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65" windowWidth="14700" windowHeight="7680"/>
  </bookViews>
  <sheets>
    <sheet name="PSE" sheetId="1" r:id="rId1"/>
    <sheet name="2 Year" sheetId="3" r:id="rId2"/>
    <sheet name="4 Year" sheetId="4" r:id="rId3"/>
    <sheet name="2&amp;4 Year" sheetId="5" r:id="rId4"/>
    <sheet name="BOR" sheetId="6" r:id="rId5"/>
    <sheet name="LUMCON" sheetId="7" r:id="rId6"/>
    <sheet name="LOSFA" sheetId="8" r:id="rId7"/>
    <sheet name="UL System" sheetId="9" r:id="rId8"/>
    <sheet name="ULBOS" sheetId="16" r:id="rId9"/>
    <sheet name="McNeese" sheetId="2" r:id="rId10"/>
    <sheet name="LA Tech" sheetId="13" r:id="rId11"/>
    <sheet name="ULM" sheetId="15" r:id="rId12"/>
    <sheet name="ULL" sheetId="21" r:id="rId13"/>
    <sheet name="SLU" sheetId="20" r:id="rId14"/>
    <sheet name="NSU" sheetId="19" r:id="rId15"/>
    <sheet name="Nicholls" sheetId="18" r:id="rId16"/>
    <sheet name="GSU" sheetId="17" r:id="rId17"/>
    <sheet name="LSU System" sheetId="10" r:id="rId18"/>
    <sheet name="LSUBOS" sheetId="55" r:id="rId19"/>
    <sheet name="LSUBR" sheetId="54" r:id="rId20"/>
    <sheet name="LSUS" sheetId="53" r:id="rId21"/>
    <sheet name="LSUA" sheetId="52" r:id="rId22"/>
    <sheet name="UNO" sheetId="51" r:id="rId23"/>
    <sheet name="LSUE" sheetId="50" r:id="rId24"/>
    <sheet name="LSULaw" sheetId="49" r:id="rId25"/>
    <sheet name="LSUAg" sheetId="48" r:id="rId26"/>
    <sheet name="Penn" sheetId="47" r:id="rId27"/>
    <sheet name="EAConway" sheetId="46" r:id="rId28"/>
    <sheet name="HPLong" sheetId="45" r:id="rId29"/>
    <sheet name="HSCNO" sheetId="44" r:id="rId30"/>
    <sheet name="HSCS" sheetId="43" r:id="rId31"/>
    <sheet name="SU System" sheetId="11" r:id="rId32"/>
    <sheet name="SUBOS" sheetId="27" r:id="rId33"/>
    <sheet name="SUBR" sheetId="26" r:id="rId34"/>
    <sheet name="SUNO" sheetId="25" r:id="rId35"/>
    <sheet name="SUS" sheetId="24" r:id="rId36"/>
    <sheet name="SULaw" sheetId="23" r:id="rId37"/>
    <sheet name="SUAg" sheetId="22" r:id="rId38"/>
    <sheet name="LCTC System" sheetId="12" r:id="rId39"/>
    <sheet name="LCTCBOS" sheetId="42" r:id="rId40"/>
    <sheet name="Online" sheetId="41" r:id="rId41"/>
    <sheet name="BPCC" sheetId="40" r:id="rId42"/>
    <sheet name="BRCC" sheetId="39" r:id="rId43"/>
    <sheet name="Delgado" sheetId="38" r:id="rId44"/>
    <sheet name="Fletcher" sheetId="37" r:id="rId45"/>
    <sheet name="LDCC" sheetId="36" r:id="rId46"/>
    <sheet name="NorthshoreTCC" sheetId="35" r:id="rId47"/>
    <sheet name="Nunez" sheetId="34" r:id="rId48"/>
    <sheet name="RPCC" sheetId="33" r:id="rId49"/>
    <sheet name="SLCC" sheetId="32" r:id="rId50"/>
    <sheet name="Sowela" sheetId="31" r:id="rId51"/>
    <sheet name="LTC" sheetId="30" r:id="rId52"/>
  </sheets>
  <externalReferences>
    <externalReference r:id="rId53"/>
  </externalReferences>
  <definedNames>
    <definedName name="_xlnm.Print_Area" localSheetId="18">LSUBOS!$A$1:$E$44</definedName>
    <definedName name="_xlnm.Print_Area" localSheetId="0">PSE!$A$1:$E$44</definedName>
    <definedName name="_xlnm.Print_Area" localSheetId="33">SUBR!$A$1:$E$44</definedName>
  </definedNames>
  <calcPr calcId="125725"/>
</workbook>
</file>

<file path=xl/calcChain.xml><?xml version="1.0" encoding="utf-8"?>
<calcChain xmlns="http://schemas.openxmlformats.org/spreadsheetml/2006/main">
  <c r="B16" i="35"/>
  <c r="B7" i="27" l="1"/>
  <c r="B11" i="9" l="1"/>
  <c r="B13"/>
  <c r="B16"/>
  <c r="B17"/>
  <c r="B18"/>
  <c r="B19"/>
  <c r="B20"/>
  <c r="B21"/>
  <c r="B22"/>
  <c r="B23"/>
  <c r="B24"/>
  <c r="B25"/>
  <c r="B26"/>
  <c r="B27"/>
  <c r="B28" l="1"/>
  <c r="D43" i="11" l="1"/>
  <c r="C43"/>
  <c r="B43"/>
  <c r="D41"/>
  <c r="C41"/>
  <c r="B41"/>
  <c r="D40"/>
  <c r="C40"/>
  <c r="B40"/>
  <c r="D38"/>
  <c r="C38"/>
  <c r="B38"/>
  <c r="D37"/>
  <c r="C37"/>
  <c r="B37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3"/>
  <c r="C13"/>
  <c r="B13"/>
  <c r="D11"/>
  <c r="C11"/>
  <c r="B11"/>
  <c r="D10"/>
  <c r="C10"/>
  <c r="B10"/>
  <c r="D9"/>
  <c r="C9"/>
  <c r="B9"/>
  <c r="D8"/>
  <c r="E8" s="1"/>
  <c r="C8"/>
  <c r="B8"/>
  <c r="D7"/>
  <c r="C7"/>
  <c r="E43"/>
  <c r="D42"/>
  <c r="C42"/>
  <c r="E40"/>
  <c r="E38"/>
  <c r="E37"/>
  <c r="E33"/>
  <c r="E32"/>
  <c r="E31"/>
  <c r="E30"/>
  <c r="E29"/>
  <c r="E27"/>
  <c r="E26"/>
  <c r="E25"/>
  <c r="E24"/>
  <c r="E23"/>
  <c r="E22"/>
  <c r="E21"/>
  <c r="E20"/>
  <c r="E19"/>
  <c r="E18"/>
  <c r="E17"/>
  <c r="D28"/>
  <c r="C28"/>
  <c r="E13"/>
  <c r="E11"/>
  <c r="C12"/>
  <c r="E9"/>
  <c r="E7"/>
  <c r="B7"/>
  <c r="D43" i="10"/>
  <c r="C43"/>
  <c r="B43"/>
  <c r="D41"/>
  <c r="C41"/>
  <c r="B41"/>
  <c r="D40"/>
  <c r="C40"/>
  <c r="B40"/>
  <c r="D38"/>
  <c r="C38"/>
  <c r="B38"/>
  <c r="D37"/>
  <c r="C37"/>
  <c r="B37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3"/>
  <c r="C13"/>
  <c r="B13"/>
  <c r="D11"/>
  <c r="C11"/>
  <c r="B11"/>
  <c r="D10"/>
  <c r="C10"/>
  <c r="B10"/>
  <c r="D9"/>
  <c r="C9"/>
  <c r="B9"/>
  <c r="D8"/>
  <c r="C8"/>
  <c r="B8"/>
  <c r="D7"/>
  <c r="C7"/>
  <c r="B7"/>
  <c r="E43"/>
  <c r="D42"/>
  <c r="C42"/>
  <c r="B42"/>
  <c r="E40"/>
  <c r="E38"/>
  <c r="E37"/>
  <c r="E33"/>
  <c r="E32"/>
  <c r="E31"/>
  <c r="E30"/>
  <c r="E29"/>
  <c r="E27"/>
  <c r="E26"/>
  <c r="E25"/>
  <c r="E24"/>
  <c r="E23"/>
  <c r="E22"/>
  <c r="E21"/>
  <c r="E20"/>
  <c r="E19"/>
  <c r="E18"/>
  <c r="E17"/>
  <c r="D28"/>
  <c r="C28"/>
  <c r="B28"/>
  <c r="E13"/>
  <c r="E11"/>
  <c r="D12"/>
  <c r="E12" s="1"/>
  <c r="B12"/>
  <c r="E9"/>
  <c r="E8"/>
  <c r="E7"/>
  <c r="B28" i="11" l="1"/>
  <c r="B35" s="1"/>
  <c r="B42"/>
  <c r="B12"/>
  <c r="D12"/>
  <c r="C35"/>
  <c r="C44" s="1"/>
  <c r="E42"/>
  <c r="E12"/>
  <c r="D35"/>
  <c r="D44" s="1"/>
  <c r="E44" s="1"/>
  <c r="E10"/>
  <c r="E16"/>
  <c r="E28" s="1"/>
  <c r="E34"/>
  <c r="E35" s="1"/>
  <c r="E41"/>
  <c r="C35" i="10"/>
  <c r="E42"/>
  <c r="C44"/>
  <c r="B35"/>
  <c r="B44" s="1"/>
  <c r="D35"/>
  <c r="D44" s="1"/>
  <c r="E44" s="1"/>
  <c r="E16"/>
  <c r="E28" s="1"/>
  <c r="E34"/>
  <c r="E35" s="1"/>
  <c r="E41"/>
  <c r="E10"/>
  <c r="B44" i="11" l="1"/>
  <c r="D43" i="44"/>
  <c r="E43" s="1"/>
  <c r="C43"/>
  <c r="D41"/>
  <c r="D42" s="1"/>
  <c r="C41"/>
  <c r="C42" s="1"/>
  <c r="D40"/>
  <c r="E40" s="1"/>
  <c r="C40"/>
  <c r="D38"/>
  <c r="E38" s="1"/>
  <c r="C38"/>
  <c r="D37"/>
  <c r="E37" s="1"/>
  <c r="C37"/>
  <c r="D34"/>
  <c r="C34"/>
  <c r="E33"/>
  <c r="D32"/>
  <c r="E32" s="1"/>
  <c r="C32"/>
  <c r="D31"/>
  <c r="E31" s="1"/>
  <c r="C31"/>
  <c r="D30"/>
  <c r="E30" s="1"/>
  <c r="C30"/>
  <c r="D29"/>
  <c r="E29" s="1"/>
  <c r="C29"/>
  <c r="D27"/>
  <c r="E27" s="1"/>
  <c r="C27"/>
  <c r="D26"/>
  <c r="E26" s="1"/>
  <c r="C26"/>
  <c r="D25"/>
  <c r="E25" s="1"/>
  <c r="C25"/>
  <c r="D24"/>
  <c r="E24" s="1"/>
  <c r="C24"/>
  <c r="D23"/>
  <c r="E23" s="1"/>
  <c r="C23"/>
  <c r="D22"/>
  <c r="E22" s="1"/>
  <c r="C22"/>
  <c r="D21"/>
  <c r="E21" s="1"/>
  <c r="C21"/>
  <c r="D20"/>
  <c r="E20" s="1"/>
  <c r="C20"/>
  <c r="D19"/>
  <c r="E19" s="1"/>
  <c r="C19"/>
  <c r="D18"/>
  <c r="E18" s="1"/>
  <c r="C18"/>
  <c r="D17"/>
  <c r="E17" s="1"/>
  <c r="C17"/>
  <c r="D16"/>
  <c r="E16" s="1"/>
  <c r="C16"/>
  <c r="C28" s="1"/>
  <c r="D13"/>
  <c r="E13" s="1"/>
  <c r="C13"/>
  <c r="D11"/>
  <c r="E11" s="1"/>
  <c r="C11"/>
  <c r="D10"/>
  <c r="E10" s="1"/>
  <c r="C10"/>
  <c r="C12" s="1"/>
  <c r="D9"/>
  <c r="E9" s="1"/>
  <c r="C9"/>
  <c r="D8"/>
  <c r="E8" s="1"/>
  <c r="C8"/>
  <c r="D7"/>
  <c r="E7" s="1"/>
  <c r="C7"/>
  <c r="E1"/>
  <c r="E28" l="1"/>
  <c r="C35"/>
  <c r="C44"/>
  <c r="E42"/>
  <c r="D35"/>
  <c r="D44" s="1"/>
  <c r="E44" s="1"/>
  <c r="D12"/>
  <c r="E12" s="1"/>
  <c r="D28"/>
  <c r="E34"/>
  <c r="E35" s="1"/>
  <c r="E41"/>
  <c r="D43" i="9" l="1"/>
  <c r="D43" i="4" s="1"/>
  <c r="E43" s="1"/>
  <c r="C43" i="9"/>
  <c r="C43" i="4" s="1"/>
  <c r="B43" i="9"/>
  <c r="B43" i="4" s="1"/>
  <c r="D41" i="9"/>
  <c r="D41" i="4" s="1"/>
  <c r="C41" i="9"/>
  <c r="C41" i="4" s="1"/>
  <c r="B41" i="9"/>
  <c r="B41" i="4" s="1"/>
  <c r="D40" i="9"/>
  <c r="D40" i="4" s="1"/>
  <c r="E40" s="1"/>
  <c r="C40" i="9"/>
  <c r="C40" i="4" s="1"/>
  <c r="B40" i="9"/>
  <c r="B40" i="4" s="1"/>
  <c r="D38" i="9"/>
  <c r="D38" i="4" s="1"/>
  <c r="C38" i="9"/>
  <c r="C38" i="4" s="1"/>
  <c r="B38" i="9"/>
  <c r="B38" i="4" s="1"/>
  <c r="D37" i="9"/>
  <c r="D37" i="4" s="1"/>
  <c r="C37" i="9"/>
  <c r="C37" i="4" s="1"/>
  <c r="B37" i="9"/>
  <c r="B37" i="4" s="1"/>
  <c r="D34" i="9"/>
  <c r="D34" i="4" s="1"/>
  <c r="C34" i="9"/>
  <c r="C34" i="4" s="1"/>
  <c r="B34" i="9"/>
  <c r="B34" i="4" s="1"/>
  <c r="D33" i="9"/>
  <c r="D33" i="4" s="1"/>
  <c r="C33" i="9"/>
  <c r="C33" i="4" s="1"/>
  <c r="B33" i="9"/>
  <c r="B33" i="4" s="1"/>
  <c r="D32" i="9"/>
  <c r="D32" i="4" s="1"/>
  <c r="C32" i="9"/>
  <c r="C32" i="4" s="1"/>
  <c r="B32" i="9"/>
  <c r="B32" i="4" s="1"/>
  <c r="D31" i="9"/>
  <c r="D31" i="4" s="1"/>
  <c r="C31" i="9"/>
  <c r="C31" i="4" s="1"/>
  <c r="B31" i="9"/>
  <c r="B31" i="4" s="1"/>
  <c r="D30" i="9"/>
  <c r="D30" i="4" s="1"/>
  <c r="C30" i="9"/>
  <c r="C30" i="4" s="1"/>
  <c r="B30" i="9"/>
  <c r="B30" i="4" s="1"/>
  <c r="D29" i="9"/>
  <c r="D29" i="4" s="1"/>
  <c r="C29" i="9"/>
  <c r="C29" i="4" s="1"/>
  <c r="B29" i="9"/>
  <c r="B29" i="4" s="1"/>
  <c r="D27" i="9"/>
  <c r="D27" i="4" s="1"/>
  <c r="E27" s="1"/>
  <c r="C27" i="9"/>
  <c r="C27" i="4" s="1"/>
  <c r="B27"/>
  <c r="D26" i="9"/>
  <c r="D26" i="4" s="1"/>
  <c r="C26" i="9"/>
  <c r="C26" i="4" s="1"/>
  <c r="B26"/>
  <c r="D25" i="9"/>
  <c r="D25" i="4" s="1"/>
  <c r="C25" i="9"/>
  <c r="C25" i="4" s="1"/>
  <c r="B25"/>
  <c r="D24" i="9"/>
  <c r="D24" i="4" s="1"/>
  <c r="C24" i="9"/>
  <c r="C24" i="4" s="1"/>
  <c r="B24"/>
  <c r="D23" i="9"/>
  <c r="D23" i="4" s="1"/>
  <c r="C23" i="9"/>
  <c r="C23" i="4" s="1"/>
  <c r="B23"/>
  <c r="D22" i="9"/>
  <c r="D22" i="4" s="1"/>
  <c r="C22" i="9"/>
  <c r="C22" i="4" s="1"/>
  <c r="B22"/>
  <c r="D21" i="9"/>
  <c r="D21" i="4" s="1"/>
  <c r="C21" i="9"/>
  <c r="C21" i="4" s="1"/>
  <c r="B21"/>
  <c r="D20" i="9"/>
  <c r="D20" i="4" s="1"/>
  <c r="C20" i="9"/>
  <c r="C20" i="4" s="1"/>
  <c r="B20"/>
  <c r="D19" i="9"/>
  <c r="D19" i="4" s="1"/>
  <c r="C19" i="9"/>
  <c r="C19" i="4" s="1"/>
  <c r="B19"/>
  <c r="D18" i="9"/>
  <c r="D18" i="4" s="1"/>
  <c r="C18" i="9"/>
  <c r="C18" i="4" s="1"/>
  <c r="B18"/>
  <c r="D17" i="9"/>
  <c r="D17" i="4" s="1"/>
  <c r="C17" i="9"/>
  <c r="C17" i="4" s="1"/>
  <c r="B17"/>
  <c r="D16" i="9"/>
  <c r="D16" i="4" s="1"/>
  <c r="C16" i="9"/>
  <c r="C16" i="4" s="1"/>
  <c r="B16"/>
  <c r="D13" i="9"/>
  <c r="D13" i="4" s="1"/>
  <c r="C13" i="9"/>
  <c r="C13" i="4" s="1"/>
  <c r="B13"/>
  <c r="D11" i="9"/>
  <c r="D11" i="4" s="1"/>
  <c r="E11" s="1"/>
  <c r="C11" i="9"/>
  <c r="C11" i="4" s="1"/>
  <c r="B11"/>
  <c r="D10" i="9"/>
  <c r="D10" i="4" s="1"/>
  <c r="C10" i="9"/>
  <c r="B10"/>
  <c r="D9"/>
  <c r="D9" i="4" s="1"/>
  <c r="C9" i="9"/>
  <c r="C9" i="4" s="1"/>
  <c r="B9" i="9"/>
  <c r="B9" i="4" s="1"/>
  <c r="D8" i="9"/>
  <c r="D8" i="4" s="1"/>
  <c r="C8" i="9"/>
  <c r="C8" i="4" s="1"/>
  <c r="B8" i="9"/>
  <c r="B8" i="4" s="1"/>
  <c r="D7" i="9"/>
  <c r="D7" i="4" s="1"/>
  <c r="C7" i="9"/>
  <c r="C7" i="4" s="1"/>
  <c r="B7" i="9"/>
  <c r="B7" i="4" s="1"/>
  <c r="E43" i="9"/>
  <c r="D42"/>
  <c r="E41"/>
  <c r="C42"/>
  <c r="E38"/>
  <c r="E37"/>
  <c r="E34"/>
  <c r="E33"/>
  <c r="E32"/>
  <c r="E31"/>
  <c r="E30"/>
  <c r="E29"/>
  <c r="D28"/>
  <c r="D35" s="1"/>
  <c r="C28"/>
  <c r="C35" s="1"/>
  <c r="B35"/>
  <c r="E27"/>
  <c r="E26"/>
  <c r="E25"/>
  <c r="E24"/>
  <c r="E23"/>
  <c r="E22"/>
  <c r="E21"/>
  <c r="E20"/>
  <c r="E19"/>
  <c r="E18"/>
  <c r="E17"/>
  <c r="E16"/>
  <c r="E13"/>
  <c r="D12"/>
  <c r="E11"/>
  <c r="E10"/>
  <c r="E9"/>
  <c r="E8"/>
  <c r="E7"/>
  <c r="D43" i="12"/>
  <c r="C43"/>
  <c r="B43"/>
  <c r="D41"/>
  <c r="C41"/>
  <c r="B41"/>
  <c r="D40"/>
  <c r="B40"/>
  <c r="D38"/>
  <c r="C38"/>
  <c r="B38"/>
  <c r="D37"/>
  <c r="C37"/>
  <c r="B37"/>
  <c r="D34"/>
  <c r="C34"/>
  <c r="B34"/>
  <c r="D33"/>
  <c r="C33"/>
  <c r="B33"/>
  <c r="D32"/>
  <c r="C32"/>
  <c r="B32"/>
  <c r="D31"/>
  <c r="C31"/>
  <c r="B31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3"/>
  <c r="C13"/>
  <c r="B13"/>
  <c r="D11"/>
  <c r="C11"/>
  <c r="B11"/>
  <c r="D10"/>
  <c r="C10"/>
  <c r="B10"/>
  <c r="D9"/>
  <c r="C9"/>
  <c r="B9"/>
  <c r="D8"/>
  <c r="C8"/>
  <c r="B8"/>
  <c r="D7"/>
  <c r="C7"/>
  <c r="B7"/>
  <c r="B7" i="3" s="1"/>
  <c r="B7" i="5" l="1"/>
  <c r="B42" i="9"/>
  <c r="E18" i="4"/>
  <c r="E22"/>
  <c r="E30"/>
  <c r="E32"/>
  <c r="E9"/>
  <c r="E20"/>
  <c r="B10"/>
  <c r="B12" i="9"/>
  <c r="B28" i="4"/>
  <c r="B35" s="1"/>
  <c r="C10"/>
  <c r="C12" i="9"/>
  <c r="E12" s="1"/>
  <c r="D44"/>
  <c r="E7" i="4"/>
  <c r="E37"/>
  <c r="D12"/>
  <c r="E10"/>
  <c r="E34"/>
  <c r="D42"/>
  <c r="E41"/>
  <c r="E8"/>
  <c r="B12"/>
  <c r="E13"/>
  <c r="C28"/>
  <c r="E17"/>
  <c r="E19"/>
  <c r="E21"/>
  <c r="E23"/>
  <c r="E25"/>
  <c r="E38"/>
  <c r="B42"/>
  <c r="D7" i="1"/>
  <c r="D7" i="3"/>
  <c r="C8" i="1"/>
  <c r="C8" i="3"/>
  <c r="C8" i="5" s="1"/>
  <c r="B9" i="1"/>
  <c r="B9" i="3"/>
  <c r="B9" i="5" s="1"/>
  <c r="D9" i="1"/>
  <c r="D9" i="3"/>
  <c r="C10" i="1"/>
  <c r="C10" i="3"/>
  <c r="B11" i="1"/>
  <c r="B11" i="3"/>
  <c r="B11" i="5" s="1"/>
  <c r="D11" i="1"/>
  <c r="D11" i="3"/>
  <c r="C13" i="1"/>
  <c r="C13" i="3"/>
  <c r="C13" i="5" s="1"/>
  <c r="B16" i="1"/>
  <c r="B16" i="3"/>
  <c r="D16" i="1"/>
  <c r="D16" i="3"/>
  <c r="C17" i="1"/>
  <c r="C17" i="3"/>
  <c r="C17" i="5" s="1"/>
  <c r="B18" i="1"/>
  <c r="B18" i="3"/>
  <c r="B18" i="5" s="1"/>
  <c r="D18" i="1"/>
  <c r="D18" i="3"/>
  <c r="C19" i="1"/>
  <c r="C19" i="3"/>
  <c r="C19" i="5" s="1"/>
  <c r="B20" i="1"/>
  <c r="B20" i="3"/>
  <c r="B20" i="5" s="1"/>
  <c r="D20" i="1"/>
  <c r="D20" i="3"/>
  <c r="C21" i="1"/>
  <c r="C21" i="3"/>
  <c r="C21" i="5" s="1"/>
  <c r="B22" i="1"/>
  <c r="B22" i="3"/>
  <c r="B22" i="5" s="1"/>
  <c r="D22" i="1"/>
  <c r="D22" i="3"/>
  <c r="C23" i="1"/>
  <c r="C23" i="3"/>
  <c r="C23" i="5" s="1"/>
  <c r="B24" i="1"/>
  <c r="B24" i="3"/>
  <c r="B24" i="5" s="1"/>
  <c r="D24" i="1"/>
  <c r="D24" i="3"/>
  <c r="C25" i="1"/>
  <c r="C25" i="3"/>
  <c r="C25" i="5" s="1"/>
  <c r="B26" i="1"/>
  <c r="B26" i="3"/>
  <c r="B26" i="5" s="1"/>
  <c r="D26" i="1"/>
  <c r="D26" i="3"/>
  <c r="C27" i="1"/>
  <c r="C27" i="3"/>
  <c r="C27" i="5" s="1"/>
  <c r="B29" i="1"/>
  <c r="B29" i="3"/>
  <c r="B29" i="5" s="1"/>
  <c r="D29" i="1"/>
  <c r="D29" i="3"/>
  <c r="C30" i="1"/>
  <c r="C30" i="3"/>
  <c r="C30" i="5" s="1"/>
  <c r="B31" i="1"/>
  <c r="B31" i="3"/>
  <c r="B31" i="5" s="1"/>
  <c r="D31" i="1"/>
  <c r="D31" i="3"/>
  <c r="C32" i="1"/>
  <c r="C32" i="3"/>
  <c r="C32" i="5" s="1"/>
  <c r="B33" i="1"/>
  <c r="B33" i="3"/>
  <c r="B33" i="5" s="1"/>
  <c r="D33" i="1"/>
  <c r="D33" i="3"/>
  <c r="C34" i="1"/>
  <c r="C34" i="3"/>
  <c r="B37" i="1"/>
  <c r="B37" i="3"/>
  <c r="B37" i="5" s="1"/>
  <c r="D37" i="1"/>
  <c r="D37" i="3"/>
  <c r="C38" i="1"/>
  <c r="C38" i="3"/>
  <c r="C38" i="5" s="1"/>
  <c r="B40" i="1"/>
  <c r="B40" i="3"/>
  <c r="B40" i="5" s="1"/>
  <c r="D40" i="1"/>
  <c r="D40" i="3"/>
  <c r="C41" i="1"/>
  <c r="C41" i="3"/>
  <c r="B43" i="1"/>
  <c r="B43" i="3"/>
  <c r="B43" i="5" s="1"/>
  <c r="D43" i="1"/>
  <c r="D43" i="3"/>
  <c r="C7" i="1"/>
  <c r="C7" i="3"/>
  <c r="C7" i="5" s="1"/>
  <c r="B8" i="1"/>
  <c r="B8" i="3"/>
  <c r="B8" i="5" s="1"/>
  <c r="D8" i="1"/>
  <c r="D8" i="3"/>
  <c r="C9" i="1"/>
  <c r="C9" i="3"/>
  <c r="C9" i="5" s="1"/>
  <c r="B10" i="1"/>
  <c r="B10" i="3"/>
  <c r="D10" i="1"/>
  <c r="E10" s="1"/>
  <c r="D10" i="3"/>
  <c r="C11" i="1"/>
  <c r="C11" i="3"/>
  <c r="C11" i="5" s="1"/>
  <c r="B13" i="1"/>
  <c r="B13" i="3"/>
  <c r="B13" i="5" s="1"/>
  <c r="D13" i="1"/>
  <c r="E13" s="1"/>
  <c r="D13" i="3"/>
  <c r="C16" i="1"/>
  <c r="C16" i="3"/>
  <c r="B17" i="1"/>
  <c r="B17" i="3"/>
  <c r="B17" i="5" s="1"/>
  <c r="D17" i="1"/>
  <c r="D17" i="3"/>
  <c r="C18" i="1"/>
  <c r="C18" i="3"/>
  <c r="C18" i="5" s="1"/>
  <c r="B19" i="1"/>
  <c r="B19" i="3"/>
  <c r="B19" i="5" s="1"/>
  <c r="D19" i="1"/>
  <c r="E19" s="1"/>
  <c r="D19" i="3"/>
  <c r="C20" i="1"/>
  <c r="C20" i="3"/>
  <c r="C20" i="5" s="1"/>
  <c r="B21" i="1"/>
  <c r="B21" i="3"/>
  <c r="B21" i="5" s="1"/>
  <c r="D21" i="1"/>
  <c r="E21" s="1"/>
  <c r="D21" i="3"/>
  <c r="C22" i="1"/>
  <c r="C22" i="3"/>
  <c r="C22" i="5" s="1"/>
  <c r="B23" i="1"/>
  <c r="B23" i="3"/>
  <c r="B23" i="5" s="1"/>
  <c r="D23" i="1"/>
  <c r="E23" s="1"/>
  <c r="D23" i="3"/>
  <c r="C24" i="1"/>
  <c r="C24" i="3"/>
  <c r="C24" i="5" s="1"/>
  <c r="B25" i="1"/>
  <c r="B25" i="3"/>
  <c r="B25" i="5" s="1"/>
  <c r="D25" i="1"/>
  <c r="D25" i="3"/>
  <c r="C26" i="1"/>
  <c r="C26" i="3"/>
  <c r="C26" i="5" s="1"/>
  <c r="B27" i="1"/>
  <c r="B27" i="3"/>
  <c r="B27" i="5" s="1"/>
  <c r="D27" i="1"/>
  <c r="E27" s="1"/>
  <c r="D27" i="3"/>
  <c r="C29" i="1"/>
  <c r="C29" i="3"/>
  <c r="C29" i="5" s="1"/>
  <c r="B30" i="1"/>
  <c r="B30" i="3"/>
  <c r="B30" i="5" s="1"/>
  <c r="D30" i="1"/>
  <c r="D30" i="3"/>
  <c r="C31" i="1"/>
  <c r="C31" i="3"/>
  <c r="C31" i="5" s="1"/>
  <c r="B32" i="1"/>
  <c r="B32" i="3"/>
  <c r="B32" i="5" s="1"/>
  <c r="D32" i="1"/>
  <c r="E32" s="1"/>
  <c r="D32" i="3"/>
  <c r="C33" i="1"/>
  <c r="C33" i="3"/>
  <c r="C33" i="5" s="1"/>
  <c r="B34" i="1"/>
  <c r="B34" i="3"/>
  <c r="D34" i="1"/>
  <c r="E34" s="1"/>
  <c r="D34" i="3"/>
  <c r="C37" i="1"/>
  <c r="C37" i="3"/>
  <c r="C37" i="5" s="1"/>
  <c r="B38" i="1"/>
  <c r="B38" i="3"/>
  <c r="B38" i="5" s="1"/>
  <c r="D38" i="1"/>
  <c r="E38" s="1"/>
  <c r="D38" i="3"/>
  <c r="B41" i="1"/>
  <c r="B42" s="1"/>
  <c r="B41" i="3"/>
  <c r="D41" i="1"/>
  <c r="E41" s="1"/>
  <c r="D41" i="3"/>
  <c r="C43" i="1"/>
  <c r="C43" i="3"/>
  <c r="C43" i="5" s="1"/>
  <c r="D28" i="4"/>
  <c r="D35" s="1"/>
  <c r="D44" s="1"/>
  <c r="E16"/>
  <c r="E28" i="9"/>
  <c r="C12" i="4"/>
  <c r="E24"/>
  <c r="E26"/>
  <c r="E29"/>
  <c r="E31"/>
  <c r="E33"/>
  <c r="C35"/>
  <c r="C42"/>
  <c r="E16" i="1"/>
  <c r="C12"/>
  <c r="E18"/>
  <c r="E22"/>
  <c r="E26"/>
  <c r="E31"/>
  <c r="D12"/>
  <c r="D42"/>
  <c r="E8"/>
  <c r="E17"/>
  <c r="E25"/>
  <c r="E30"/>
  <c r="E35" i="9"/>
  <c r="B44"/>
  <c r="C44"/>
  <c r="E40"/>
  <c r="E42"/>
  <c r="E43" i="42"/>
  <c r="D42"/>
  <c r="B44"/>
  <c r="C40"/>
  <c r="C40" i="12" s="1"/>
  <c r="E38" i="42"/>
  <c r="E37"/>
  <c r="E33"/>
  <c r="E32"/>
  <c r="E31"/>
  <c r="E30"/>
  <c r="E29"/>
  <c r="E27"/>
  <c r="E26"/>
  <c r="E25"/>
  <c r="E24"/>
  <c r="E23"/>
  <c r="E22"/>
  <c r="E21"/>
  <c r="E20"/>
  <c r="E19"/>
  <c r="E18"/>
  <c r="E17"/>
  <c r="D28"/>
  <c r="C28"/>
  <c r="B28"/>
  <c r="E13"/>
  <c r="E11"/>
  <c r="D12"/>
  <c r="B12"/>
  <c r="E9"/>
  <c r="E8"/>
  <c r="E7"/>
  <c r="E43" i="12"/>
  <c r="D42"/>
  <c r="B42"/>
  <c r="E38"/>
  <c r="E37"/>
  <c r="E33"/>
  <c r="E32"/>
  <c r="E31"/>
  <c r="E30"/>
  <c r="E29"/>
  <c r="E27"/>
  <c r="E26"/>
  <c r="E25"/>
  <c r="E24"/>
  <c r="E23"/>
  <c r="E22"/>
  <c r="E21"/>
  <c r="E20"/>
  <c r="E19"/>
  <c r="E18"/>
  <c r="E17"/>
  <c r="D28"/>
  <c r="C28"/>
  <c r="B28"/>
  <c r="E13"/>
  <c r="E11"/>
  <c r="D12"/>
  <c r="C12"/>
  <c r="B12"/>
  <c r="E9"/>
  <c r="E8"/>
  <c r="E7"/>
  <c r="B7" i="1"/>
  <c r="B44" i="4" l="1"/>
  <c r="E12" i="1"/>
  <c r="E12" i="4"/>
  <c r="E37" i="1"/>
  <c r="E33"/>
  <c r="E29"/>
  <c r="E24"/>
  <c r="E20"/>
  <c r="D28"/>
  <c r="D35" s="1"/>
  <c r="E11"/>
  <c r="E7"/>
  <c r="C40"/>
  <c r="E40" s="1"/>
  <c r="C40" i="3"/>
  <c r="C40" i="5" s="1"/>
  <c r="D41"/>
  <c r="D42" i="3"/>
  <c r="E41"/>
  <c r="B41" i="5"/>
  <c r="B42" s="1"/>
  <c r="B42" i="3"/>
  <c r="D38" i="5"/>
  <c r="E38" s="1"/>
  <c r="E38" i="3"/>
  <c r="D34" i="5"/>
  <c r="E34" i="3"/>
  <c r="B34" i="5"/>
  <c r="D32"/>
  <c r="E32" s="1"/>
  <c r="E32" i="3"/>
  <c r="D30" i="5"/>
  <c r="E30" s="1"/>
  <c r="E30" i="3"/>
  <c r="D27" i="5"/>
  <c r="E27" s="1"/>
  <c r="E27" i="3"/>
  <c r="D25" i="5"/>
  <c r="E25" s="1"/>
  <c r="E25" i="3"/>
  <c r="D23" i="5"/>
  <c r="E23" s="1"/>
  <c r="E23" i="3"/>
  <c r="D21" i="5"/>
  <c r="E21" s="1"/>
  <c r="E21" i="3"/>
  <c r="D19" i="5"/>
  <c r="E19" s="1"/>
  <c r="E19" i="3"/>
  <c r="D17" i="5"/>
  <c r="E17" s="1"/>
  <c r="E17" i="3"/>
  <c r="C16" i="5"/>
  <c r="C28" s="1"/>
  <c r="C28" i="3"/>
  <c r="C35" s="1"/>
  <c r="D13" i="5"/>
  <c r="E13" s="1"/>
  <c r="E13" i="3"/>
  <c r="D10" i="5"/>
  <c r="D12" i="3"/>
  <c r="E10"/>
  <c r="B10" i="5"/>
  <c r="B12" s="1"/>
  <c r="B12" i="3"/>
  <c r="D8" i="5"/>
  <c r="E8" s="1"/>
  <c r="E8" i="3"/>
  <c r="E43"/>
  <c r="D43" i="5"/>
  <c r="E43" s="1"/>
  <c r="C42" i="3"/>
  <c r="C41" i="5"/>
  <c r="E40" i="3"/>
  <c r="D40" i="5"/>
  <c r="E37" i="3"/>
  <c r="D37" i="5"/>
  <c r="E37" s="1"/>
  <c r="C34"/>
  <c r="C35" s="1"/>
  <c r="D33"/>
  <c r="E33" s="1"/>
  <c r="E33" i="3"/>
  <c r="D31" i="5"/>
  <c r="E31" s="1"/>
  <c r="E31" i="3"/>
  <c r="D29" i="5"/>
  <c r="E29" s="1"/>
  <c r="E29" i="3"/>
  <c r="D26" i="5"/>
  <c r="E26" s="1"/>
  <c r="E26" i="3"/>
  <c r="D24" i="5"/>
  <c r="E24" s="1"/>
  <c r="E24" i="3"/>
  <c r="D22" i="5"/>
  <c r="E22" s="1"/>
  <c r="E22" i="3"/>
  <c r="D20" i="5"/>
  <c r="E20" s="1"/>
  <c r="E20" i="3"/>
  <c r="D18" i="5"/>
  <c r="E18" s="1"/>
  <c r="E18" i="3"/>
  <c r="D16" i="5"/>
  <c r="D28" i="3"/>
  <c r="D35" s="1"/>
  <c r="D44" s="1"/>
  <c r="E16"/>
  <c r="E28" s="1"/>
  <c r="B16" i="5"/>
  <c r="B28" s="1"/>
  <c r="B28" i="3"/>
  <c r="B35" s="1"/>
  <c r="D11" i="5"/>
  <c r="E11" s="1"/>
  <c r="E11" i="3"/>
  <c r="C10" i="5"/>
  <c r="C12" s="1"/>
  <c r="C12" i="3"/>
  <c r="D9" i="5"/>
  <c r="E9" s="1"/>
  <c r="E9" i="3"/>
  <c r="D7" i="5"/>
  <c r="E7" s="1"/>
  <c r="E7" i="3"/>
  <c r="C28" i="1"/>
  <c r="C35" s="1"/>
  <c r="E43"/>
  <c r="B28"/>
  <c r="B35" s="1"/>
  <c r="E9"/>
  <c r="E42" i="4"/>
  <c r="B12" i="1"/>
  <c r="E40" i="12"/>
  <c r="C42"/>
  <c r="E40" i="42"/>
  <c r="C42"/>
  <c r="C44" i="4"/>
  <c r="E44" s="1"/>
  <c r="E28"/>
  <c r="E35"/>
  <c r="E35" i="1"/>
  <c r="D44"/>
  <c r="E28"/>
  <c r="E44" i="9"/>
  <c r="C35" i="42"/>
  <c r="C44" s="1"/>
  <c r="E42"/>
  <c r="E12"/>
  <c r="B35"/>
  <c r="D35"/>
  <c r="D44" s="1"/>
  <c r="E44" s="1"/>
  <c r="E10"/>
  <c r="E16"/>
  <c r="E28" s="1"/>
  <c r="E34"/>
  <c r="E35" s="1"/>
  <c r="E41"/>
  <c r="C35" i="12"/>
  <c r="C44" s="1"/>
  <c r="E42"/>
  <c r="E12"/>
  <c r="B35"/>
  <c r="B44" s="1"/>
  <c r="D35"/>
  <c r="D44" s="1"/>
  <c r="E44" s="1"/>
  <c r="E10"/>
  <c r="E16"/>
  <c r="E28" s="1"/>
  <c r="E34"/>
  <c r="E35" s="1"/>
  <c r="E41"/>
  <c r="C44" i="3" l="1"/>
  <c r="E44" s="1"/>
  <c r="C42" i="1"/>
  <c r="E42" s="1"/>
  <c r="D28" i="5"/>
  <c r="E16"/>
  <c r="E28" s="1"/>
  <c r="D35"/>
  <c r="E34"/>
  <c r="E35" s="1"/>
  <c r="D12"/>
  <c r="E12" s="1"/>
  <c r="E10"/>
  <c r="D42"/>
  <c r="E41"/>
  <c r="E12" i="3"/>
  <c r="E35"/>
  <c r="E42"/>
  <c r="C44" i="1"/>
  <c r="B44"/>
  <c r="E40" i="5"/>
  <c r="C42"/>
  <c r="C44" s="1"/>
  <c r="B35"/>
  <c r="B44" s="1"/>
  <c r="B44" i="3"/>
  <c r="E44" i="1"/>
  <c r="E42" i="5" l="1"/>
  <c r="D44"/>
  <c r="E44" s="1"/>
</calcChain>
</file>

<file path=xl/comments1.xml><?xml version="1.0" encoding="utf-8"?>
<comments xmlns="http://schemas.openxmlformats.org/spreadsheetml/2006/main">
  <authors>
    <author>Marc Chauvin</author>
  </authors>
  <commentList>
    <comment ref="B16" authorId="0">
      <text>
        <r>
          <rPr>
            <b/>
            <sz val="8"/>
            <color indexed="81"/>
            <rFont val="Tahoma"/>
            <family val="2"/>
          </rPr>
          <t>M</t>
        </r>
        <r>
          <rPr>
            <b/>
            <sz val="26"/>
            <color indexed="81"/>
            <rFont val="Tahoma"/>
            <family val="2"/>
          </rPr>
          <t>arc Chauvin:</t>
        </r>
        <r>
          <rPr>
            <sz val="26"/>
            <color indexed="81"/>
            <rFont val="Tahoma"/>
            <family val="2"/>
          </rPr>
          <t xml:space="preserve">
Added formula to subtract HB611 Funds</t>
        </r>
      </text>
    </comment>
    <comment ref="C16" authorId="0">
      <text>
        <r>
          <rPr>
            <b/>
            <sz val="26"/>
            <color indexed="81"/>
            <rFont val="Tahoma"/>
            <family val="2"/>
          </rPr>
          <t>Marc Chauvin:</t>
        </r>
        <r>
          <rPr>
            <sz val="26"/>
            <color indexed="81"/>
            <rFont val="Tahoma"/>
            <family val="2"/>
          </rPr>
          <t xml:space="preserve">
Added formula to subtract HB611 Funds</t>
        </r>
      </text>
    </comment>
  </commentList>
</comments>
</file>

<file path=xl/sharedStrings.xml><?xml version="1.0" encoding="utf-8"?>
<sst xmlns="http://schemas.openxmlformats.org/spreadsheetml/2006/main" count="2919" uniqueCount="120">
  <si>
    <t>Board of Regents</t>
  </si>
  <si>
    <t>Institution:</t>
  </si>
  <si>
    <t>Form BOR-2</t>
  </si>
  <si>
    <t>Financing Other Than State  Funds Appropriations</t>
  </si>
  <si>
    <t>Source:</t>
  </si>
  <si>
    <t>BUDGETED</t>
  </si>
  <si>
    <t>OVER /UNDER</t>
  </si>
  <si>
    <t>2010-11</t>
  </si>
  <si>
    <t>2011-12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</si>
  <si>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</si>
  <si>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</si>
  <si>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</si>
  <si>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</si>
  <si>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</si>
  <si>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</si>
  <si>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</si>
  <si>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Interagency Transfers - ARRA</t>
  </si>
  <si>
    <t>Self-Generated Funds:</t>
  </si>
  <si>
    <t xml:space="preserve">  Student Fees:</t>
  </si>
  <si>
    <t xml:space="preserve">    General Registration Fees</t>
  </si>
  <si>
    <t xml:space="preserve">    Non-Resident Fees</t>
  </si>
  <si>
    <t xml:space="preserve">    Academic Excellence Fee</t>
  </si>
  <si>
    <t xml:space="preserve">    Operational Fee</t>
  </si>
  <si>
    <t xml:space="preserve">    Academic Enhancement Fee</t>
  </si>
  <si>
    <t xml:space="preserve">    Building Use Fee</t>
  </si>
  <si>
    <t xml:space="preserve">    Technology Fee</t>
  </si>
  <si>
    <t xml:space="preserve">    Energy Surcharge</t>
  </si>
  <si>
    <t xml:space="preserve">    University Self-Assessed Fees</t>
  </si>
  <si>
    <t xml:space="preserve">    Student Self-Assessed Fees</t>
  </si>
  <si>
    <t xml:space="preserve">    All Other Mandated Fees</t>
  </si>
  <si>
    <t xml:space="preserve">    All Other Student Fees</t>
  </si>
  <si>
    <t xml:space="preserve">  Total Student Fees:</t>
  </si>
  <si>
    <t xml:space="preserve">  Hospital - Commercial/Self-Pay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</si>
  <si>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</si>
  <si>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</si>
  <si>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</si>
  <si>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</si>
  <si>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</si>
  <si>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</si>
  <si>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</si>
  <si>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</si>
  <si>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</si>
  <si>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</si>
  <si>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</si>
  <si>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</si>
  <si>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</si>
  <si>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</si>
  <si>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 xml:space="preserve"> </t>
  </si>
  <si>
    <t>ACTUAL</t>
  </si>
  <si>
    <t>Higher Education Summary</t>
  </si>
  <si>
    <t>ACUTAL</t>
  </si>
  <si>
    <t>Office of Student Financial Assistance</t>
  </si>
  <si>
    <t>University of Louisiana at Monroe</t>
  </si>
  <si>
    <t>Louisiana Universities Marine Consortium (LUMCON)</t>
  </si>
  <si>
    <t>2009-10</t>
  </si>
  <si>
    <t>Southern University Board and System</t>
  </si>
  <si>
    <t>Bossier Parish Community College</t>
  </si>
  <si>
    <t>Baton Rouge Community College</t>
  </si>
  <si>
    <t xml:space="preserve">    Student Services Fees</t>
  </si>
  <si>
    <t>DELGADO COMMUNITY COLLEGE</t>
  </si>
  <si>
    <t>Fletcher Technical Community College</t>
  </si>
  <si>
    <t>Louisiana Tech University</t>
  </si>
  <si>
    <t>LCTCS Online</t>
  </si>
  <si>
    <t>LOUISIANA DELTA COMMUNITY COLLEGE</t>
  </si>
  <si>
    <t>McNeese State University</t>
  </si>
  <si>
    <t>Nicholls State University</t>
  </si>
  <si>
    <t xml:space="preserve">    Student Services Fee</t>
  </si>
  <si>
    <t>Northshore Technical Community College</t>
  </si>
  <si>
    <t>Northwestern State University</t>
  </si>
  <si>
    <t xml:space="preserve">    Student Service Fee</t>
  </si>
  <si>
    <t>Nunez Community College</t>
  </si>
  <si>
    <t>River Parishes Community College</t>
  </si>
  <si>
    <t>South Louisiana Community College</t>
  </si>
  <si>
    <t>Sowela Technical Community College</t>
  </si>
  <si>
    <t>Institution: Southern University Agricultural Research &amp; Extension Center</t>
  </si>
  <si>
    <t>Southern University Law Center</t>
  </si>
  <si>
    <t>PAGE 2</t>
  </si>
  <si>
    <t>Southern University at New Orleans</t>
  </si>
  <si>
    <t>Southern University at Shreveport</t>
  </si>
  <si>
    <t>University of Louisiana at Lafayette</t>
  </si>
  <si>
    <t xml:space="preserve">  Grambling State University</t>
  </si>
  <si>
    <t>Southeastern Louisiana University</t>
  </si>
  <si>
    <t xml:space="preserve">  Louisiana Technical College</t>
  </si>
  <si>
    <t>Southern University System</t>
  </si>
  <si>
    <t>LCTC Board of Supervisors</t>
  </si>
  <si>
    <t xml:space="preserve">     Other - (Adult Education) </t>
  </si>
  <si>
    <t>LCTC System</t>
  </si>
  <si>
    <t>LSU Board of Supervisors and System Office</t>
  </si>
  <si>
    <t>Louisiana State University</t>
  </si>
  <si>
    <t xml:space="preserve">  Other Self-Generated Funds1</t>
  </si>
  <si>
    <t>1  Includes $10,457,252 reduction in unrestricted self-generated budget authority that was offset by $10,457,252 increase in General Fund.  This amount was carryforward to FY 2011-12</t>
  </si>
  <si>
    <t>Louisiana State University at Alexandria</t>
  </si>
  <si>
    <t>1  Includes $1,311,862 reduction in unrestricted self-generated budget authority that was offset by $1,311,862 increase in General Fund.  This amount was carryforward to FY 2011-12</t>
  </si>
  <si>
    <t>LSU AGRICULTURAL CENTER</t>
  </si>
  <si>
    <t>LSU Eunice</t>
  </si>
  <si>
    <t>1  Includes $766,415 reduction in unrestricted self-generated budget authority that was offset by 766,415 increase in General Fund.  This amount was carryforward to FY 2011-12</t>
  </si>
  <si>
    <t>LSUHSC-S E A CONWAY MEDICAL CENTER</t>
  </si>
  <si>
    <t>Huey P. Long Medical Center</t>
  </si>
  <si>
    <r>
      <rPr>
        <vertAlign val="superscript"/>
        <sz val="28"/>
        <rFont val="Arial"/>
        <family val="2"/>
      </rPr>
      <t xml:space="preserve">1 </t>
    </r>
    <r>
      <rPr>
        <sz val="28"/>
        <rFont val="Arial"/>
        <family val="2"/>
      </rPr>
      <t xml:space="preserve"> Includes $15,223,256 reduction in unrestricted self-generated budget authority that was offset by $15,223,256 increase in General Fund.  This amount was carryforward to FY 2011-12.</t>
    </r>
  </si>
  <si>
    <t>LSUHSC - SHREVEPORT</t>
  </si>
  <si>
    <t>1  Includes $7,719,331 reduction in unrestricted self-generated budget authority that was offset by $7,719,331 increase in General Fund.  This amount was carryforward to FY 2011-12.</t>
  </si>
  <si>
    <t>Paul M. Hebert Law Center</t>
  </si>
  <si>
    <t>1  Includes $71,167 reduction in unrestricted self-generated budget authority that was offset by $71,167 increase in General Fund.  This amount was carryforward to FY 2011-12</t>
  </si>
  <si>
    <t>Louisiana State University Shreveport</t>
  </si>
  <si>
    <t>1  Includes $1,436,412 reduction in unrestricted self-generated budget authority that was offset by $1,436,412 increase in General Fund.  This amount was carryforward to FY 2011-12</t>
  </si>
  <si>
    <t>University of New Orleans</t>
  </si>
  <si>
    <t>1  Includes $5,069,676 reduction in unrestricted self-generated budget authority that was offset by $5,069,676 increase in General Fund.  This amount was carryforward to FY 2011-12.</t>
  </si>
  <si>
    <t>2010-2011</t>
  </si>
  <si>
    <t>2011-2012</t>
  </si>
  <si>
    <t>Pennington Biomedical Research Center</t>
  </si>
  <si>
    <t>2 Year Institutions</t>
  </si>
  <si>
    <t>4 Year Institutions</t>
  </si>
  <si>
    <t>2 &amp; 4 Year Institutions</t>
  </si>
  <si>
    <t>Total Revenues Other Than State Appropriations</t>
  </si>
  <si>
    <t>Total Revenues Other Than State  Appropriations</t>
  </si>
  <si>
    <t>University of Louisiana System Summary</t>
  </si>
  <si>
    <t>UL Board and System Office</t>
  </si>
  <si>
    <t>LSU System Summary</t>
  </si>
  <si>
    <t>Southern University and A&amp;M College</t>
  </si>
  <si>
    <r>
      <t xml:space="preserve">  Other Self-Generated Funds</t>
    </r>
    <r>
      <rPr>
        <vertAlign val="superscript"/>
        <sz val="20"/>
        <rFont val="Arial"/>
        <family val="2"/>
      </rPr>
      <t>1</t>
    </r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</si>
</sst>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</numFmts>
  <fonts count="18">
    <font>
      <sz val="11"/>
      <color theme="1"/>
      <name val="Calibri"/>
      <family val="2"/>
      <scheme val="minor"/>
    </font>
    <font>
      <b/>
      <sz val="36"/>
      <name val="Arial"/>
      <family val="2"/>
    </font>
    <font>
      <sz val="36"/>
      <name val="Arial"/>
      <family val="2"/>
    </font>
    <font>
      <sz val="24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b/>
      <sz val="26"/>
      <color indexed="81"/>
      <name val="Tahoma"/>
      <family val="2"/>
    </font>
    <font>
      <sz val="26"/>
      <color indexed="81"/>
      <name val="Tahoma"/>
      <family val="2"/>
    </font>
    <font>
      <vertAlign val="superscript"/>
      <sz val="28"/>
      <name val="Arial"/>
      <family val="2"/>
    </font>
    <font>
      <sz val="20"/>
      <name val="Arial"/>
      <family val="2"/>
    </font>
    <font>
      <sz val="28"/>
      <color theme="1"/>
      <name val="Calibri"/>
      <family val="2"/>
      <scheme val="minor"/>
    </font>
    <font>
      <b/>
      <sz val="20"/>
      <name val="Arial"/>
      <family val="2"/>
    </font>
    <font>
      <b/>
      <sz val="24"/>
      <name val="Arial"/>
      <family val="2"/>
    </font>
    <font>
      <vertAlign val="superscript"/>
      <sz val="20"/>
      <name val="Arial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ck">
        <color indexed="8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6" fontId="2" fillId="0" borderId="0" xfId="0" applyNumberFormat="1" applyFont="1" applyAlignment="1"/>
    <xf numFmtId="6" fontId="1" fillId="0" borderId="0" xfId="0" applyNumberFormat="1" applyFont="1" applyBorder="1" applyAlignment="1"/>
    <xf numFmtId="0" fontId="3" fillId="0" borderId="1" xfId="0" applyNumberFormat="1" applyFont="1" applyBorder="1" applyAlignment="1"/>
    <xf numFmtId="6" fontId="2" fillId="0" borderId="1" xfId="0" applyNumberFormat="1" applyFont="1" applyBorder="1" applyAlignment="1"/>
    <xf numFmtId="0" fontId="2" fillId="0" borderId="0" xfId="0" applyNumberFormat="1" applyFont="1" applyBorder="1" applyAlignment="1"/>
    <xf numFmtId="3" fontId="2" fillId="0" borderId="0" xfId="0" applyNumberFormat="1" applyFont="1" applyBorder="1" applyAlignment="1"/>
    <xf numFmtId="0" fontId="2" fillId="0" borderId="0" xfId="0" applyNumberFormat="1" applyFont="1" applyAlignment="1"/>
    <xf numFmtId="3" fontId="2" fillId="0" borderId="0" xfId="0" applyNumberFormat="1" applyFont="1" applyAlignment="1"/>
    <xf numFmtId="6" fontId="2" fillId="0" borderId="2" xfId="0" applyNumberFormat="1" applyFont="1" applyBorder="1" applyAlignment="1"/>
    <xf numFmtId="0" fontId="4" fillId="0" borderId="5" xfId="0" applyNumberFormat="1" applyFont="1" applyBorder="1"/>
    <xf numFmtId="0" fontId="5" fillId="0" borderId="0" xfId="0" applyNumberFormat="1" applyFont="1" applyBorder="1" applyAlignment="1"/>
    <xf numFmtId="0" fontId="5" fillId="0" borderId="0" xfId="0" applyNumberFormat="1" applyFont="1" applyAlignment="1"/>
    <xf numFmtId="0" fontId="4" fillId="0" borderId="0" xfId="0" applyNumberFormat="1" applyFont="1" applyBorder="1"/>
    <xf numFmtId="0" fontId="7" fillId="0" borderId="0" xfId="0" applyNumberFormat="1" applyFont="1" applyBorder="1"/>
    <xf numFmtId="0" fontId="8" fillId="0" borderId="0" xfId="0" applyNumberFormat="1" applyFont="1" applyAlignment="1"/>
    <xf numFmtId="0" fontId="4" fillId="0" borderId="0" xfId="0" applyNumberFormat="1" applyFont="1" applyBorder="1" applyAlignment="1"/>
    <xf numFmtId="0" fontId="1" fillId="0" borderId="0" xfId="0" applyNumberFormat="1" applyFont="1"/>
    <xf numFmtId="0" fontId="1" fillId="0" borderId="0" xfId="0" applyNumberFormat="1" applyFont="1" applyAlignment="1"/>
    <xf numFmtId="0" fontId="7" fillId="0" borderId="0" xfId="0" applyNumberFormat="1" applyFont="1" applyBorder="1" applyAlignment="1"/>
    <xf numFmtId="6" fontId="4" fillId="0" borderId="0" xfId="0" applyNumberFormat="1" applyFont="1" applyBorder="1" applyAlignment="1"/>
    <xf numFmtId="0" fontId="2" fillId="0" borderId="0" xfId="0" applyNumberFormat="1" applyFont="1"/>
    <xf numFmtId="0" fontId="1" fillId="0" borderId="0" xfId="0" applyNumberFormat="1" applyFont="1" applyBorder="1"/>
    <xf numFmtId="6" fontId="2" fillId="0" borderId="0" xfId="0" applyNumberFormat="1" applyFont="1" applyBorder="1"/>
    <xf numFmtId="0" fontId="4" fillId="0" borderId="0" xfId="0" applyNumberFormat="1" applyFont="1"/>
    <xf numFmtId="0" fontId="4" fillId="0" borderId="0" xfId="0" applyNumberFormat="1" applyFont="1" applyAlignment="1"/>
    <xf numFmtId="0" fontId="2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right"/>
    </xf>
    <xf numFmtId="6" fontId="4" fillId="0" borderId="0" xfId="0" applyNumberFormat="1" applyFont="1" applyAlignment="1"/>
    <xf numFmtId="6" fontId="4" fillId="0" borderId="0" xfId="0" applyNumberFormat="1" applyFont="1"/>
    <xf numFmtId="0" fontId="5" fillId="0" borderId="0" xfId="0" applyNumberFormat="1" applyFont="1" applyAlignment="1">
      <alignment horizontal="right"/>
    </xf>
    <xf numFmtId="6" fontId="5" fillId="0" borderId="0" xfId="0" applyNumberFormat="1" applyFont="1" applyAlignment="1"/>
    <xf numFmtId="0" fontId="3" fillId="0" borderId="0" xfId="0" applyNumberFormat="1" applyFont="1" applyBorder="1" applyAlignment="1"/>
    <xf numFmtId="6" fontId="2" fillId="0" borderId="0" xfId="0" applyNumberFormat="1" applyFont="1" applyBorder="1" applyAlignment="1"/>
    <xf numFmtId="6" fontId="2" fillId="0" borderId="0" xfId="0" applyNumberFormat="1" applyFont="1" applyBorder="1" applyAlignment="1">
      <alignment horizontal="right"/>
    </xf>
    <xf numFmtId="6" fontId="3" fillId="0" borderId="0" xfId="0" applyNumberFormat="1" applyFont="1" applyBorder="1"/>
    <xf numFmtId="0" fontId="2" fillId="0" borderId="1" xfId="0" applyNumberFormat="1" applyFont="1" applyBorder="1" applyAlignment="1"/>
    <xf numFmtId="0" fontId="5" fillId="0" borderId="1" xfId="0" applyNumberFormat="1" applyFont="1" applyBorder="1" applyAlignment="1"/>
    <xf numFmtId="0" fontId="13" fillId="0" borderId="1" xfId="0" applyNumberFormat="1" applyFont="1" applyBorder="1" applyAlignment="1"/>
    <xf numFmtId="0" fontId="3" fillId="0" borderId="1" xfId="0" applyNumberFormat="1" applyFont="1" applyBorder="1" applyAlignment="1">
      <alignment horizontal="right"/>
    </xf>
    <xf numFmtId="0" fontId="6" fillId="0" borderId="0" xfId="0" applyNumberFormat="1" applyFont="1"/>
    <xf numFmtId="6" fontId="6" fillId="0" borderId="0" xfId="0" applyNumberFormat="1" applyFont="1" applyAlignment="1"/>
    <xf numFmtId="0" fontId="6" fillId="0" borderId="0" xfId="0" applyNumberFormat="1" applyFont="1" applyAlignment="1">
      <alignment horizontal="left"/>
    </xf>
    <xf numFmtId="0" fontId="5" fillId="0" borderId="48" xfId="0" applyNumberFormat="1" applyFont="1" applyBorder="1" applyAlignment="1"/>
    <xf numFmtId="0" fontId="8" fillId="0" borderId="48" xfId="0" applyNumberFormat="1" applyFont="1" applyBorder="1" applyAlignment="1"/>
    <xf numFmtId="6" fontId="3" fillId="0" borderId="1" xfId="0" applyNumberFormat="1" applyFont="1" applyBorder="1" applyAlignment="1"/>
    <xf numFmtId="0" fontId="4" fillId="0" borderId="52" xfId="0" applyNumberFormat="1" applyFont="1" applyBorder="1"/>
    <xf numFmtId="0" fontId="7" fillId="0" borderId="52" xfId="0" applyNumberFormat="1" applyFont="1" applyBorder="1"/>
    <xf numFmtId="0" fontId="8" fillId="0" borderId="0" xfId="0" applyNumberFormat="1" applyFont="1" applyBorder="1" applyAlignment="1"/>
    <xf numFmtId="0" fontId="15" fillId="0" borderId="3" xfId="0" applyNumberFormat="1" applyFont="1" applyBorder="1" applyAlignment="1">
      <alignment horizontal="left"/>
    </xf>
    <xf numFmtId="6" fontId="15" fillId="0" borderId="3" xfId="0" applyNumberFormat="1" applyFont="1" applyBorder="1" applyAlignment="1">
      <alignment horizontal="center"/>
    </xf>
    <xf numFmtId="6" fontId="15" fillId="0" borderId="4" xfId="0" applyNumberFormat="1" applyFont="1" applyBorder="1" applyAlignment="1">
      <alignment horizontal="center"/>
    </xf>
    <xf numFmtId="0" fontId="13" fillId="0" borderId="6" xfId="0" applyNumberFormat="1" applyFont="1" applyBorder="1" applyAlignment="1"/>
    <xf numFmtId="6" fontId="15" fillId="0" borderId="6" xfId="0" applyNumberFormat="1" applyFont="1" applyBorder="1" applyAlignment="1">
      <alignment horizontal="center"/>
    </xf>
    <xf numFmtId="6" fontId="15" fillId="0" borderId="7" xfId="0" applyNumberFormat="1" applyFont="1" applyBorder="1" applyAlignment="1">
      <alignment horizontal="center"/>
    </xf>
    <xf numFmtId="0" fontId="15" fillId="0" borderId="8" xfId="0" applyNumberFormat="1" applyFont="1" applyBorder="1" applyAlignment="1"/>
    <xf numFmtId="6" fontId="13" fillId="0" borderId="8" xfId="0" applyNumberFormat="1" applyFont="1" applyBorder="1"/>
    <xf numFmtId="6" fontId="13" fillId="0" borderId="9" xfId="0" applyNumberFormat="1" applyFont="1" applyBorder="1"/>
    <xf numFmtId="6" fontId="13" fillId="0" borderId="11" xfId="0" applyNumberFormat="1" applyFont="1" applyBorder="1" applyAlignment="1"/>
    <xf numFmtId="6" fontId="13" fillId="0" borderId="7" xfId="0" applyNumberFormat="1" applyFont="1" applyBorder="1" applyAlignment="1"/>
    <xf numFmtId="0" fontId="13" fillId="0" borderId="8" xfId="0" applyNumberFormat="1" applyFont="1" applyBorder="1" applyAlignment="1"/>
    <xf numFmtId="6" fontId="13" fillId="0" borderId="9" xfId="0" applyNumberFormat="1" applyFont="1" applyBorder="1" applyAlignment="1"/>
    <xf numFmtId="0" fontId="13" fillId="0" borderId="10" xfId="0" applyNumberFormat="1" applyFont="1" applyFill="1" applyBorder="1" applyAlignment="1"/>
    <xf numFmtId="0" fontId="13" fillId="0" borderId="10" xfId="0" applyNumberFormat="1" applyFont="1" applyBorder="1" applyAlignment="1"/>
    <xf numFmtId="0" fontId="15" fillId="0" borderId="6" xfId="0" applyNumberFormat="1" applyFont="1" applyFill="1" applyBorder="1" applyAlignment="1"/>
    <xf numFmtId="6" fontId="15" fillId="0" borderId="10" xfId="0" applyNumberFormat="1" applyFont="1" applyBorder="1" applyAlignment="1"/>
    <xf numFmtId="6" fontId="15" fillId="0" borderId="9" xfId="0" applyNumberFormat="1" applyFont="1" applyBorder="1" applyAlignment="1"/>
    <xf numFmtId="0" fontId="15" fillId="0" borderId="10" xfId="0" applyNumberFormat="1" applyFont="1" applyBorder="1" applyAlignment="1"/>
    <xf numFmtId="6" fontId="15" fillId="0" borderId="11" xfId="0" applyNumberFormat="1" applyFont="1" applyBorder="1" applyAlignment="1"/>
    <xf numFmtId="6" fontId="13" fillId="0" borderId="8" xfId="0" applyNumberFormat="1" applyFont="1" applyBorder="1" applyAlignment="1"/>
    <xf numFmtId="0" fontId="15" fillId="0" borderId="6" xfId="0" applyNumberFormat="1" applyFont="1" applyBorder="1" applyAlignment="1"/>
    <xf numFmtId="6" fontId="13" fillId="0" borderId="6" xfId="0" applyNumberFormat="1" applyFont="1" applyBorder="1" applyAlignment="1"/>
    <xf numFmtId="0" fontId="13" fillId="0" borderId="6" xfId="0" applyNumberFormat="1" applyFont="1" applyFill="1" applyBorder="1" applyAlignment="1"/>
    <xf numFmtId="6" fontId="15" fillId="0" borderId="8" xfId="0" applyNumberFormat="1" applyFont="1" applyBorder="1" applyAlignment="1"/>
    <xf numFmtId="0" fontId="13" fillId="0" borderId="11" xfId="0" applyNumberFormat="1" applyFont="1" applyBorder="1" applyAlignment="1"/>
    <xf numFmtId="0" fontId="13" fillId="0" borderId="12" xfId="0" applyNumberFormat="1" applyFont="1" applyBorder="1" applyAlignment="1"/>
    <xf numFmtId="0" fontId="15" fillId="0" borderId="10" xfId="0" applyNumberFormat="1" applyFont="1" applyFill="1" applyBorder="1" applyAlignment="1"/>
    <xf numFmtId="6" fontId="15" fillId="0" borderId="12" xfId="0" applyNumberFormat="1" applyFont="1" applyBorder="1" applyAlignment="1"/>
    <xf numFmtId="6" fontId="15" fillId="0" borderId="13" xfId="0" applyNumberFormat="1" applyFont="1" applyBorder="1" applyAlignment="1"/>
    <xf numFmtId="0" fontId="13" fillId="0" borderId="6" xfId="0" applyNumberFormat="1" applyFont="1" applyBorder="1"/>
    <xf numFmtId="6" fontId="13" fillId="0" borderId="14" xfId="0" applyNumberFormat="1" applyFont="1" applyBorder="1" applyAlignment="1"/>
    <xf numFmtId="0" fontId="15" fillId="0" borderId="8" xfId="0" applyNumberFormat="1" applyFont="1" applyBorder="1"/>
    <xf numFmtId="6" fontId="13" fillId="0" borderId="17" xfId="0" applyNumberFormat="1" applyFont="1" applyBorder="1" applyAlignment="1"/>
    <xf numFmtId="0" fontId="15" fillId="0" borderId="15" xfId="0" applyNumberFormat="1" applyFont="1" applyBorder="1" applyAlignment="1"/>
    <xf numFmtId="6" fontId="15" fillId="0" borderId="15" xfId="0" applyNumberFormat="1" applyFont="1" applyBorder="1" applyAlignment="1"/>
    <xf numFmtId="6" fontId="15" fillId="0" borderId="16" xfId="0" applyNumberFormat="1" applyFont="1" applyBorder="1" applyAlignment="1"/>
    <xf numFmtId="3" fontId="16" fillId="0" borderId="0" xfId="0" applyNumberFormat="1" applyFont="1" applyAlignment="1"/>
    <xf numFmtId="3" fontId="16" fillId="0" borderId="2" xfId="0" applyNumberFormat="1" applyFont="1" applyBorder="1" applyAlignment="1"/>
    <xf numFmtId="6" fontId="16" fillId="0" borderId="0" xfId="0" applyNumberFormat="1" applyFont="1" applyBorder="1" applyAlignment="1"/>
    <xf numFmtId="6" fontId="13" fillId="0" borderId="12" xfId="0" applyNumberFormat="1" applyFont="1" applyBorder="1" applyAlignment="1"/>
    <xf numFmtId="41" fontId="13" fillId="0" borderId="6" xfId="0" applyNumberFormat="1" applyFont="1" applyBorder="1" applyAlignment="1"/>
    <xf numFmtId="41" fontId="13" fillId="0" borderId="7" xfId="0" applyNumberFormat="1" applyFont="1" applyBorder="1" applyAlignment="1"/>
    <xf numFmtId="41" fontId="13" fillId="0" borderId="8" xfId="0" applyNumberFormat="1" applyFont="1" applyBorder="1" applyAlignment="1"/>
    <xf numFmtId="41" fontId="13" fillId="0" borderId="9" xfId="0" applyNumberFormat="1" applyFont="1" applyBorder="1" applyAlignment="1"/>
    <xf numFmtId="41" fontId="15" fillId="0" borderId="8" xfId="0" applyNumberFormat="1" applyFont="1" applyBorder="1" applyAlignment="1"/>
    <xf numFmtId="41" fontId="15" fillId="0" borderId="9" xfId="0" applyNumberFormat="1" applyFont="1" applyBorder="1" applyAlignment="1"/>
    <xf numFmtId="41" fontId="13" fillId="0" borderId="12" xfId="0" applyNumberFormat="1" applyFont="1" applyBorder="1" applyAlignment="1"/>
    <xf numFmtId="41" fontId="13" fillId="0" borderId="14" xfId="0" applyNumberFormat="1" applyFont="1" applyBorder="1" applyAlignment="1"/>
    <xf numFmtId="6" fontId="13" fillId="0" borderId="10" xfId="0" applyNumberFormat="1" applyFont="1" applyBorder="1" applyAlignment="1"/>
    <xf numFmtId="6" fontId="15" fillId="0" borderId="6" xfId="0" applyNumberFormat="1" applyFont="1" applyBorder="1" applyAlignment="1"/>
    <xf numFmtId="6" fontId="13" fillId="0" borderId="18" xfId="0" applyNumberFormat="1" applyFont="1" applyBorder="1" applyAlignment="1"/>
    <xf numFmtId="6" fontId="15" fillId="0" borderId="6" xfId="0" applyNumberFormat="1" applyFont="1" applyFill="1" applyBorder="1" applyAlignment="1">
      <alignment horizontal="center"/>
    </xf>
    <xf numFmtId="6" fontId="15" fillId="0" borderId="7" xfId="0" applyNumberFormat="1" applyFont="1" applyFill="1" applyBorder="1" applyAlignment="1">
      <alignment horizontal="center"/>
    </xf>
    <xf numFmtId="6" fontId="15" fillId="0" borderId="38" xfId="0" applyNumberFormat="1" applyFont="1" applyBorder="1" applyAlignment="1">
      <alignment horizontal="center"/>
    </xf>
    <xf numFmtId="6" fontId="15" fillId="0" borderId="22" xfId="0" applyNumberFormat="1" applyFont="1" applyBorder="1" applyAlignment="1">
      <alignment horizontal="center"/>
    </xf>
    <xf numFmtId="6" fontId="15" fillId="0" borderId="41" xfId="0" applyNumberFormat="1" applyFont="1" applyBorder="1" applyAlignment="1">
      <alignment horizontal="center"/>
    </xf>
    <xf numFmtId="6" fontId="15" fillId="0" borderId="25" xfId="0" applyNumberFormat="1" applyFont="1" applyBorder="1" applyAlignment="1">
      <alignment horizontal="center"/>
    </xf>
    <xf numFmtId="6" fontId="13" fillId="0" borderId="27" xfId="0" applyNumberFormat="1" applyFont="1" applyBorder="1"/>
    <xf numFmtId="6" fontId="13" fillId="0" borderId="28" xfId="0" applyNumberFormat="1" applyFont="1" applyBorder="1"/>
    <xf numFmtId="6" fontId="13" fillId="0" borderId="41" xfId="0" applyNumberFormat="1" applyFont="1" applyBorder="1" applyAlignment="1"/>
    <xf numFmtId="6" fontId="15" fillId="0" borderId="28" xfId="0" applyNumberFormat="1" applyFont="1" applyBorder="1" applyAlignment="1"/>
    <xf numFmtId="6" fontId="13" fillId="0" borderId="27" xfId="0" applyNumberFormat="1" applyFont="1" applyBorder="1" applyAlignment="1"/>
    <xf numFmtId="6" fontId="15" fillId="0" borderId="27" xfId="0" applyNumberFormat="1" applyFont="1" applyBorder="1" applyAlignment="1"/>
    <xf numFmtId="6" fontId="13" fillId="0" borderId="28" xfId="0" applyNumberFormat="1" applyFont="1" applyBorder="1" applyAlignment="1"/>
    <xf numFmtId="6" fontId="13" fillId="0" borderId="25" xfId="0" applyNumberFormat="1" applyFont="1" applyBorder="1" applyAlignment="1"/>
    <xf numFmtId="6" fontId="15" fillId="0" borderId="25" xfId="0" applyNumberFormat="1" applyFont="1" applyBorder="1" applyAlignment="1"/>
    <xf numFmtId="6" fontId="15" fillId="0" borderId="32" xfId="0" applyNumberFormat="1" applyFont="1" applyBorder="1" applyAlignment="1"/>
    <xf numFmtId="6" fontId="15" fillId="0" borderId="33" xfId="0" applyNumberFormat="1" applyFont="1" applyBorder="1" applyAlignment="1"/>
    <xf numFmtId="6" fontId="13" fillId="0" borderId="32" xfId="0" applyNumberFormat="1" applyFont="1" applyBorder="1" applyAlignment="1"/>
    <xf numFmtId="6" fontId="13" fillId="0" borderId="33" xfId="0" applyNumberFormat="1" applyFont="1" applyBorder="1" applyAlignment="1"/>
    <xf numFmtId="6" fontId="15" fillId="0" borderId="40" xfId="0" applyNumberFormat="1" applyFont="1" applyBorder="1" applyAlignment="1"/>
    <xf numFmtId="6" fontId="15" fillId="0" borderId="37" xfId="0" applyNumberFormat="1" applyFont="1" applyBorder="1" applyAlignment="1"/>
    <xf numFmtId="6" fontId="15" fillId="0" borderId="24" xfId="0" applyNumberFormat="1" applyFont="1" applyBorder="1" applyAlignment="1">
      <alignment horizontal="center"/>
    </xf>
    <xf numFmtId="6" fontId="13" fillId="0" borderId="24" xfId="0" applyNumberFormat="1" applyFont="1" applyBorder="1" applyAlignment="1"/>
    <xf numFmtId="6" fontId="13" fillId="0" borderId="39" xfId="0" applyNumberFormat="1" applyFont="1" applyBorder="1" applyAlignment="1"/>
    <xf numFmtId="6" fontId="15" fillId="0" borderId="39" xfId="0" applyNumberFormat="1" applyFont="1" applyBorder="1" applyAlignment="1"/>
    <xf numFmtId="0" fontId="15" fillId="0" borderId="19" xfId="0" applyNumberFormat="1" applyFont="1" applyBorder="1" applyAlignment="1">
      <alignment horizontal="left"/>
    </xf>
    <xf numFmtId="6" fontId="15" fillId="0" borderId="20" xfId="0" applyNumberFormat="1" applyFont="1" applyBorder="1" applyAlignment="1">
      <alignment horizontal="center"/>
    </xf>
    <xf numFmtId="6" fontId="15" fillId="0" borderId="43" xfId="0" applyNumberFormat="1" applyFont="1" applyBorder="1" applyAlignment="1">
      <alignment horizontal="center"/>
    </xf>
    <xf numFmtId="0" fontId="13" fillId="0" borderId="23" xfId="0" applyNumberFormat="1" applyFont="1" applyBorder="1" applyAlignment="1"/>
    <xf numFmtId="6" fontId="15" fillId="0" borderId="44" xfId="0" applyNumberFormat="1" applyFont="1" applyBorder="1" applyAlignment="1">
      <alignment horizontal="center"/>
    </xf>
    <xf numFmtId="0" fontId="15" fillId="0" borderId="26" xfId="0" applyNumberFormat="1" applyFont="1" applyBorder="1" applyAlignment="1"/>
    <xf numFmtId="6" fontId="13" fillId="0" borderId="45" xfId="0" applyNumberFormat="1" applyFont="1" applyBorder="1"/>
    <xf numFmtId="0" fontId="13" fillId="0" borderId="30" xfId="0" applyNumberFormat="1" applyFont="1" applyBorder="1" applyAlignment="1"/>
    <xf numFmtId="6" fontId="13" fillId="0" borderId="46" xfId="0" applyNumberFormat="1" applyFont="1" applyBorder="1" applyAlignment="1"/>
    <xf numFmtId="0" fontId="13" fillId="0" borderId="29" xfId="0" applyNumberFormat="1" applyFont="1" applyBorder="1" applyAlignment="1"/>
    <xf numFmtId="6" fontId="13" fillId="0" borderId="47" xfId="0" applyNumberFormat="1" applyFont="1" applyBorder="1" applyAlignment="1"/>
    <xf numFmtId="0" fontId="13" fillId="0" borderId="29" xfId="0" applyNumberFormat="1" applyFont="1" applyFill="1" applyBorder="1" applyAlignment="1"/>
    <xf numFmtId="0" fontId="15" fillId="0" borderId="29" xfId="0" applyNumberFormat="1" applyFont="1" applyFill="1" applyBorder="1" applyAlignment="1"/>
    <xf numFmtId="6" fontId="15" fillId="0" borderId="47" xfId="0" applyNumberFormat="1" applyFont="1" applyBorder="1" applyAlignment="1"/>
    <xf numFmtId="0" fontId="15" fillId="0" borderId="30" xfId="0" applyNumberFormat="1" applyFont="1" applyBorder="1" applyAlignment="1"/>
    <xf numFmtId="6" fontId="15" fillId="0" borderId="44" xfId="0" applyNumberFormat="1" applyFont="1" applyBorder="1" applyAlignment="1"/>
    <xf numFmtId="6" fontId="13" fillId="0" borderId="45" xfId="0" applyNumberFormat="1" applyFont="1" applyBorder="1" applyAlignment="1"/>
    <xf numFmtId="0" fontId="15" fillId="0" borderId="23" xfId="0" applyNumberFormat="1" applyFont="1" applyBorder="1" applyAlignment="1"/>
    <xf numFmtId="6" fontId="13" fillId="0" borderId="44" xfId="0" applyNumberFormat="1" applyFont="1" applyBorder="1" applyAlignment="1"/>
    <xf numFmtId="0" fontId="13" fillId="0" borderId="23" xfId="0" applyNumberFormat="1" applyFont="1" applyFill="1" applyBorder="1" applyAlignment="1"/>
    <xf numFmtId="0" fontId="13" fillId="0" borderId="30" xfId="0" applyNumberFormat="1" applyFont="1" applyFill="1" applyBorder="1" applyAlignment="1"/>
    <xf numFmtId="6" fontId="13" fillId="0" borderId="49" xfId="0" applyNumberFormat="1" applyFont="1" applyBorder="1" applyAlignment="1"/>
    <xf numFmtId="0" fontId="13" fillId="0" borderId="31" xfId="0" applyNumberFormat="1" applyFont="1" applyBorder="1" applyAlignment="1"/>
    <xf numFmtId="0" fontId="13" fillId="0" borderId="23" xfId="0" applyNumberFormat="1" applyFont="1" applyBorder="1"/>
    <xf numFmtId="0" fontId="13" fillId="0" borderId="26" xfId="0" applyNumberFormat="1" applyFont="1" applyBorder="1" applyAlignment="1"/>
    <xf numFmtId="0" fontId="15" fillId="0" borderId="26" xfId="0" applyNumberFormat="1" applyFont="1" applyBorder="1"/>
    <xf numFmtId="6" fontId="13" fillId="0" borderId="50" xfId="0" applyNumberFormat="1" applyFont="1" applyBorder="1" applyAlignment="1"/>
    <xf numFmtId="6" fontId="15" fillId="0" borderId="45" xfId="0" applyNumberFormat="1" applyFont="1" applyBorder="1" applyAlignment="1"/>
    <xf numFmtId="0" fontId="15" fillId="0" borderId="34" xfId="0" applyNumberFormat="1" applyFont="1" applyBorder="1" applyAlignment="1"/>
    <xf numFmtId="6" fontId="15" fillId="0" borderId="35" xfId="0" applyNumberFormat="1" applyFont="1" applyBorder="1" applyAlignment="1"/>
    <xf numFmtId="6" fontId="15" fillId="0" borderId="51" xfId="0" applyNumberFormat="1" applyFont="1" applyBorder="1" applyAlignment="1"/>
    <xf numFmtId="6" fontId="15" fillId="0" borderId="21" xfId="0" applyNumberFormat="1" applyFont="1" applyBorder="1" applyAlignment="1">
      <alignment horizontal="center"/>
    </xf>
    <xf numFmtId="0" fontId="15" fillId="0" borderId="23" xfId="0" applyNumberFormat="1" applyFont="1" applyFill="1" applyBorder="1" applyAlignment="1"/>
    <xf numFmtId="0" fontId="15" fillId="0" borderId="29" xfId="0" applyNumberFormat="1" applyFont="1" applyBorder="1" applyAlignment="1"/>
    <xf numFmtId="6" fontId="15" fillId="0" borderId="36" xfId="0" applyNumberFormat="1" applyFont="1" applyBorder="1" applyAlignment="1"/>
    <xf numFmtId="42" fontId="13" fillId="0" borderId="6" xfId="0" applyNumberFormat="1" applyFont="1" applyBorder="1" applyAlignment="1"/>
    <xf numFmtId="42" fontId="13" fillId="0" borderId="7" xfId="0" applyNumberFormat="1" applyFont="1" applyBorder="1" applyAlignment="1"/>
    <xf numFmtId="42" fontId="13" fillId="0" borderId="8" xfId="0" applyNumberFormat="1" applyFont="1" applyBorder="1" applyAlignment="1"/>
    <xf numFmtId="42" fontId="13" fillId="0" borderId="9" xfId="0" applyNumberFormat="1" applyFont="1" applyBorder="1" applyAlignment="1"/>
    <xf numFmtId="42" fontId="15" fillId="0" borderId="8" xfId="0" applyNumberFormat="1" applyFont="1" applyBorder="1" applyAlignment="1"/>
    <xf numFmtId="42" fontId="15" fillId="0" borderId="9" xfId="0" applyNumberFormat="1" applyFont="1" applyBorder="1" applyAlignment="1"/>
    <xf numFmtId="42" fontId="15" fillId="0" borderId="12" xfId="0" applyNumberFormat="1" applyFont="1" applyBorder="1" applyAlignment="1"/>
    <xf numFmtId="42" fontId="15" fillId="0" borderId="13" xfId="0" applyNumberFormat="1" applyFont="1" applyBorder="1" applyAlignment="1"/>
    <xf numFmtId="42" fontId="13" fillId="0" borderId="12" xfId="0" applyNumberFormat="1" applyFont="1" applyBorder="1" applyAlignment="1"/>
    <xf numFmtId="42" fontId="13" fillId="0" borderId="14" xfId="0" applyNumberFormat="1" applyFont="1" applyBorder="1" applyAlignment="1"/>
    <xf numFmtId="42" fontId="15" fillId="0" borderId="15" xfId="0" applyNumberFormat="1" applyFont="1" applyBorder="1" applyAlignment="1"/>
    <xf numFmtId="42" fontId="15" fillId="0" borderId="16" xfId="0" applyNumberFormat="1" applyFont="1" applyBorder="1" applyAlignment="1"/>
    <xf numFmtId="3" fontId="16" fillId="0" borderId="0" xfId="0" applyNumberFormat="1" applyFont="1" applyBorder="1" applyAlignment="1"/>
    <xf numFmtId="6" fontId="16" fillId="0" borderId="0" xfId="0" applyNumberFormat="1" applyFont="1" applyBorder="1" applyAlignment="1" applyProtection="1">
      <alignment horizontal="left" vertical="center"/>
    </xf>
    <xf numFmtId="0" fontId="3" fillId="0" borderId="0" xfId="0" applyNumberFormat="1" applyFont="1" applyAlignment="1"/>
    <xf numFmtId="6" fontId="15" fillId="0" borderId="53" xfId="0" applyNumberFormat="1" applyFont="1" applyBorder="1" applyAlignment="1"/>
    <xf numFmtId="6" fontId="15" fillId="0" borderId="49" xfId="0" applyNumberFormat="1" applyFont="1" applyBorder="1" applyAlignment="1"/>
    <xf numFmtId="6" fontId="5" fillId="0" borderId="6" xfId="0" applyNumberFormat="1" applyFont="1" applyBorder="1" applyAlignment="1"/>
    <xf numFmtId="6" fontId="5" fillId="0" borderId="8" xfId="0" applyNumberFormat="1" applyFont="1" applyBorder="1" applyAlignment="1"/>
    <xf numFmtId="6" fontId="8" fillId="0" borderId="8" xfId="0" applyNumberFormat="1" applyFont="1" applyBorder="1" applyAlignment="1"/>
    <xf numFmtId="6" fontId="8" fillId="0" borderId="12" xfId="0" applyNumberFormat="1" applyFont="1" applyBorder="1" applyAlignment="1"/>
    <xf numFmtId="6" fontId="5" fillId="0" borderId="12" xfId="0" applyNumberFormat="1" applyFont="1" applyBorder="1" applyAlignment="1"/>
    <xf numFmtId="6" fontId="5" fillId="0" borderId="11" xfId="0" applyNumberFormat="1" applyFont="1" applyBorder="1" applyAlignment="1"/>
    <xf numFmtId="6" fontId="8" fillId="0" borderId="10" xfId="0" applyNumberFormat="1" applyFont="1" applyBorder="1" applyAlignment="1"/>
    <xf numFmtId="6" fontId="8" fillId="0" borderId="6" xfId="0" applyNumberFormat="1" applyFont="1" applyBorder="1" applyAlignment="1"/>
    <xf numFmtId="6" fontId="8" fillId="0" borderId="35" xfId="0" applyNumberFormat="1" applyFont="1" applyBorder="1" applyAlignment="1"/>
    <xf numFmtId="0" fontId="6" fillId="0" borderId="42" xfId="0" applyNumberFormat="1" applyFont="1" applyBorder="1" applyAlignment="1" applyProtection="1">
      <alignment wrapText="1"/>
    </xf>
    <xf numFmtId="0" fontId="14" fillId="0" borderId="42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_Analyst/Budget%202012/BOR%20Forms/LSUHSCNO_ElectronicSubmissi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0-11 Bgt"/>
      <sheetName val="ATH-2 10-11 Bgt"/>
      <sheetName val="ATH-1 11-12 Bgt"/>
      <sheetName val="ATH-2 11-12 Bgt"/>
    </sheetNames>
    <sheetDataSet>
      <sheetData sheetId="0">
        <row r="2">
          <cell r="B2" t="str">
            <v>LSU Health Sciences Center New Orleans</v>
          </cell>
        </row>
        <row r="7">
          <cell r="H7">
            <v>20864361</v>
          </cell>
          <cell r="J7">
            <v>26608889</v>
          </cell>
        </row>
        <row r="9">
          <cell r="H9">
            <v>723163</v>
          </cell>
          <cell r="J9">
            <v>767443</v>
          </cell>
        </row>
        <row r="10">
          <cell r="H10">
            <v>712927</v>
          </cell>
          <cell r="J10">
            <v>748505</v>
          </cell>
        </row>
        <row r="17">
          <cell r="H17">
            <v>1142291</v>
          </cell>
          <cell r="J17">
            <v>1146791</v>
          </cell>
        </row>
        <row r="21">
          <cell r="H21">
            <v>205142</v>
          </cell>
          <cell r="J21">
            <v>201394</v>
          </cell>
        </row>
        <row r="26">
          <cell r="H26">
            <v>1406229</v>
          </cell>
          <cell r="J26">
            <v>1406229</v>
          </cell>
        </row>
        <row r="28">
          <cell r="H28">
            <v>-15023465</v>
          </cell>
          <cell r="J28">
            <v>15423047</v>
          </cell>
        </row>
        <row r="65">
          <cell r="H65">
            <v>0</v>
          </cell>
          <cell r="J65">
            <v>0</v>
          </cell>
        </row>
        <row r="80">
          <cell r="H80">
            <v>38169464</v>
          </cell>
          <cell r="J80">
            <v>38169464</v>
          </cell>
        </row>
        <row r="82">
          <cell r="H82">
            <v>28742733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zoomScale="40" zoomScaleNormal="40" workbookViewId="0">
      <selection activeCell="B1" sqref="B1"/>
    </sheetView>
  </sheetViews>
  <sheetFormatPr defaultColWidth="12.42578125" defaultRowHeight="15"/>
  <cols>
    <col min="1" max="1" width="96.140625" style="12" customWidth="1"/>
    <col min="2" max="4" width="32.42578125" style="31" customWidth="1"/>
    <col min="5" max="5" width="31.1406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49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58">
        <f>BOR!B7+LUMCON!B7+LOSFA!B7+'UL System'!B7+'LSU System'!B7+'SU System'!B7+'LCTC System'!B7</f>
        <v>120429404.36</v>
      </c>
      <c r="C7" s="58">
        <f>BOR!C7+LUMCON!C7+LOSFA!C7+'UL System'!C7+'LSU System'!C7+'SU System'!C7+'LCTC System'!C7</f>
        <v>164426027</v>
      </c>
      <c r="D7" s="58">
        <f>BOR!D7+LUMCON!D7+LOSFA!D7+'UL System'!D7+'LSU System'!D7+'SU System'!D7+'LCTC System'!D7</f>
        <v>121430356</v>
      </c>
      <c r="E7" s="59">
        <f t="shared" ref="E7:E12" si="0">D7-C7</f>
        <v>-42995671</v>
      </c>
      <c r="F7" s="13"/>
    </row>
    <row r="8" spans="1:12" ht="25.5">
      <c r="A8" s="60" t="s">
        <v>11</v>
      </c>
      <c r="B8" s="58">
        <f>BOR!B8+LUMCON!B8+LOSFA!B8+'UL System'!B8+'LSU System'!B8+'SU System'!B8+'LCTC System'!B8</f>
        <v>176663726.23000002</v>
      </c>
      <c r="C8" s="58">
        <f>BOR!C8+LUMCON!C8+LOSFA!C8+'UL System'!C8+'LSU System'!C8+'SU System'!C8+'LCTC System'!C8</f>
        <v>118940272</v>
      </c>
      <c r="D8" s="58">
        <f>BOR!D8+LUMCON!D8+LOSFA!D8+'UL System'!D8+'LSU System'!D8+'SU System'!D8+'LCTC System'!D8</f>
        <v>147453702</v>
      </c>
      <c r="E8" s="61">
        <f t="shared" si="0"/>
        <v>28513430</v>
      </c>
      <c r="F8" s="13"/>
    </row>
    <row r="9" spans="1:12" ht="25.5">
      <c r="A9" s="62" t="s">
        <v>12</v>
      </c>
      <c r="B9" s="58">
        <f>BOR!B9+LUMCON!B9+LOSFA!B9+'UL System'!B9+'LSU System'!B9+'SU System'!B9+'LCTC System'!B9</f>
        <v>36077016</v>
      </c>
      <c r="C9" s="58">
        <f>BOR!C9+LUMCON!C9+LOSFA!C9+'UL System'!C9+'LSU System'!C9+'SU System'!C9+'LCTC System'!C9</f>
        <v>38169464</v>
      </c>
      <c r="D9" s="58">
        <f>BOR!D9+LUMCON!D9+LOSFA!D9+'UL System'!D9+'LSU System'!D9+'SU System'!D9+'LCTC System'!D9</f>
        <v>38169464</v>
      </c>
      <c r="E9" s="61">
        <f t="shared" si="0"/>
        <v>0</v>
      </c>
      <c r="F9" s="13"/>
    </row>
    <row r="10" spans="1:12" ht="25.5">
      <c r="A10" s="63" t="s">
        <v>13</v>
      </c>
      <c r="B10" s="58">
        <f>BOR!B10+LUMCON!B10+LOSFA!B10+'UL System'!B10+'LSU System'!B10+'SU System'!B10+'LCTC System'!B10</f>
        <v>7957469</v>
      </c>
      <c r="C10" s="58">
        <f>BOR!C10+LUMCON!C10+LOSFA!C10+'UL System'!C10+'LSU System'!C10+'SU System'!C10+'LCTC System'!C10</f>
        <v>8621174</v>
      </c>
      <c r="D10" s="58">
        <f>BOR!D10+LUMCON!D10+LOSFA!D10+'UL System'!D10+'LSU System'!D10+'SU System'!D10+'LCTC System'!D10</f>
        <v>8257809</v>
      </c>
      <c r="E10" s="61">
        <f t="shared" si="0"/>
        <v>-363365</v>
      </c>
      <c r="F10" s="13"/>
    </row>
    <row r="11" spans="1:12" ht="25.5">
      <c r="A11" s="63" t="s">
        <v>14</v>
      </c>
      <c r="B11" s="58">
        <f>BOR!B11+LUMCON!B11+LOSFA!B11+'UL System'!B11+'LSU System'!B11+'SU System'!B11+'LCTC System'!B11</f>
        <v>99753473</v>
      </c>
      <c r="C11" s="58">
        <f>BOR!C11+LUMCON!C11+LOSFA!C11+'UL System'!C11+'LSU System'!C11+'SU System'!C11+'LCTC System'!C11</f>
        <v>133507876</v>
      </c>
      <c r="D11" s="58">
        <f>BOR!D11+LUMCON!D11+LOSFA!D11+'UL System'!D11+'LSU System'!D11+'SU System'!D11+'LCTC System'!D11</f>
        <v>118709965</v>
      </c>
      <c r="E11" s="61">
        <f t="shared" si="0"/>
        <v>-14797911</v>
      </c>
      <c r="F11" s="13"/>
    </row>
    <row r="12" spans="1:12" s="15" customFormat="1" ht="26.25">
      <c r="A12" s="64" t="s">
        <v>15</v>
      </c>
      <c r="B12" s="65">
        <f>B10+B9+B8+B7+B11</f>
        <v>440881088.59000003</v>
      </c>
      <c r="C12" s="65">
        <f>C10+C9+C8+C7+C11</f>
        <v>463664813</v>
      </c>
      <c r="D12" s="65">
        <f>D10+D9+D8+D7+D11</f>
        <v>434021296</v>
      </c>
      <c r="E12" s="66">
        <f t="shared" si="0"/>
        <v>-29643517</v>
      </c>
      <c r="F12" s="14"/>
    </row>
    <row r="13" spans="1:12" s="15" customFormat="1" ht="26.25">
      <c r="A13" s="67" t="s">
        <v>16</v>
      </c>
      <c r="B13" s="68">
        <f>BOR!B13+LUMCON!B13+LOSFA!B13+'UL System'!B13+'LSU System'!B13+'SU System'!B13+'LCTC System'!B13</f>
        <v>289592480</v>
      </c>
      <c r="C13" s="68">
        <f>BOR!C13+LUMCON!C13+LOSFA!C13+'UL System'!C13+'LSU System'!C13+'SU System'!C13+'LCTC System'!C13</f>
        <v>289592480</v>
      </c>
      <c r="D13" s="68">
        <f>BOR!D13+LUMCON!D13+LOSFA!D13+'UL System'!D13+'LSU System'!D13+'SU System'!D13+'LCTC System'!D13</f>
        <v>0</v>
      </c>
      <c r="E13" s="66">
        <f>D13-C13</f>
        <v>-289592480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f>BOR!B16+LUMCON!B16+LOSFA!B16+'UL System'!B16+'LSU System'!B16+'SU System'!B16+'LCTC System'!B16</f>
        <v>588893386.75</v>
      </c>
      <c r="C16" s="71">
        <f>BOR!C16+LUMCON!C16+LOSFA!C16+'UL System'!C16+'LSU System'!C16+'SU System'!C16+'LCTC System'!C16</f>
        <v>540945920</v>
      </c>
      <c r="D16" s="71">
        <f>BOR!D16+LUMCON!D16+LOSFA!D16+'UL System'!D16+'LSU System'!D16+'SU System'!D16+'LCTC System'!D16</f>
        <v>682303601</v>
      </c>
      <c r="E16" s="71">
        <f>D16-C16</f>
        <v>141357681</v>
      </c>
      <c r="F16" s="16"/>
    </row>
    <row r="17" spans="1:6" ht="25.5">
      <c r="A17" s="52" t="s">
        <v>20</v>
      </c>
      <c r="B17" s="71">
        <f>BOR!B17+LUMCON!B17+LOSFA!B17+'UL System'!B17+'LSU System'!B17+'SU System'!B17+'LCTC System'!B17</f>
        <v>109108679.47</v>
      </c>
      <c r="C17" s="71">
        <f>BOR!C17+LUMCON!C17+LOSFA!C17+'UL System'!C17+'LSU System'!C17+'SU System'!C17+'LCTC System'!C17</f>
        <v>98298516</v>
      </c>
      <c r="D17" s="71">
        <f>BOR!D17+LUMCON!D17+LOSFA!D17+'UL System'!D17+'LSU System'!D17+'SU System'!D17+'LCTC System'!D17</f>
        <v>129629082</v>
      </c>
      <c r="E17" s="71">
        <f>D17-C17</f>
        <v>31330566</v>
      </c>
      <c r="F17" s="16"/>
    </row>
    <row r="18" spans="1:6" ht="25.5">
      <c r="A18" s="72" t="s">
        <v>21</v>
      </c>
      <c r="B18" s="71">
        <f>BOR!B18+LUMCON!B18+LOSFA!B18+'UL System'!B18+'LSU System'!B18+'SU System'!B18+'LCTC System'!B18</f>
        <v>37972750.850000001</v>
      </c>
      <c r="C18" s="71">
        <f>BOR!C18+LUMCON!C18+LOSFA!C18+'UL System'!C18+'LSU System'!C18+'SU System'!C18+'LCTC System'!C18</f>
        <v>39597196</v>
      </c>
      <c r="D18" s="71">
        <f>BOR!D18+LUMCON!D18+LOSFA!D18+'UL System'!D18+'LSU System'!D18+'SU System'!D18+'LCTC System'!D18</f>
        <v>40549295</v>
      </c>
      <c r="E18" s="71">
        <f>D18-C18</f>
        <v>952099</v>
      </c>
      <c r="F18" s="16"/>
    </row>
    <row r="19" spans="1:6" ht="25.5">
      <c r="A19" s="72" t="s">
        <v>22</v>
      </c>
      <c r="B19" s="71">
        <f>BOR!B19+LUMCON!B19+LOSFA!B19+'UL System'!B19+'LSU System'!B19+'SU System'!B19+'LCTC System'!B19</f>
        <v>20046914.469999999</v>
      </c>
      <c r="C19" s="71">
        <f>BOR!C19+LUMCON!C19+LOSFA!C19+'UL System'!C19+'LSU System'!C19+'SU System'!C19+'LCTC System'!C19</f>
        <v>19800031</v>
      </c>
      <c r="D19" s="71">
        <f>BOR!D19+LUMCON!D19+LOSFA!D19+'UL System'!D19+'LSU System'!D19+'SU System'!D19+'LCTC System'!D19</f>
        <v>20877718</v>
      </c>
      <c r="E19" s="71">
        <f>D19-C19</f>
        <v>1077687</v>
      </c>
      <c r="F19" s="16"/>
    </row>
    <row r="20" spans="1:6" ht="25.5">
      <c r="A20" s="72" t="s">
        <v>23</v>
      </c>
      <c r="B20" s="71">
        <f>BOR!B20+LUMCON!B20+LOSFA!B20+'UL System'!B20+'LSU System'!B20+'SU System'!B20+'LCTC System'!B20</f>
        <v>316580</v>
      </c>
      <c r="C20" s="71">
        <f>BOR!C20+LUMCON!C20+LOSFA!C20+'UL System'!C20+'LSU System'!C20+'SU System'!C20+'LCTC System'!C20</f>
        <v>2200000</v>
      </c>
      <c r="D20" s="71">
        <f>BOR!D20+LUMCON!D20+LOSFA!D20+'UL System'!D20+'LSU System'!D20+'SU System'!D20+'LCTC System'!D20</f>
        <v>1038562</v>
      </c>
      <c r="E20" s="71">
        <f t="shared" ref="E20:E26" si="1">D20-C20</f>
        <v>-1161438</v>
      </c>
      <c r="F20" s="16"/>
    </row>
    <row r="21" spans="1:6" ht="25.5">
      <c r="A21" s="72" t="s">
        <v>24</v>
      </c>
      <c r="B21" s="71">
        <f>BOR!B21+LUMCON!B21+LOSFA!B21+'UL System'!B21+'LSU System'!B21+'SU System'!B21+'LCTC System'!B21</f>
        <v>200000</v>
      </c>
      <c r="C21" s="71">
        <f>BOR!C21+LUMCON!C21+LOSFA!C21+'UL System'!C21+'LSU System'!C21+'SU System'!C21+'LCTC System'!C21</f>
        <v>200000</v>
      </c>
      <c r="D21" s="71">
        <f>BOR!D21+LUMCON!D21+LOSFA!D21+'UL System'!D21+'LSU System'!D21+'SU System'!D21+'LCTC System'!D21</f>
        <v>100000</v>
      </c>
      <c r="E21" s="71">
        <f t="shared" si="1"/>
        <v>-100000</v>
      </c>
      <c r="F21" s="16"/>
    </row>
    <row r="22" spans="1:6" ht="25.5">
      <c r="A22" s="72" t="s">
        <v>25</v>
      </c>
      <c r="B22" s="71">
        <f>BOR!B22+LUMCON!B22+LOSFA!B22+'UL System'!B22+'LSU System'!B22+'SU System'!B22+'LCTC System'!B22</f>
        <v>0</v>
      </c>
      <c r="C22" s="71">
        <f>BOR!C22+LUMCON!C22+LOSFA!C22+'UL System'!C22+'LSU System'!C22+'SU System'!C22+'LCTC System'!C22</f>
        <v>0</v>
      </c>
      <c r="D22" s="71">
        <f>BOR!D22+LUMCON!D22+LOSFA!D22+'UL System'!D22+'LSU System'!D22+'SU System'!D22+'LCTC System'!D22</f>
        <v>0</v>
      </c>
      <c r="E22" s="71">
        <f t="shared" si="1"/>
        <v>0</v>
      </c>
      <c r="F22" s="16"/>
    </row>
    <row r="23" spans="1:6" ht="25.5">
      <c r="A23" s="72" t="s">
        <v>26</v>
      </c>
      <c r="B23" s="71">
        <f>BOR!B23+LUMCON!B23+LOSFA!B23+'UL System'!B23+'LSU System'!B23+'SU System'!B23+'LCTC System'!B23</f>
        <v>292444</v>
      </c>
      <c r="C23" s="71">
        <f>BOR!C23+LUMCON!C23+LOSFA!C23+'UL System'!C23+'LSU System'!C23+'SU System'!C23+'LCTC System'!C23</f>
        <v>1000000</v>
      </c>
      <c r="D23" s="71">
        <f>BOR!D23+LUMCON!D23+LOSFA!D23+'UL System'!D23+'LSU System'!D23+'SU System'!D23+'LCTC System'!D23</f>
        <v>3561382</v>
      </c>
      <c r="E23" s="71">
        <f t="shared" si="1"/>
        <v>2561382</v>
      </c>
      <c r="F23" s="16"/>
    </row>
    <row r="24" spans="1:6" ht="25.5">
      <c r="A24" s="72" t="s">
        <v>27</v>
      </c>
      <c r="B24" s="71">
        <f>BOR!B24+LUMCON!B24+LOSFA!B24+'UL System'!B24+'LSU System'!B24+'SU System'!B24+'LCTC System'!B24</f>
        <v>4703468.5500000007</v>
      </c>
      <c r="C24" s="71">
        <f>BOR!C24+LUMCON!C24+LOSFA!C24+'UL System'!C24+'LSU System'!C24+'SU System'!C24+'LCTC System'!C24</f>
        <v>5021804</v>
      </c>
      <c r="D24" s="71">
        <f>BOR!D24+LUMCON!D24+LOSFA!D24+'UL System'!D24+'LSU System'!D24+'SU System'!D24+'LCTC System'!D24</f>
        <v>4894496</v>
      </c>
      <c r="E24" s="71">
        <f t="shared" si="1"/>
        <v>-127308</v>
      </c>
      <c r="F24" s="16"/>
    </row>
    <row r="25" spans="1:6" ht="25.5">
      <c r="A25" s="72" t="s">
        <v>28</v>
      </c>
      <c r="B25" s="71">
        <f>BOR!B25+LUMCON!B25+LOSFA!B25+'UL System'!B25+'LSU System'!B25+'SU System'!B25+'LCTC System'!B25</f>
        <v>255275.59</v>
      </c>
      <c r="C25" s="71">
        <f>BOR!C25+LUMCON!C25+LOSFA!C25+'UL System'!C25+'LSU System'!C25+'SU System'!C25+'LCTC System'!C25</f>
        <v>148915</v>
      </c>
      <c r="D25" s="71">
        <f>BOR!D25+LUMCON!D25+LOSFA!D25+'UL System'!D25+'LSU System'!D25+'SU System'!D25+'LCTC System'!D25</f>
        <v>258500</v>
      </c>
      <c r="E25" s="71">
        <f t="shared" si="1"/>
        <v>109585</v>
      </c>
      <c r="F25" s="16"/>
    </row>
    <row r="26" spans="1:6" ht="25.5">
      <c r="A26" s="72" t="s">
        <v>29</v>
      </c>
      <c r="B26" s="71">
        <f>BOR!B26+LUMCON!B26+LOSFA!B26+'UL System'!B26+'LSU System'!B26+'SU System'!B26+'LCTC System'!B26</f>
        <v>7252982</v>
      </c>
      <c r="C26" s="71">
        <f>BOR!C26+LUMCON!C26+LOSFA!C26+'UL System'!C26+'LSU System'!C26+'SU System'!C26+'LCTC System'!C26</f>
        <v>6899982</v>
      </c>
      <c r="D26" s="71">
        <f>BOR!D26+LUMCON!D26+LOSFA!D26+'UL System'!D26+'LSU System'!D26+'SU System'!D26+'LCTC System'!D26</f>
        <v>7789067</v>
      </c>
      <c r="E26" s="71">
        <f t="shared" si="1"/>
        <v>889085</v>
      </c>
      <c r="F26" s="16"/>
    </row>
    <row r="27" spans="1:6" ht="25.5">
      <c r="A27" s="72" t="s">
        <v>30</v>
      </c>
      <c r="B27" s="58">
        <f>BOR!B27+LUMCON!B27+LOSFA!B27+'UL System'!B27+'LSU System'!B27+'SU System'!B27+'LCTC System'!B27</f>
        <v>22071705.789999999</v>
      </c>
      <c r="C27" s="58">
        <f>BOR!C27+LUMCON!C27+LOSFA!C27+'UL System'!C27+'LSU System'!C27+'SU System'!C27+'LCTC System'!C27</f>
        <v>21642781</v>
      </c>
      <c r="D27" s="58">
        <f>BOR!D27+LUMCON!D27+LOSFA!D27+'UL System'!D27+'LSU System'!D27+'SU System'!D27+'LCTC System'!D27</f>
        <v>21205890</v>
      </c>
      <c r="E27" s="71">
        <f>D27-C27</f>
        <v>-436891</v>
      </c>
      <c r="F27" s="16"/>
    </row>
    <row r="28" spans="1:6" s="15" customFormat="1" ht="26.25">
      <c r="A28" s="55" t="s">
        <v>31</v>
      </c>
      <c r="B28" s="73">
        <f>SUM(B16:B27)</f>
        <v>791114187.47000003</v>
      </c>
      <c r="C28" s="73">
        <f>SUM(C16:C27)</f>
        <v>735755145</v>
      </c>
      <c r="D28" s="73">
        <f>SUM(D16:D27)</f>
        <v>912207593</v>
      </c>
      <c r="E28" s="73">
        <f>SUM(E16:E27)</f>
        <v>176452448</v>
      </c>
      <c r="F28" s="14"/>
    </row>
    <row r="29" spans="1:6" ht="25.5">
      <c r="A29" s="74" t="s">
        <v>32</v>
      </c>
      <c r="B29" s="58">
        <f>BOR!B29+LUMCON!B29+LOSFA!B29+'UL System'!B29+'LSU System'!B29+'SU System'!B29+'LCTC System'!B29</f>
        <v>51175044.530000001</v>
      </c>
      <c r="C29" s="58">
        <f>BOR!C29+LUMCON!C29+LOSFA!C29+'UL System'!C29+'LSU System'!C29+'SU System'!C29+'LCTC System'!C29</f>
        <v>50204940</v>
      </c>
      <c r="D29" s="58">
        <f>BOR!D29+LUMCON!D29+LOSFA!D29+'UL System'!D29+'LSU System'!D29+'SU System'!D29+'LCTC System'!D29</f>
        <v>50204940</v>
      </c>
      <c r="E29" s="59">
        <f t="shared" ref="E29:E34" si="2">D29-C29</f>
        <v>0</v>
      </c>
      <c r="F29" s="13"/>
    </row>
    <row r="30" spans="1:6" ht="25.5">
      <c r="A30" s="72" t="s">
        <v>33</v>
      </c>
      <c r="B30" s="58">
        <f>BOR!B30+LUMCON!B30+LOSFA!B30+'UL System'!B30+'LSU System'!B30+'SU System'!B30+'LCTC System'!B30</f>
        <v>19042773.98</v>
      </c>
      <c r="C30" s="58">
        <f>BOR!C30+LUMCON!C30+LOSFA!C30+'UL System'!C30+'LSU System'!C30+'SU System'!C30+'LCTC System'!C30</f>
        <v>20321653</v>
      </c>
      <c r="D30" s="58">
        <f>BOR!D30+LUMCON!D30+LOSFA!D30+'UL System'!D30+'LSU System'!D30+'SU System'!D30+'LCTC System'!D30</f>
        <v>19809050</v>
      </c>
      <c r="E30" s="61">
        <f t="shared" si="2"/>
        <v>-512603</v>
      </c>
      <c r="F30" s="13"/>
    </row>
    <row r="31" spans="1:6" ht="25.5">
      <c r="A31" s="75" t="s">
        <v>34</v>
      </c>
      <c r="B31" s="58">
        <f>BOR!B31+LUMCON!B31+LOSFA!B31+'UL System'!B31+'LSU System'!B31+'SU System'!B31+'LCTC System'!B31</f>
        <v>1487074</v>
      </c>
      <c r="C31" s="58">
        <f>BOR!C31+LUMCON!C31+LOSFA!C31+'UL System'!C31+'LSU System'!C31+'SU System'!C31+'LCTC System'!C31</f>
        <v>1338500</v>
      </c>
      <c r="D31" s="58">
        <f>BOR!D31+LUMCON!D31+LOSFA!D31+'UL System'!D31+'LSU System'!D31+'SU System'!D31+'LCTC System'!D31</f>
        <v>1325000</v>
      </c>
      <c r="E31" s="61">
        <f t="shared" si="2"/>
        <v>-13500</v>
      </c>
      <c r="F31" s="13"/>
    </row>
    <row r="32" spans="1:6" ht="25.5">
      <c r="A32" s="62" t="s">
        <v>35</v>
      </c>
      <c r="B32" s="58">
        <f>BOR!B32+LUMCON!B32+LOSFA!B32+'UL System'!B32+'LSU System'!B32+'SU System'!B32+'LCTC System'!B32</f>
        <v>363148</v>
      </c>
      <c r="C32" s="58">
        <f>BOR!C32+LUMCON!C32+LOSFA!C32+'UL System'!C32+'LSU System'!C32+'SU System'!C32+'LCTC System'!C32</f>
        <v>397000</v>
      </c>
      <c r="D32" s="58">
        <f>BOR!D32+LUMCON!D32+LOSFA!D32+'UL System'!D32+'LSU System'!D32+'SU System'!D32+'LCTC System'!D32</f>
        <v>169000</v>
      </c>
      <c r="E32" s="61">
        <f t="shared" si="2"/>
        <v>-228000</v>
      </c>
      <c r="F32" s="13"/>
    </row>
    <row r="33" spans="1:6" ht="25.5">
      <c r="A33" s="72" t="s">
        <v>36</v>
      </c>
      <c r="B33" s="58">
        <f>BOR!B33+LUMCON!B33+LOSFA!B33+'UL System'!B33+'LSU System'!B33+'SU System'!B33+'LCTC System'!B33</f>
        <v>0</v>
      </c>
      <c r="C33" s="58">
        <f>BOR!C33+LUMCON!C33+LOSFA!C33+'UL System'!C33+'LSU System'!C33+'SU System'!C33+'LCTC System'!C33</f>
        <v>0</v>
      </c>
      <c r="D33" s="58">
        <f>BOR!D33+LUMCON!D33+LOSFA!D33+'UL System'!D33+'LSU System'!D33+'SU System'!D33+'LCTC System'!D33</f>
        <v>0</v>
      </c>
      <c r="E33" s="61">
        <f t="shared" si="2"/>
        <v>0</v>
      </c>
      <c r="F33" s="13"/>
    </row>
    <row r="34" spans="1:6" ht="25.5">
      <c r="A34" s="75" t="s">
        <v>37</v>
      </c>
      <c r="B34" s="58">
        <f>BOR!B34+LUMCON!B34+LOSFA!B34+'UL System'!B34+'LSU System'!B34+'SU System'!B34+'LCTC System'!B34</f>
        <v>42321590.529999994</v>
      </c>
      <c r="C34" s="58">
        <f>BOR!C34+LUMCON!C34+LOSFA!C34+'UL System'!C34+'LSU System'!C34+'SU System'!C34+'LCTC System'!C34</f>
        <v>15146436</v>
      </c>
      <c r="D34" s="58">
        <f>BOR!D34+LUMCON!D34+LOSFA!D34+'UL System'!D34+'LSU System'!D34+'SU System'!D34+'LCTC System'!D34</f>
        <v>146201356</v>
      </c>
      <c r="E34" s="61">
        <f t="shared" si="2"/>
        <v>131054920</v>
      </c>
      <c r="F34" s="13"/>
    </row>
    <row r="35" spans="1:6" s="15" customFormat="1" ht="26.25">
      <c r="A35" s="76" t="s">
        <v>38</v>
      </c>
      <c r="B35" s="77">
        <f>B34+B33+B32+B31+B30+B29+B28</f>
        <v>905503818.50999999</v>
      </c>
      <c r="C35" s="77">
        <f>C34+C33+C32+C31+C30+C29+C28</f>
        <v>823163674</v>
      </c>
      <c r="D35" s="77">
        <f>D34+D33+D32+D31+D30+D29+D28</f>
        <v>1129916939</v>
      </c>
      <c r="E35" s="78">
        <f>E34+E33+E32+E31+E30+E29</f>
        <v>130300817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58">
        <f>BOR!B37+LUMCON!B37+LOSFA!B37+'UL System'!B37+'LSU System'!B37+'SU System'!B37+'LCTC System'!B37</f>
        <v>42173189</v>
      </c>
      <c r="C37" s="58">
        <f>BOR!C37+LUMCON!C37+LOSFA!C37+'UL System'!C37+'LSU System'!C37+'SU System'!C37+'LCTC System'!C37</f>
        <v>55553494</v>
      </c>
      <c r="D37" s="58">
        <f>BOR!D37+LUMCON!D37+LOSFA!D37+'UL System'!D37+'LSU System'!D37+'SU System'!D37+'LCTC System'!D37</f>
        <v>55601325</v>
      </c>
      <c r="E37" s="59">
        <f>D37-C37</f>
        <v>47831</v>
      </c>
      <c r="F37" s="13"/>
    </row>
    <row r="38" spans="1:6" ht="25.5">
      <c r="A38" s="60" t="s">
        <v>41</v>
      </c>
      <c r="B38" s="58">
        <f>BOR!B38+LUMCON!B38+LOSFA!B38+'UL System'!B38+'LSU System'!B38+'SU System'!B38+'LCTC System'!B38</f>
        <v>69692481.799999997</v>
      </c>
      <c r="C38" s="58">
        <f>BOR!C38+LUMCON!C38+LOSFA!C38+'UL System'!C38+'LSU System'!C38+'SU System'!C38+'LCTC System'!C38</f>
        <v>70564866</v>
      </c>
      <c r="D38" s="58">
        <f>BOR!D38+LUMCON!D38+LOSFA!D38+'UL System'!D38+'LSU System'!D38+'SU System'!D38+'LCTC System'!D38</f>
        <v>70564866</v>
      </c>
      <c r="E38" s="80">
        <f>D38-C38</f>
        <v>0</v>
      </c>
      <c r="F38" s="13"/>
    </row>
    <row r="39" spans="1:6" ht="26.25">
      <c r="A39" s="81" t="s">
        <v>42</v>
      </c>
      <c r="B39" s="82"/>
      <c r="C39" s="82"/>
      <c r="D39" s="82"/>
      <c r="E39" s="71"/>
      <c r="F39" s="13"/>
    </row>
    <row r="40" spans="1:6" ht="25.5">
      <c r="A40" s="72" t="s">
        <v>43</v>
      </c>
      <c r="B40" s="58">
        <f>BOR!B40+LUMCON!B40+LOSFA!B40+'UL System'!B40+'LSU System'!B40+'SU System'!B40+'LCTC System'!B40</f>
        <v>0</v>
      </c>
      <c r="C40" s="58">
        <f>BOR!C40+LUMCON!C40+LOSFA!C40+'UL System'!C40+'LSU System'!C40+'SU System'!C40+'LCTC System'!C40</f>
        <v>0</v>
      </c>
      <c r="D40" s="58">
        <f>BOR!D40+LUMCON!D40+LOSFA!D40+'UL System'!D40+'LSU System'!D40+'SU System'!D40+'LCTC System'!D40</f>
        <v>0</v>
      </c>
      <c r="E40" s="59">
        <f>D40-C40</f>
        <v>0</v>
      </c>
      <c r="F40" s="13"/>
    </row>
    <row r="41" spans="1:6" ht="25.5">
      <c r="A41" s="60" t="s">
        <v>85</v>
      </c>
      <c r="B41" s="58">
        <f>BOR!B41+LUMCON!B41+LOSFA!B41+'UL System'!B41+'LSU System'!B41+'SU System'!B41+'LCTC System'!B41</f>
        <v>34888335</v>
      </c>
      <c r="C41" s="58">
        <f>BOR!C41+LUMCON!C41+LOSFA!C41+'UL System'!C41+'LSU System'!C41+'SU System'!C41+'LCTC System'!C41</f>
        <v>42319539</v>
      </c>
      <c r="D41" s="58">
        <f>BOR!D41+LUMCON!D41+LOSFA!D41+'UL System'!D41+'LSU System'!D41+'SU System'!D41+'LCTC System'!D41</f>
        <v>32616815</v>
      </c>
      <c r="E41" s="61">
        <f>D41-C41</f>
        <v>-9702724</v>
      </c>
      <c r="F41" s="13"/>
    </row>
    <row r="42" spans="1:6" s="18" customFormat="1" ht="45">
      <c r="A42" s="55" t="s">
        <v>45</v>
      </c>
      <c r="B42" s="77">
        <f>B41+B40+B38+B37</f>
        <v>146754005.80000001</v>
      </c>
      <c r="C42" s="77">
        <f>C41+C40+C38+C37</f>
        <v>168437899</v>
      </c>
      <c r="D42" s="77">
        <f>D41+D40+D38+D37</f>
        <v>158783006</v>
      </c>
      <c r="E42" s="66">
        <f>D42-C42</f>
        <v>-9654893</v>
      </c>
      <c r="F42" s="17"/>
    </row>
    <row r="43" spans="1:6" s="18" customFormat="1" ht="45">
      <c r="A43" s="55" t="s">
        <v>46</v>
      </c>
      <c r="B43" s="58">
        <f>BOR!B43+LUMCON!B43+LOSFA!B43+'UL System'!B43+'LSU System'!B43+'SU System'!B43+'LCTC System'!B43</f>
        <v>10000</v>
      </c>
      <c r="C43" s="58">
        <f>BOR!C43+LUMCON!C43+LOSFA!C43+'UL System'!C43+'LSU System'!C43+'SU System'!C43+'LCTC System'!C43</f>
        <v>10000</v>
      </c>
      <c r="D43" s="58">
        <f>BOR!D43+LUMCON!D43+LOSFA!D43+'UL System'!D43+'LSU System'!D43+'SU System'!D43+'LCTC System'!D43</f>
        <v>0</v>
      </c>
      <c r="E43" s="66">
        <f>D43-C43</f>
        <v>-10000</v>
      </c>
      <c r="F43" s="17"/>
    </row>
    <row r="44" spans="1:6" s="18" customFormat="1" ht="45.75" thickBot="1">
      <c r="A44" s="83" t="s">
        <v>113</v>
      </c>
      <c r="B44" s="84">
        <f>B42+B35+B12+B13+B43</f>
        <v>1782741392.9000001</v>
      </c>
      <c r="C44" s="84">
        <f t="shared" ref="C44" si="3">C42+C35+C12+C13+C43</f>
        <v>1744868866</v>
      </c>
      <c r="D44" s="84">
        <f>D42+D35+D12+D13+D43</f>
        <v>1722721241</v>
      </c>
      <c r="E44" s="85">
        <f>D44-C44</f>
        <v>-22147625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16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64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9210526</v>
      </c>
      <c r="C13" s="73">
        <v>9210526</v>
      </c>
      <c r="D13" s="73">
        <v>0</v>
      </c>
      <c r="E13" s="66">
        <v>-9210526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23348374.75</v>
      </c>
      <c r="C16" s="71">
        <v>21695623</v>
      </c>
      <c r="D16" s="71">
        <v>26495451</v>
      </c>
      <c r="E16" s="71">
        <v>4799828</v>
      </c>
      <c r="F16" s="16"/>
    </row>
    <row r="17" spans="1:6" ht="25.5">
      <c r="A17" s="52" t="s">
        <v>20</v>
      </c>
      <c r="B17" s="71">
        <v>2128858.6</v>
      </c>
      <c r="C17" s="71">
        <v>1140209</v>
      </c>
      <c r="D17" s="71">
        <v>2165353</v>
      </c>
      <c r="E17" s="71">
        <v>1025144</v>
      </c>
      <c r="F17" s="16"/>
    </row>
    <row r="18" spans="1:6" ht="25.5">
      <c r="A18" s="72" t="s">
        <v>21</v>
      </c>
      <c r="B18" s="71">
        <v>0</v>
      </c>
      <c r="C18" s="71">
        <v>1395750</v>
      </c>
      <c r="D18" s="71">
        <v>1921100</v>
      </c>
      <c r="E18" s="71">
        <v>525350</v>
      </c>
      <c r="F18" s="16"/>
    </row>
    <row r="19" spans="1:6" ht="25.5">
      <c r="A19" s="72" t="s">
        <v>22</v>
      </c>
      <c r="B19" s="71">
        <v>985439.1</v>
      </c>
      <c r="C19" s="71">
        <v>467144</v>
      </c>
      <c r="D19" s="71">
        <v>981817</v>
      </c>
      <c r="E19" s="71">
        <v>514673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257541.1</v>
      </c>
      <c r="C24" s="71">
        <v>257895</v>
      </c>
      <c r="D24" s="71">
        <v>255887</v>
      </c>
      <c r="E24" s="71">
        <v>-2008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295261.78999999998</v>
      </c>
      <c r="C27" s="71">
        <v>268350</v>
      </c>
      <c r="D27" s="71">
        <v>280750</v>
      </c>
      <c r="E27" s="71">
        <v>12400</v>
      </c>
      <c r="F27" s="16"/>
    </row>
    <row r="28" spans="1:6" s="15" customFormat="1" ht="26.25">
      <c r="A28" s="55" t="s">
        <v>31</v>
      </c>
      <c r="B28" s="73">
        <v>27015475.340000004</v>
      </c>
      <c r="C28" s="73">
        <v>25224971</v>
      </c>
      <c r="D28" s="73">
        <v>32100358</v>
      </c>
      <c r="E28" s="73">
        <v>6875387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18082.7</v>
      </c>
      <c r="C30" s="69">
        <v>14783</v>
      </c>
      <c r="D30" s="69">
        <v>14783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546417.89</v>
      </c>
      <c r="C34" s="69">
        <v>454300</v>
      </c>
      <c r="D34" s="69">
        <v>4044689</v>
      </c>
      <c r="E34" s="61">
        <v>3590389</v>
      </c>
      <c r="F34" s="13"/>
    </row>
    <row r="35" spans="1:6" s="15" customFormat="1" ht="26.25">
      <c r="A35" s="76" t="s">
        <v>38</v>
      </c>
      <c r="B35" s="77">
        <v>27579975.930000003</v>
      </c>
      <c r="C35" s="77">
        <v>25694054</v>
      </c>
      <c r="D35" s="77">
        <v>36159830</v>
      </c>
      <c r="E35" s="78">
        <v>3590389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36790501.930000007</v>
      </c>
      <c r="C44" s="84">
        <v>34904580</v>
      </c>
      <c r="D44" s="84">
        <v>36159830</v>
      </c>
      <c r="E44" s="85">
        <v>1255250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19"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61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12955497</v>
      </c>
      <c r="C13" s="73">
        <v>12955497</v>
      </c>
      <c r="D13" s="73">
        <v>0</v>
      </c>
      <c r="E13" s="66">
        <v>-12955497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29488837</v>
      </c>
      <c r="C16" s="71">
        <v>23371170</v>
      </c>
      <c r="D16" s="71">
        <v>34871000</v>
      </c>
      <c r="E16" s="71">
        <v>-11499830</v>
      </c>
      <c r="F16" s="16"/>
    </row>
    <row r="17" spans="1:6" ht="25.5">
      <c r="A17" s="52" t="s">
        <v>20</v>
      </c>
      <c r="B17" s="71">
        <v>5550535</v>
      </c>
      <c r="C17" s="71">
        <v>5542000</v>
      </c>
      <c r="D17" s="71">
        <v>6801000</v>
      </c>
      <c r="E17" s="71">
        <v>1259000</v>
      </c>
      <c r="F17" s="16"/>
    </row>
    <row r="18" spans="1:6" ht="25.5">
      <c r="A18" s="72" t="s">
        <v>21</v>
      </c>
      <c r="B18" s="71">
        <v>1856846</v>
      </c>
      <c r="C18" s="71">
        <v>1829000</v>
      </c>
      <c r="D18" s="71">
        <v>1857000</v>
      </c>
      <c r="E18" s="71">
        <v>28000</v>
      </c>
      <c r="F18" s="16"/>
    </row>
    <row r="19" spans="1:6" ht="25.5">
      <c r="A19" s="72" t="s">
        <v>22</v>
      </c>
      <c r="B19" s="71">
        <v>1072913</v>
      </c>
      <c r="C19" s="71">
        <v>1060000</v>
      </c>
      <c r="D19" s="71">
        <v>1073000</v>
      </c>
      <c r="E19" s="71">
        <v>13000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2205361</v>
      </c>
      <c r="C24" s="71">
        <v>1954000</v>
      </c>
      <c r="D24" s="71">
        <v>2205000</v>
      </c>
      <c r="E24" s="71">
        <v>251000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358854</v>
      </c>
      <c r="C26" s="71">
        <v>321000</v>
      </c>
      <c r="D26" s="71">
        <v>359000</v>
      </c>
      <c r="E26" s="71">
        <v>38000</v>
      </c>
      <c r="F26" s="16"/>
    </row>
    <row r="27" spans="1:6" ht="25.5">
      <c r="A27" s="72" t="s">
        <v>30</v>
      </c>
      <c r="B27" s="71">
        <v>118191</v>
      </c>
      <c r="C27" s="71">
        <v>97000</v>
      </c>
      <c r="D27" s="71">
        <v>107000</v>
      </c>
      <c r="E27" s="71">
        <v>10000</v>
      </c>
      <c r="F27" s="16"/>
    </row>
    <row r="28" spans="1:6" s="15" customFormat="1" ht="26.25">
      <c r="A28" s="55" t="s">
        <v>31</v>
      </c>
      <c r="B28" s="73">
        <v>40651537</v>
      </c>
      <c r="C28" s="73">
        <v>34174170</v>
      </c>
      <c r="D28" s="73">
        <v>47273000</v>
      </c>
      <c r="E28" s="73">
        <v>-9900830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363148</v>
      </c>
      <c r="C32" s="69">
        <v>397000</v>
      </c>
      <c r="D32" s="69">
        <v>169000</v>
      </c>
      <c r="E32" s="61">
        <v>-228000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4042304</v>
      </c>
      <c r="C34" s="69">
        <v>6335000</v>
      </c>
      <c r="D34" s="69">
        <v>8492830</v>
      </c>
      <c r="E34" s="61">
        <v>2157830</v>
      </c>
      <c r="F34" s="13"/>
    </row>
    <row r="35" spans="1:6" s="15" customFormat="1" ht="26.25">
      <c r="A35" s="76" t="s">
        <v>38</v>
      </c>
      <c r="B35" s="77">
        <v>45056989</v>
      </c>
      <c r="C35" s="77">
        <v>40906170</v>
      </c>
      <c r="D35" s="77">
        <v>55934830</v>
      </c>
      <c r="E35" s="78">
        <v>1929830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58012486</v>
      </c>
      <c r="C44" s="84">
        <v>53861667</v>
      </c>
      <c r="D44" s="84">
        <v>55934830</v>
      </c>
      <c r="E44" s="85">
        <v>2073163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52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11698812</v>
      </c>
      <c r="C13" s="73">
        <v>11698812</v>
      </c>
      <c r="D13" s="73">
        <v>0</v>
      </c>
      <c r="E13" s="66">
        <v>-11698812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25643838</v>
      </c>
      <c r="C16" s="71">
        <v>21282045</v>
      </c>
      <c r="D16" s="71">
        <v>29148093</v>
      </c>
      <c r="E16" s="71">
        <v>7866048</v>
      </c>
      <c r="F16" s="16"/>
    </row>
    <row r="17" spans="1:6" ht="25.5">
      <c r="A17" s="52" t="s">
        <v>20</v>
      </c>
      <c r="B17" s="71">
        <v>1682646</v>
      </c>
      <c r="C17" s="71">
        <v>1870000</v>
      </c>
      <c r="D17" s="71">
        <v>1908000</v>
      </c>
      <c r="E17" s="71">
        <v>38000</v>
      </c>
      <c r="F17" s="16"/>
    </row>
    <row r="18" spans="1:6" ht="25.5">
      <c r="A18" s="72" t="s">
        <v>21</v>
      </c>
      <c r="B18" s="71">
        <v>1899278</v>
      </c>
      <c r="C18" s="71">
        <v>1764820</v>
      </c>
      <c r="D18" s="71">
        <v>1811710</v>
      </c>
      <c r="E18" s="71">
        <v>46890</v>
      </c>
      <c r="F18" s="16"/>
    </row>
    <row r="19" spans="1:6" ht="25.5">
      <c r="A19" s="72" t="s">
        <v>22</v>
      </c>
      <c r="B19" s="71">
        <v>949904</v>
      </c>
      <c r="C19" s="71">
        <v>892365</v>
      </c>
      <c r="D19" s="71">
        <v>931750</v>
      </c>
      <c r="E19" s="71">
        <v>39385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3201821</v>
      </c>
      <c r="C26" s="71">
        <v>3070267</v>
      </c>
      <c r="D26" s="71">
        <v>3304517</v>
      </c>
      <c r="E26" s="71">
        <v>234250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33377487</v>
      </c>
      <c r="C28" s="73">
        <v>28879497</v>
      </c>
      <c r="D28" s="73">
        <v>37104070</v>
      </c>
      <c r="E28" s="73">
        <v>8224573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54587</v>
      </c>
      <c r="C30" s="69">
        <v>51700</v>
      </c>
      <c r="D30" s="69">
        <v>52600</v>
      </c>
      <c r="E30" s="61">
        <v>900</v>
      </c>
      <c r="F30" s="13"/>
    </row>
    <row r="31" spans="1:6" ht="25.5">
      <c r="A31" s="75" t="s">
        <v>34</v>
      </c>
      <c r="B31" s="69">
        <v>1196026</v>
      </c>
      <c r="C31" s="69">
        <v>1110000</v>
      </c>
      <c r="D31" s="69">
        <v>1090000</v>
      </c>
      <c r="E31" s="61">
        <v>-20000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466887</v>
      </c>
      <c r="C34" s="69">
        <v>539700</v>
      </c>
      <c r="D34" s="69">
        <v>4925173</v>
      </c>
      <c r="E34" s="61">
        <v>4385473</v>
      </c>
      <c r="F34" s="13"/>
    </row>
    <row r="35" spans="1:6" s="15" customFormat="1" ht="26.25">
      <c r="A35" s="76" t="s">
        <v>38</v>
      </c>
      <c r="B35" s="77">
        <v>35094987</v>
      </c>
      <c r="C35" s="77">
        <v>30580897</v>
      </c>
      <c r="D35" s="77">
        <v>43171843</v>
      </c>
      <c r="E35" s="77">
        <v>12590946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46793799</v>
      </c>
      <c r="C44" s="84">
        <v>42279709</v>
      </c>
      <c r="D44" s="84">
        <v>43171843</v>
      </c>
      <c r="E44" s="85">
        <v>892134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79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20942299</v>
      </c>
      <c r="C13" s="73">
        <v>20942299</v>
      </c>
      <c r="D13" s="73">
        <v>0</v>
      </c>
      <c r="E13" s="66">
        <v>-20942299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46969101</v>
      </c>
      <c r="C16" s="71">
        <v>37142608</v>
      </c>
      <c r="D16" s="71">
        <v>52031909</v>
      </c>
      <c r="E16" s="71">
        <v>14889301</v>
      </c>
      <c r="F16" s="16"/>
    </row>
    <row r="17" spans="1:6" ht="25.5">
      <c r="A17" s="52" t="s">
        <v>20</v>
      </c>
      <c r="B17" s="71">
        <v>4488873</v>
      </c>
      <c r="C17" s="71">
        <v>4277643</v>
      </c>
      <c r="D17" s="71">
        <v>4393763</v>
      </c>
      <c r="E17" s="71">
        <v>116120</v>
      </c>
      <c r="F17" s="16"/>
    </row>
    <row r="18" spans="1:6" ht="25.5">
      <c r="A18" s="72" t="s">
        <v>21</v>
      </c>
      <c r="B18" s="71">
        <v>2855855</v>
      </c>
      <c r="C18" s="71">
        <v>3490450</v>
      </c>
      <c r="D18" s="71">
        <v>3490450</v>
      </c>
      <c r="E18" s="71">
        <v>0</v>
      </c>
      <c r="F18" s="16"/>
    </row>
    <row r="19" spans="1:6" ht="25.5">
      <c r="A19" s="72" t="s">
        <v>22</v>
      </c>
      <c r="B19" s="71">
        <v>1440464</v>
      </c>
      <c r="C19" s="71">
        <v>1781200</v>
      </c>
      <c r="D19" s="71">
        <v>1781200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1400000</v>
      </c>
      <c r="D20" s="71">
        <v>186400</v>
      </c>
      <c r="E20" s="71">
        <v>-1213600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500000</v>
      </c>
      <c r="D24" s="71">
        <v>200000</v>
      </c>
      <c r="E24" s="71">
        <v>-300000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353567</v>
      </c>
      <c r="C27" s="71">
        <v>295000</v>
      </c>
      <c r="D27" s="71">
        <v>345000</v>
      </c>
      <c r="E27" s="71">
        <v>50000</v>
      </c>
      <c r="F27" s="16"/>
    </row>
    <row r="28" spans="1:6" s="15" customFormat="1" ht="26.25">
      <c r="A28" s="55" t="s">
        <v>31</v>
      </c>
      <c r="B28" s="73">
        <v>56107860</v>
      </c>
      <c r="C28" s="73">
        <v>48886901</v>
      </c>
      <c r="D28" s="73">
        <v>62428722</v>
      </c>
      <c r="E28" s="73">
        <v>13541821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5528993</v>
      </c>
      <c r="C34" s="69">
        <v>4643037</v>
      </c>
      <c r="D34" s="69">
        <v>13503310</v>
      </c>
      <c r="E34" s="61">
        <v>8860273</v>
      </c>
      <c r="F34" s="13"/>
    </row>
    <row r="35" spans="1:6" s="15" customFormat="1" ht="26.25">
      <c r="A35" s="76" t="s">
        <v>38</v>
      </c>
      <c r="B35" s="77">
        <v>61636853</v>
      </c>
      <c r="C35" s="77">
        <v>53529938</v>
      </c>
      <c r="D35" s="77">
        <v>75932032</v>
      </c>
      <c r="E35" s="78">
        <v>8860273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82579152</v>
      </c>
      <c r="C44" s="84">
        <v>74472237</v>
      </c>
      <c r="D44" s="84">
        <v>75932032</v>
      </c>
      <c r="E44" s="85">
        <v>1459795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35"/>
      <c r="C46" s="35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49.855468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49.855468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49.855468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49.855468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49.855468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49.855468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49.855468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49.855468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49.855468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49.855468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49.855468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49.855468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49.855468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49.855468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49.855468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49.855468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49.855468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49.855468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49.855468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49.855468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49.855468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49.855468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49.855468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49.855468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49.855468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49.855468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49.855468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49.855468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49.855468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49.855468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49.855468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49.855468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49.855468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49.855468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49.855468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49.855468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49.855468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49.855468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49.855468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49.855468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49.855468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49.855468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49.855468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49.855468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49.855468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49.855468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49.855468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49.855468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49.855468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49.855468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49.855468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49.855468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49.855468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49.855468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49.855468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49.855468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49.855468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49.855468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49.855468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49.855468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49.855468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49.855468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49.855468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81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161">
        <v>0</v>
      </c>
      <c r="C7" s="161">
        <v>0</v>
      </c>
      <c r="D7" s="161">
        <v>0</v>
      </c>
      <c r="E7" s="162">
        <v>0</v>
      </c>
      <c r="F7" s="13"/>
    </row>
    <row r="8" spans="1:12" ht="25.5">
      <c r="A8" s="60" t="s">
        <v>11</v>
      </c>
      <c r="B8" s="163">
        <v>0</v>
      </c>
      <c r="C8" s="163">
        <v>0</v>
      </c>
      <c r="D8" s="163">
        <v>0</v>
      </c>
      <c r="E8" s="164">
        <v>0</v>
      </c>
      <c r="F8" s="13"/>
    </row>
    <row r="9" spans="1:12" ht="25.5">
      <c r="A9" s="62" t="s">
        <v>12</v>
      </c>
      <c r="B9" s="163">
        <v>0</v>
      </c>
      <c r="C9" s="163">
        <v>0</v>
      </c>
      <c r="D9" s="163">
        <v>0</v>
      </c>
      <c r="E9" s="164">
        <v>0</v>
      </c>
      <c r="F9" s="13"/>
    </row>
    <row r="10" spans="1:12" ht="25.5">
      <c r="A10" s="63" t="s">
        <v>13</v>
      </c>
      <c r="B10" s="163">
        <v>0</v>
      </c>
      <c r="C10" s="163">
        <v>0</v>
      </c>
      <c r="D10" s="163">
        <v>0</v>
      </c>
      <c r="E10" s="164">
        <v>0</v>
      </c>
      <c r="F10" s="13"/>
    </row>
    <row r="11" spans="1:12" ht="25.5">
      <c r="A11" s="63" t="s">
        <v>14</v>
      </c>
      <c r="B11" s="163">
        <v>0</v>
      </c>
      <c r="C11" s="163">
        <v>0</v>
      </c>
      <c r="D11" s="163">
        <v>0</v>
      </c>
      <c r="E11" s="164">
        <v>0</v>
      </c>
      <c r="F11" s="13"/>
    </row>
    <row r="12" spans="1:12" s="15" customFormat="1" ht="26.25">
      <c r="A12" s="64" t="s">
        <v>15</v>
      </c>
      <c r="B12" s="165">
        <v>0</v>
      </c>
      <c r="C12" s="165">
        <v>0</v>
      </c>
      <c r="D12" s="165">
        <v>0</v>
      </c>
      <c r="E12" s="166">
        <v>0</v>
      </c>
      <c r="F12" s="14"/>
    </row>
    <row r="13" spans="1:12" s="15" customFormat="1" ht="26.25">
      <c r="A13" s="67" t="s">
        <v>16</v>
      </c>
      <c r="B13" s="165">
        <v>16340635</v>
      </c>
      <c r="C13" s="165">
        <v>16340635</v>
      </c>
      <c r="D13" s="165">
        <v>0</v>
      </c>
      <c r="E13" s="166">
        <v>-16340635</v>
      </c>
      <c r="F13" s="14"/>
    </row>
    <row r="14" spans="1:12" ht="26.25">
      <c r="A14" s="55" t="s">
        <v>17</v>
      </c>
      <c r="B14" s="163"/>
      <c r="C14" s="163"/>
      <c r="D14" s="163"/>
      <c r="E14" s="164"/>
      <c r="F14" s="16"/>
    </row>
    <row r="15" spans="1:12" ht="26.25">
      <c r="A15" s="70" t="s">
        <v>18</v>
      </c>
      <c r="B15" s="161"/>
      <c r="C15" s="161"/>
      <c r="D15" s="161"/>
      <c r="E15" s="162"/>
      <c r="F15" s="16"/>
    </row>
    <row r="16" spans="1:12" ht="25.5">
      <c r="A16" s="52" t="s">
        <v>19</v>
      </c>
      <c r="B16" s="161">
        <v>42893478</v>
      </c>
      <c r="C16" s="161">
        <v>37020246</v>
      </c>
      <c r="D16" s="161">
        <v>47391783</v>
      </c>
      <c r="E16" s="161">
        <v>10371537</v>
      </c>
      <c r="F16" s="16"/>
    </row>
    <row r="17" spans="1:6" ht="25.5">
      <c r="A17" s="52" t="s">
        <v>20</v>
      </c>
      <c r="B17" s="161">
        <v>3209504</v>
      </c>
      <c r="C17" s="161">
        <v>3209504</v>
      </c>
      <c r="D17" s="161">
        <v>3940427</v>
      </c>
      <c r="E17" s="161">
        <v>730923</v>
      </c>
      <c r="F17" s="16"/>
    </row>
    <row r="18" spans="1:6" ht="25.5">
      <c r="A18" s="72" t="s">
        <v>21</v>
      </c>
      <c r="B18" s="161">
        <v>3370190</v>
      </c>
      <c r="C18" s="161">
        <v>3370190</v>
      </c>
      <c r="D18" s="161">
        <v>3251670</v>
      </c>
      <c r="E18" s="161">
        <v>-118520</v>
      </c>
      <c r="F18" s="16"/>
    </row>
    <row r="19" spans="1:6" ht="25.5">
      <c r="A19" s="72" t="s">
        <v>22</v>
      </c>
      <c r="B19" s="161">
        <v>1628384</v>
      </c>
      <c r="C19" s="161">
        <v>1628384</v>
      </c>
      <c r="D19" s="161">
        <v>1571501</v>
      </c>
      <c r="E19" s="161">
        <v>-56883</v>
      </c>
      <c r="F19" s="16"/>
    </row>
    <row r="20" spans="1:6" ht="25.5">
      <c r="A20" s="72" t="s">
        <v>23</v>
      </c>
      <c r="B20" s="161">
        <v>0</v>
      </c>
      <c r="C20" s="161">
        <v>0</v>
      </c>
      <c r="D20" s="161">
        <v>0</v>
      </c>
      <c r="E20" s="161">
        <v>0</v>
      </c>
      <c r="F20" s="16"/>
    </row>
    <row r="21" spans="1:6" ht="25.5">
      <c r="A21" s="72" t="s">
        <v>24</v>
      </c>
      <c r="B21" s="161">
        <v>0</v>
      </c>
      <c r="C21" s="161">
        <v>0</v>
      </c>
      <c r="D21" s="161">
        <v>0</v>
      </c>
      <c r="E21" s="161">
        <v>0</v>
      </c>
      <c r="F21" s="16"/>
    </row>
    <row r="22" spans="1:6" ht="25.5">
      <c r="A22" s="72" t="s">
        <v>25</v>
      </c>
      <c r="B22" s="161">
        <v>0</v>
      </c>
      <c r="C22" s="161">
        <v>0</v>
      </c>
      <c r="D22" s="161">
        <v>0</v>
      </c>
      <c r="E22" s="161">
        <v>0</v>
      </c>
      <c r="F22" s="16"/>
    </row>
    <row r="23" spans="1:6" ht="25.5">
      <c r="A23" s="72" t="s">
        <v>26</v>
      </c>
      <c r="B23" s="161">
        <v>0</v>
      </c>
      <c r="C23" s="161">
        <v>0</v>
      </c>
      <c r="D23" s="161">
        <v>0</v>
      </c>
      <c r="E23" s="161">
        <v>0</v>
      </c>
      <c r="F23" s="16"/>
    </row>
    <row r="24" spans="1:6" ht="25.5">
      <c r="A24" s="72" t="s">
        <v>27</v>
      </c>
      <c r="B24" s="161">
        <v>0</v>
      </c>
      <c r="C24" s="161">
        <v>0</v>
      </c>
      <c r="D24" s="161">
        <v>0</v>
      </c>
      <c r="E24" s="161">
        <v>0</v>
      </c>
      <c r="F24" s="16"/>
    </row>
    <row r="25" spans="1:6" ht="25.5">
      <c r="A25" s="72" t="s">
        <v>28</v>
      </c>
      <c r="B25" s="161">
        <v>0</v>
      </c>
      <c r="C25" s="161">
        <v>0</v>
      </c>
      <c r="D25" s="161">
        <v>0</v>
      </c>
      <c r="E25" s="161">
        <v>0</v>
      </c>
      <c r="F25" s="16"/>
    </row>
    <row r="26" spans="1:6" ht="25.5">
      <c r="A26" s="72" t="s">
        <v>29</v>
      </c>
      <c r="B26" s="161">
        <v>204676</v>
      </c>
      <c r="C26" s="161">
        <v>204676</v>
      </c>
      <c r="D26" s="161">
        <v>192230</v>
      </c>
      <c r="E26" s="161">
        <v>-12446</v>
      </c>
      <c r="F26" s="16"/>
    </row>
    <row r="27" spans="1:6" ht="25.5">
      <c r="A27" s="72" t="s">
        <v>30</v>
      </c>
      <c r="B27" s="161">
        <v>0</v>
      </c>
      <c r="C27" s="161">
        <v>0</v>
      </c>
      <c r="D27" s="161">
        <v>0</v>
      </c>
      <c r="E27" s="161">
        <v>0</v>
      </c>
      <c r="F27" s="16"/>
    </row>
    <row r="28" spans="1:6" s="15" customFormat="1" ht="26.25">
      <c r="A28" s="55" t="s">
        <v>31</v>
      </c>
      <c r="B28" s="165">
        <v>51306232</v>
      </c>
      <c r="C28" s="165">
        <v>45433000</v>
      </c>
      <c r="D28" s="165">
        <v>56347611</v>
      </c>
      <c r="E28" s="165">
        <v>10914611</v>
      </c>
      <c r="F28" s="14"/>
    </row>
    <row r="29" spans="1:6" ht="25.5">
      <c r="A29" s="74" t="s">
        <v>32</v>
      </c>
      <c r="B29" s="161">
        <v>0</v>
      </c>
      <c r="C29" s="161">
        <v>0</v>
      </c>
      <c r="D29" s="161">
        <v>0</v>
      </c>
      <c r="E29" s="162">
        <v>0</v>
      </c>
      <c r="F29" s="13"/>
    </row>
    <row r="30" spans="1:6" ht="25.5">
      <c r="A30" s="72" t="s">
        <v>33</v>
      </c>
      <c r="B30" s="163">
        <v>334018</v>
      </c>
      <c r="C30" s="163">
        <v>334017</v>
      </c>
      <c r="D30" s="163">
        <v>426975</v>
      </c>
      <c r="E30" s="164">
        <v>92958</v>
      </c>
      <c r="F30" s="13"/>
    </row>
    <row r="31" spans="1:6" ht="25.5">
      <c r="A31" s="75" t="s">
        <v>34</v>
      </c>
      <c r="B31" s="163">
        <v>0</v>
      </c>
      <c r="C31" s="163">
        <v>0</v>
      </c>
      <c r="D31" s="163">
        <v>0</v>
      </c>
      <c r="E31" s="164">
        <v>0</v>
      </c>
      <c r="F31" s="13"/>
    </row>
    <row r="32" spans="1:6" ht="25.5">
      <c r="A32" s="62" t="s">
        <v>35</v>
      </c>
      <c r="B32" s="163">
        <v>0</v>
      </c>
      <c r="C32" s="163">
        <v>0</v>
      </c>
      <c r="D32" s="163">
        <v>0</v>
      </c>
      <c r="E32" s="164">
        <v>0</v>
      </c>
      <c r="F32" s="13"/>
    </row>
    <row r="33" spans="1:6" ht="25.5">
      <c r="A33" s="72" t="s">
        <v>36</v>
      </c>
      <c r="B33" s="163">
        <v>0</v>
      </c>
      <c r="C33" s="163">
        <v>0</v>
      </c>
      <c r="D33" s="163">
        <v>0</v>
      </c>
      <c r="E33" s="164">
        <v>0</v>
      </c>
      <c r="F33" s="13"/>
    </row>
    <row r="34" spans="1:6" ht="25.5">
      <c r="A34" s="75" t="s">
        <v>37</v>
      </c>
      <c r="B34" s="163">
        <v>6265975</v>
      </c>
      <c r="C34" s="163">
        <v>6266085</v>
      </c>
      <c r="D34" s="163">
        <v>12598174</v>
      </c>
      <c r="E34" s="164">
        <v>6332089</v>
      </c>
      <c r="F34" s="13"/>
    </row>
    <row r="35" spans="1:6" s="15" customFormat="1" ht="26.25">
      <c r="A35" s="76" t="s">
        <v>38</v>
      </c>
      <c r="B35" s="167">
        <v>57906225</v>
      </c>
      <c r="C35" s="167">
        <v>52033102</v>
      </c>
      <c r="D35" s="167">
        <v>69372760</v>
      </c>
      <c r="E35" s="168">
        <v>6425047</v>
      </c>
      <c r="F35" s="14"/>
    </row>
    <row r="36" spans="1:6" ht="26.25">
      <c r="A36" s="70" t="s">
        <v>39</v>
      </c>
      <c r="B36" s="161"/>
      <c r="C36" s="161"/>
      <c r="D36" s="161"/>
      <c r="E36" s="162"/>
      <c r="F36" s="13"/>
    </row>
    <row r="37" spans="1:6" ht="25.5">
      <c r="A37" s="79" t="s">
        <v>40</v>
      </c>
      <c r="B37" s="161">
        <v>0</v>
      </c>
      <c r="C37" s="161">
        <v>0</v>
      </c>
      <c r="D37" s="161">
        <v>0</v>
      </c>
      <c r="E37" s="162">
        <v>0</v>
      </c>
      <c r="F37" s="13"/>
    </row>
    <row r="38" spans="1:6" ht="25.5">
      <c r="A38" s="60" t="s">
        <v>41</v>
      </c>
      <c r="B38" s="169">
        <v>0</v>
      </c>
      <c r="C38" s="169">
        <v>0</v>
      </c>
      <c r="D38" s="169">
        <v>0</v>
      </c>
      <c r="E38" s="170">
        <v>0</v>
      </c>
      <c r="F38" s="13"/>
    </row>
    <row r="39" spans="1:6" ht="26.25">
      <c r="A39" s="81" t="s">
        <v>42</v>
      </c>
      <c r="B39" s="161"/>
      <c r="C39" s="161"/>
      <c r="D39" s="161"/>
      <c r="E39" s="161"/>
      <c r="F39" s="13"/>
    </row>
    <row r="40" spans="1:6" ht="25.5">
      <c r="A40" s="72" t="s">
        <v>43</v>
      </c>
      <c r="B40" s="161">
        <v>0</v>
      </c>
      <c r="C40" s="161">
        <v>0</v>
      </c>
      <c r="D40" s="161">
        <v>0</v>
      </c>
      <c r="E40" s="162">
        <v>0</v>
      </c>
      <c r="F40" s="13"/>
    </row>
    <row r="41" spans="1:6" ht="25.5">
      <c r="A41" s="60" t="s">
        <v>44</v>
      </c>
      <c r="B41" s="163">
        <v>0</v>
      </c>
      <c r="C41" s="163">
        <v>0</v>
      </c>
      <c r="D41" s="163">
        <v>0</v>
      </c>
      <c r="E41" s="164">
        <v>0</v>
      </c>
      <c r="F41" s="13"/>
    </row>
    <row r="42" spans="1:6" s="18" customFormat="1" ht="45">
      <c r="A42" s="55" t="s">
        <v>45</v>
      </c>
      <c r="B42" s="165">
        <v>0</v>
      </c>
      <c r="C42" s="165">
        <v>0</v>
      </c>
      <c r="D42" s="165">
        <v>0</v>
      </c>
      <c r="E42" s="166">
        <v>0</v>
      </c>
      <c r="F42" s="17"/>
    </row>
    <row r="43" spans="1:6" s="18" customFormat="1" ht="45">
      <c r="A43" s="55" t="s">
        <v>46</v>
      </c>
      <c r="B43" s="165">
        <v>0</v>
      </c>
      <c r="C43" s="165">
        <v>0</v>
      </c>
      <c r="D43" s="165">
        <v>0</v>
      </c>
      <c r="E43" s="166">
        <v>0</v>
      </c>
      <c r="F43" s="17"/>
    </row>
    <row r="44" spans="1:6" s="18" customFormat="1" ht="45.75" thickBot="1">
      <c r="A44" s="83" t="s">
        <v>114</v>
      </c>
      <c r="B44" s="171">
        <v>74246860</v>
      </c>
      <c r="C44" s="171">
        <v>68373737</v>
      </c>
      <c r="D44" s="171">
        <v>69372760</v>
      </c>
      <c r="E44" s="172">
        <v>999023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L26" sqref="L26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68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76078</v>
      </c>
      <c r="C11" s="69">
        <v>74923</v>
      </c>
      <c r="D11" s="69">
        <v>74923</v>
      </c>
      <c r="E11" s="61">
        <v>0</v>
      </c>
      <c r="F11" s="13"/>
    </row>
    <row r="12" spans="1:12" s="15" customFormat="1" ht="26.25">
      <c r="A12" s="64" t="s">
        <v>15</v>
      </c>
      <c r="B12" s="73">
        <v>76078</v>
      </c>
      <c r="C12" s="73">
        <v>74923</v>
      </c>
      <c r="D12" s="73">
        <v>74923</v>
      </c>
      <c r="E12" s="66">
        <v>0</v>
      </c>
      <c r="F12" s="14"/>
    </row>
    <row r="13" spans="1:12" s="15" customFormat="1" ht="26.25">
      <c r="A13" s="67" t="s">
        <v>16</v>
      </c>
      <c r="B13" s="73">
        <v>10247839</v>
      </c>
      <c r="C13" s="73">
        <v>10247839</v>
      </c>
      <c r="D13" s="73">
        <v>0</v>
      </c>
      <c r="E13" s="66">
        <v>-10247839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26166321</v>
      </c>
      <c r="C16" s="71">
        <v>23126909</v>
      </c>
      <c r="D16" s="71">
        <v>30950673</v>
      </c>
      <c r="E16" s="71">
        <v>7823764</v>
      </c>
      <c r="F16" s="16"/>
    </row>
    <row r="17" spans="1:6" ht="25.5">
      <c r="A17" s="52" t="s">
        <v>20</v>
      </c>
      <c r="B17" s="71">
        <v>3010765</v>
      </c>
      <c r="C17" s="71">
        <v>3010765</v>
      </c>
      <c r="D17" s="71">
        <v>3014636</v>
      </c>
      <c r="E17" s="71">
        <v>3871</v>
      </c>
      <c r="F17" s="16"/>
    </row>
    <row r="18" spans="1:6" ht="25.5">
      <c r="A18" s="72" t="s">
        <v>21</v>
      </c>
      <c r="B18" s="71">
        <v>2008128</v>
      </c>
      <c r="C18" s="71">
        <v>2008128</v>
      </c>
      <c r="D18" s="71">
        <v>2025893</v>
      </c>
      <c r="E18" s="71">
        <v>17765</v>
      </c>
      <c r="F18" s="16"/>
    </row>
    <row r="19" spans="1:6" ht="25.5">
      <c r="A19" s="72" t="s">
        <v>22</v>
      </c>
      <c r="B19" s="71">
        <v>1041331</v>
      </c>
      <c r="C19" s="71">
        <v>1041331</v>
      </c>
      <c r="D19" s="71">
        <v>1050496</v>
      </c>
      <c r="E19" s="71">
        <v>9165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750719</v>
      </c>
      <c r="C27" s="71">
        <v>750719</v>
      </c>
      <c r="D27" s="71">
        <v>752995</v>
      </c>
      <c r="E27" s="71">
        <v>2276</v>
      </c>
      <c r="F27" s="16"/>
    </row>
    <row r="28" spans="1:6" s="15" customFormat="1" ht="26.25">
      <c r="A28" s="55" t="s">
        <v>31</v>
      </c>
      <c r="B28" s="73">
        <v>32977264</v>
      </c>
      <c r="C28" s="73">
        <v>29937852</v>
      </c>
      <c r="D28" s="73">
        <v>37794693</v>
      </c>
      <c r="E28" s="73">
        <v>7856841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647947</v>
      </c>
      <c r="C30" s="69">
        <v>647947</v>
      </c>
      <c r="D30" s="69">
        <v>656510</v>
      </c>
      <c r="E30" s="61">
        <v>8563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623439</v>
      </c>
      <c r="C34" s="69">
        <v>624594</v>
      </c>
      <c r="D34" s="69">
        <v>4540606</v>
      </c>
      <c r="E34" s="61">
        <v>3916012</v>
      </c>
      <c r="F34" s="13"/>
    </row>
    <row r="35" spans="1:6" s="15" customFormat="1" ht="26.25">
      <c r="A35" s="76" t="s">
        <v>38</v>
      </c>
      <c r="B35" s="77">
        <v>34248650</v>
      </c>
      <c r="C35" s="77">
        <v>31210393</v>
      </c>
      <c r="D35" s="77">
        <v>42991809</v>
      </c>
      <c r="E35" s="78">
        <v>11781416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44572567</v>
      </c>
      <c r="C44" s="84">
        <v>41533155</v>
      </c>
      <c r="D44" s="84">
        <v>43066732</v>
      </c>
      <c r="E44" s="85">
        <v>1533577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65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7410286</v>
      </c>
      <c r="C13" s="73">
        <v>7410286</v>
      </c>
      <c r="D13" s="73">
        <v>0</v>
      </c>
      <c r="E13" s="66">
        <v>-7410286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20409727</v>
      </c>
      <c r="C16" s="71">
        <v>17985666</v>
      </c>
      <c r="D16" s="71">
        <v>23088532</v>
      </c>
      <c r="E16" s="71">
        <v>5102866</v>
      </c>
      <c r="F16" s="16"/>
    </row>
    <row r="17" spans="1:6" ht="25.5">
      <c r="A17" s="52" t="s">
        <v>20</v>
      </c>
      <c r="B17" s="71">
        <v>1165986</v>
      </c>
      <c r="C17" s="71">
        <v>1351038</v>
      </c>
      <c r="D17" s="71">
        <v>1293000</v>
      </c>
      <c r="E17" s="71">
        <v>-58038</v>
      </c>
      <c r="F17" s="16"/>
    </row>
    <row r="18" spans="1:6" ht="25.5">
      <c r="A18" s="72" t="s">
        <v>21</v>
      </c>
      <c r="B18" s="71">
        <v>1598235</v>
      </c>
      <c r="C18" s="71">
        <v>1645583</v>
      </c>
      <c r="D18" s="71">
        <v>1597365</v>
      </c>
      <c r="E18" s="71">
        <v>-48218</v>
      </c>
      <c r="F18" s="16"/>
    </row>
    <row r="19" spans="1:6" ht="25.5">
      <c r="A19" s="72" t="s">
        <v>22</v>
      </c>
      <c r="B19" s="71">
        <v>801113</v>
      </c>
      <c r="C19" s="71">
        <v>824472</v>
      </c>
      <c r="D19" s="71">
        <v>798783</v>
      </c>
      <c r="E19" s="71">
        <v>-25689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560623</v>
      </c>
      <c r="C26" s="71">
        <v>571462</v>
      </c>
      <c r="D26" s="71">
        <v>571637</v>
      </c>
      <c r="E26" s="71">
        <v>175</v>
      </c>
      <c r="F26" s="16"/>
    </row>
    <row r="27" spans="1:6" ht="25.5">
      <c r="A27" s="72" t="s">
        <v>30</v>
      </c>
      <c r="B27" s="71">
        <v>885626</v>
      </c>
      <c r="C27" s="71">
        <v>970924</v>
      </c>
      <c r="D27" s="71">
        <v>889750</v>
      </c>
      <c r="E27" s="71">
        <v>-81174</v>
      </c>
      <c r="F27" s="16"/>
    </row>
    <row r="28" spans="1:6" s="15" customFormat="1" ht="26.25">
      <c r="A28" s="55" t="s">
        <v>31</v>
      </c>
      <c r="B28" s="73">
        <v>25421310</v>
      </c>
      <c r="C28" s="73">
        <v>23349145</v>
      </c>
      <c r="D28" s="73">
        <v>28239067</v>
      </c>
      <c r="E28" s="73">
        <v>4889922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708468</v>
      </c>
      <c r="C30" s="69">
        <v>643978</v>
      </c>
      <c r="D30" s="69">
        <v>48156</v>
      </c>
      <c r="E30" s="61">
        <v>-595822</v>
      </c>
      <c r="F30" s="13"/>
    </row>
    <row r="31" spans="1:6" ht="25.5">
      <c r="A31" s="75" t="s">
        <v>34</v>
      </c>
      <c r="B31" s="69">
        <v>291048</v>
      </c>
      <c r="C31" s="69">
        <v>228500</v>
      </c>
      <c r="D31" s="69">
        <v>235000</v>
      </c>
      <c r="E31" s="61">
        <v>6500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1540248</v>
      </c>
      <c r="C34" s="69">
        <v>1687715</v>
      </c>
      <c r="D34" s="69">
        <v>5976408</v>
      </c>
      <c r="E34" s="61">
        <v>4288693</v>
      </c>
      <c r="F34" s="13"/>
    </row>
    <row r="35" spans="1:6" s="15" customFormat="1" ht="26.25">
      <c r="A35" s="76" t="s">
        <v>38</v>
      </c>
      <c r="B35" s="77">
        <v>27961074</v>
      </c>
      <c r="C35" s="77">
        <v>25909338</v>
      </c>
      <c r="D35" s="77">
        <v>34498631</v>
      </c>
      <c r="E35" s="78">
        <v>3699371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35371360</v>
      </c>
      <c r="C44" s="84">
        <v>33319624</v>
      </c>
      <c r="D44" s="84">
        <v>34498631</v>
      </c>
      <c r="E44" s="85">
        <v>1179007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J19" sqref="J19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80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6498929</v>
      </c>
      <c r="C13" s="73">
        <v>6498929</v>
      </c>
      <c r="D13" s="73">
        <v>0</v>
      </c>
      <c r="E13" s="66">
        <v>-6498929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16205872</v>
      </c>
      <c r="C16" s="71">
        <v>15580888</v>
      </c>
      <c r="D16" s="71">
        <v>18654821</v>
      </c>
      <c r="E16" s="71">
        <v>-3073933</v>
      </c>
      <c r="F16" s="16"/>
    </row>
    <row r="17" spans="1:6" ht="25.5">
      <c r="A17" s="52" t="s">
        <v>20</v>
      </c>
      <c r="B17" s="71">
        <v>6916498</v>
      </c>
      <c r="C17" s="71">
        <v>6169835</v>
      </c>
      <c r="D17" s="71">
        <v>10563411</v>
      </c>
      <c r="E17" s="71">
        <v>4393576</v>
      </c>
      <c r="F17" s="16"/>
    </row>
    <row r="18" spans="1:6" ht="25.5">
      <c r="A18" s="72" t="s">
        <v>21</v>
      </c>
      <c r="B18" s="71">
        <v>1296171</v>
      </c>
      <c r="C18" s="71">
        <v>1330771</v>
      </c>
      <c r="D18" s="71">
        <v>1271480</v>
      </c>
      <c r="E18" s="71">
        <v>-59291</v>
      </c>
      <c r="F18" s="16"/>
    </row>
    <row r="19" spans="1:6" ht="25.5">
      <c r="A19" s="72" t="s">
        <v>22</v>
      </c>
      <c r="B19" s="71">
        <v>713428</v>
      </c>
      <c r="C19" s="71">
        <v>734740</v>
      </c>
      <c r="D19" s="71">
        <v>699848</v>
      </c>
      <c r="E19" s="71">
        <v>-34892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754696</v>
      </c>
      <c r="C27" s="71">
        <v>831672</v>
      </c>
      <c r="D27" s="71">
        <v>731860</v>
      </c>
      <c r="E27" s="71">
        <v>-99812</v>
      </c>
      <c r="F27" s="16"/>
    </row>
    <row r="28" spans="1:6" s="15" customFormat="1" ht="26.25">
      <c r="A28" s="55" t="s">
        <v>31</v>
      </c>
      <c r="B28" s="73">
        <v>25886665</v>
      </c>
      <c r="C28" s="73">
        <v>24647906</v>
      </c>
      <c r="D28" s="73">
        <v>31921420</v>
      </c>
      <c r="E28" s="73">
        <v>1125648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1281316.3999999999</v>
      </c>
      <c r="C34" s="69">
        <v>968930</v>
      </c>
      <c r="D34" s="69">
        <v>3477100</v>
      </c>
      <c r="E34" s="61">
        <v>2508170</v>
      </c>
      <c r="F34" s="13"/>
    </row>
    <row r="35" spans="1:6" s="15" customFormat="1" ht="26.25">
      <c r="A35" s="76" t="s">
        <v>38</v>
      </c>
      <c r="B35" s="77">
        <v>27167981.399999999</v>
      </c>
      <c r="C35" s="77">
        <v>25616836</v>
      </c>
      <c r="D35" s="77">
        <v>35398520</v>
      </c>
      <c r="E35" s="78">
        <v>2508170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33666910.399999999</v>
      </c>
      <c r="C44" s="84">
        <v>32115765</v>
      </c>
      <c r="D44" s="84">
        <v>35398520</v>
      </c>
      <c r="E44" s="85">
        <v>3282755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C1" sqref="C1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117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58">
        <f>LSUBOS!B7+LSUBR!B7+LSUS!B7+LSUA!B7+UNO!B7+LSUE!B7+LSULaw!B7+LSUAg!B7+Penn!B7+EAConway!B7+HPLong!B7+HSCNO!B7+HSCS!B7</f>
        <v>120429404.36</v>
      </c>
      <c r="C7" s="58">
        <f>LSUBOS!C7+LSUBR!C7+LSUS!C7+LSUA!C7+UNO!C7+LSUE!C7+LSULaw!C7+LSUAg!C7+Penn!C7+EAConway!C7+HPLong!C7+HSCNO!C7+HSCS!C7</f>
        <v>164426027</v>
      </c>
      <c r="D7" s="58">
        <f>LSUBOS!D7+LSUBR!D7+LSUS!D7+LSUA!D7+UNO!D7+LSUE!D7+LSULaw!D7+LSUAg!D7+Penn!D7+EAConway!D7+HPLong!D7+HSCNO!D7+HSCS!D7</f>
        <v>121430356</v>
      </c>
      <c r="E7" s="59">
        <f t="shared" ref="E7:E12" si="0">D7-C7</f>
        <v>-42995671</v>
      </c>
      <c r="F7" s="13"/>
    </row>
    <row r="8" spans="1:12" ht="25.5">
      <c r="A8" s="60" t="s">
        <v>11</v>
      </c>
      <c r="B8" s="58">
        <f>LSUBOS!B8+LSUBR!B8+LSUS!B8+LSUA!B8+UNO!B8+LSUE!B8+LSULaw!B8+LSUAg!B8+Penn!B8+EAConway!B8+HPLong!B8+HSCNO!B8+HSCS!B8</f>
        <v>176663726.23000002</v>
      </c>
      <c r="C8" s="58">
        <f>LSUBOS!C8+LSUBR!C8+LSUS!C8+LSUA!C8+UNO!C8+LSUE!C8+LSULaw!C8+LSUAg!C8+Penn!C8+EAConway!C8+HPLong!C8+HSCNO!C8+HSCS!C8</f>
        <v>118940272</v>
      </c>
      <c r="D8" s="58">
        <f>LSUBOS!D8+LSUBR!D8+LSUS!D8+LSUA!D8+UNO!D8+LSUE!D8+LSULaw!D8+LSUAg!D8+Penn!D8+EAConway!D8+HPLong!D8+HSCNO!D8+HSCS!D8</f>
        <v>147453702</v>
      </c>
      <c r="E8" s="61">
        <f t="shared" si="0"/>
        <v>28513430</v>
      </c>
      <c r="F8" s="13"/>
    </row>
    <row r="9" spans="1:12" ht="25.5">
      <c r="A9" s="62" t="s">
        <v>12</v>
      </c>
      <c r="B9" s="58">
        <f>LSUBOS!B9+LSUBR!B9+LSUS!B9+LSUA!B9+UNO!B9+LSUE!B9+LSULaw!B9+LSUAg!B9+Penn!B9+EAConway!B9+HPLong!B9+HSCNO!B9+HSCS!B9</f>
        <v>36077016</v>
      </c>
      <c r="C9" s="58">
        <f>LSUBOS!C9+LSUBR!C9+LSUS!C9+LSUA!C9+UNO!C9+LSUE!C9+LSULaw!C9+LSUAg!C9+Penn!C9+EAConway!C9+HPLong!C9+HSCNO!C9+HSCS!C9</f>
        <v>38169464</v>
      </c>
      <c r="D9" s="58">
        <f>LSUBOS!D9+LSUBR!D9+LSUS!D9+LSUA!D9+UNO!D9+LSUE!D9+LSULaw!D9+LSUAg!D9+Penn!D9+EAConway!D9+HPLong!D9+HSCNO!D9+HSCS!D9</f>
        <v>38169464</v>
      </c>
      <c r="E9" s="61">
        <f t="shared" si="0"/>
        <v>0</v>
      </c>
      <c r="F9" s="13"/>
    </row>
    <row r="10" spans="1:12" ht="25.5">
      <c r="A10" s="63" t="s">
        <v>13</v>
      </c>
      <c r="B10" s="58">
        <f>LSUBOS!B10+LSUBR!B10+LSUS!B10+LSUA!B10+UNO!B10+LSUE!B10+LSULaw!B10+LSUAg!B10+Penn!B10+EAConway!B10+HPLong!B10+HSCNO!B10+HSCS!B10</f>
        <v>6507304</v>
      </c>
      <c r="C10" s="58">
        <f>LSUBOS!C10+LSUBR!C10+LSUS!C10+LSUA!C10+UNO!C10+LSUE!C10+LSULaw!C10+LSUAg!C10+Penn!C10+EAConway!C10+HPLong!C10+HSCNO!C10+HSCS!C10</f>
        <v>6649986</v>
      </c>
      <c r="D10" s="58">
        <f>LSUBOS!D10+LSUBR!D10+LSUS!D10+LSUA!D10+UNO!D10+LSUE!D10+LSULaw!D10+LSUAg!D10+Penn!D10+EAConway!D10+HPLong!D10+HSCNO!D10+HSCS!D10</f>
        <v>6715292</v>
      </c>
      <c r="E10" s="61">
        <f t="shared" si="0"/>
        <v>65306</v>
      </c>
      <c r="F10" s="13"/>
    </row>
    <row r="11" spans="1:12" ht="25.5">
      <c r="A11" s="63" t="s">
        <v>14</v>
      </c>
      <c r="B11" s="58">
        <f>LSUBOS!B11+LSUBR!B11+LSUS!B11+LSUA!B11+UNO!B11+LSUE!B11+LSULaw!B11+LSUAg!B11+Penn!B11+EAConway!B11+HPLong!B11+HSCNO!B11+HSCS!B11</f>
        <v>90055660</v>
      </c>
      <c r="C11" s="58">
        <f>LSUBOS!C11+LSUBR!C11+LSUS!C11+LSUA!C11+UNO!C11+LSUE!C11+LSULaw!C11+LSUAg!C11+Penn!C11+EAConway!C11+HPLong!C11+HSCNO!C11+HSCS!C11</f>
        <v>117078636</v>
      </c>
      <c r="D11" s="58">
        <f>LSUBOS!D11+LSUBR!D11+LSUS!D11+LSUA!D11+UNO!D11+LSUE!D11+LSULaw!D11+LSUAg!D11+Penn!D11+EAConway!D11+HPLong!D11+HSCNO!D11+HSCS!D11</f>
        <v>106254687</v>
      </c>
      <c r="E11" s="61">
        <f t="shared" si="0"/>
        <v>-10823949</v>
      </c>
      <c r="F11" s="13"/>
    </row>
    <row r="12" spans="1:12" s="15" customFormat="1" ht="26.25">
      <c r="A12" s="64" t="s">
        <v>15</v>
      </c>
      <c r="B12" s="65">
        <f>B10+B9+B8+B7+B11</f>
        <v>429733110.59000003</v>
      </c>
      <c r="C12" s="65">
        <v>0</v>
      </c>
      <c r="D12" s="65">
        <f>D10+D9+D8+D7+D11</f>
        <v>420023501</v>
      </c>
      <c r="E12" s="66">
        <f t="shared" si="0"/>
        <v>420023501</v>
      </c>
      <c r="F12" s="14"/>
    </row>
    <row r="13" spans="1:12" s="15" customFormat="1" ht="26.25">
      <c r="A13" s="67" t="s">
        <v>16</v>
      </c>
      <c r="B13" s="58">
        <f>LSUBOS!B13+LSUBR!B13+LSUS!B13+LSUA!B13+UNO!B13+LSUE!B13+LSULaw!B13+LSUAg!B13+Penn!B13+EAConway!B13+HPLong!B13+HSCNO!B13+HSCS!B13</f>
        <v>133140481</v>
      </c>
      <c r="C13" s="58">
        <f>LSUBOS!C13+LSUBR!C13+LSUS!C13+LSUA!C13+UNO!C13+LSUE!C13+LSULaw!C13+LSUAg!C13+Penn!C13+EAConway!C13+HPLong!C13+HSCNO!C13+HSCS!C13</f>
        <v>133140481</v>
      </c>
      <c r="D13" s="58">
        <f>LSUBOS!D13+LSUBR!D13+LSUS!D13+LSUA!D13+UNO!D13+LSUE!D13+LSULaw!D13+LSUAg!D13+Penn!D13+EAConway!D13+HPLong!D13+HSCNO!D13+HSCS!D13</f>
        <v>0</v>
      </c>
      <c r="E13" s="66">
        <f>D13-C13</f>
        <v>-133140481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58">
        <f>LSUBOS!B16+LSUBR!B16+LSUS!B16+LSUA!B16+UNO!B16+LSUE!B16+LSULaw!B16+LSUAg!B16+Penn!B16+EAConway!B16+HPLong!B16+HSCNO!B16+HSCS!B16</f>
        <v>224337132.38</v>
      </c>
      <c r="C16" s="58">
        <f>LSUBOS!C16+LSUBR!C16+LSUS!C16+LSUA!C16+UNO!C16+LSUE!C16+LSULaw!C16+LSUAg!C16+Penn!C16+EAConway!C16+HPLong!C16+HSCNO!C16+HSCS!C16</f>
        <v>222755716</v>
      </c>
      <c r="D16" s="58">
        <f>LSUBOS!D16+LSUBR!D16+LSUS!D16+LSUA!D16+UNO!D16+LSUE!D16+LSULaw!D16+LSUAg!D16+Penn!D16+EAConway!D16+HPLong!D16+HSCNO!D16+HSCS!D16</f>
        <v>250878212</v>
      </c>
      <c r="E16" s="71">
        <f>D16-C16</f>
        <v>28122496</v>
      </c>
      <c r="F16" s="16"/>
    </row>
    <row r="17" spans="1:6" ht="25.5">
      <c r="A17" s="52" t="s">
        <v>20</v>
      </c>
      <c r="B17" s="58">
        <f>LSUBOS!B17+LSUBR!B17+LSUS!B17+LSUA!B17+UNO!B17+LSUE!B17+LSULaw!B17+LSUAg!B17+Penn!B17+EAConway!B17+HPLong!B17+HSCNO!B17+HSCS!B17</f>
        <v>70205028.86999999</v>
      </c>
      <c r="C17" s="58">
        <f>LSUBOS!C17+LSUBR!C17+LSUS!C17+LSUA!C17+UNO!C17+LSUE!C17+LSULaw!C17+LSUAg!C17+Penn!C17+EAConway!C17+HPLong!C17+HSCNO!C17+HSCS!C17</f>
        <v>62438087</v>
      </c>
      <c r="D17" s="58">
        <f>LSUBOS!D17+LSUBR!D17+LSUS!D17+LSUA!D17+UNO!D17+LSUE!D17+LSULaw!D17+LSUAg!D17+Penn!D17+EAConway!D17+HPLong!D17+HSCNO!D17+HSCS!D17</f>
        <v>84214606</v>
      </c>
      <c r="E17" s="71">
        <f>D17-C17</f>
        <v>21776519</v>
      </c>
      <c r="F17" s="16"/>
    </row>
    <row r="18" spans="1:6" ht="25.5">
      <c r="A18" s="72" t="s">
        <v>21</v>
      </c>
      <c r="B18" s="58">
        <f>LSUBOS!B18+LSUBR!B18+LSUS!B18+LSUA!B18+UNO!B18+LSUE!B18+LSULaw!B18+LSUAg!B18+Penn!B18+EAConway!B18+HPLong!B18+HSCNO!B18+HSCS!B18</f>
        <v>19714723.920000002</v>
      </c>
      <c r="C18" s="58">
        <f>LSUBOS!C18+LSUBR!C18+LSUS!C18+LSUA!C18+UNO!C18+LSUE!C18+LSULaw!C18+LSUAg!C18+Penn!C18+EAConway!C18+HPLong!C18+HSCNO!C18+HSCS!C18</f>
        <v>19190512</v>
      </c>
      <c r="D18" s="58">
        <f>LSUBOS!D18+LSUBR!D18+LSUS!D18+LSUA!D18+UNO!D18+LSUE!D18+LSULaw!D18+LSUAg!D18+Penn!D18+EAConway!D18+HPLong!D18+HSCNO!D18+HSCS!D18</f>
        <v>19892597</v>
      </c>
      <c r="E18" s="71">
        <f>D18-C18</f>
        <v>702085</v>
      </c>
      <c r="F18" s="16"/>
    </row>
    <row r="19" spans="1:6" ht="25.5">
      <c r="A19" s="72" t="s">
        <v>22</v>
      </c>
      <c r="B19" s="58">
        <f>LSUBOS!B19+LSUBR!B19+LSUS!B19+LSUA!B19+UNO!B19+LSUE!B19+LSULaw!B19+LSUAg!B19+Penn!B19+EAConway!B19+HPLong!B19+HSCNO!B19+HSCS!B19</f>
        <v>8164142.1100000003</v>
      </c>
      <c r="C19" s="58">
        <f>LSUBOS!C19+LSUBR!C19+LSUS!C19+LSUA!C19+UNO!C19+LSUE!C19+LSULaw!C19+LSUAg!C19+Penn!C19+EAConway!C19+HPLong!C19+HSCNO!C19+HSCS!C19</f>
        <v>8188586</v>
      </c>
      <c r="D19" s="58">
        <f>LSUBOS!D19+LSUBR!D19+LSUS!D19+LSUA!D19+UNO!D19+LSUE!D19+LSULaw!D19+LSUAg!D19+Penn!D19+EAConway!D19+HPLong!D19+HSCNO!D19+HSCS!D19</f>
        <v>8235793</v>
      </c>
      <c r="E19" s="71">
        <f>D19-C19</f>
        <v>47207</v>
      </c>
      <c r="F19" s="16"/>
    </row>
    <row r="20" spans="1:6" ht="25.5">
      <c r="A20" s="72" t="s">
        <v>23</v>
      </c>
      <c r="B20" s="58">
        <f>LSUBOS!B20+LSUBR!B20+LSUS!B20+LSUA!B20+UNO!B20+LSUE!B20+LSULaw!B20+LSUAg!B20+Penn!B20+EAConway!B20+HPLong!B20+HSCNO!B20+HSCS!B20</f>
        <v>0</v>
      </c>
      <c r="C20" s="58">
        <f>LSUBOS!C20+LSUBR!C20+LSUS!C20+LSUA!C20+UNO!C20+LSUE!C20+LSULaw!C20+LSUAg!C20+Penn!C20+EAConway!C20+HPLong!C20+HSCNO!C20+HSCS!C20</f>
        <v>0</v>
      </c>
      <c r="D20" s="58">
        <f>LSUBOS!D20+LSUBR!D20+LSUS!D20+LSUA!D20+UNO!D20+LSUE!D20+LSULaw!D20+LSUAg!D20+Penn!D20+EAConway!D20+HPLong!D20+HSCNO!D20+HSCS!D20</f>
        <v>0</v>
      </c>
      <c r="E20" s="71">
        <f t="shared" ref="E20:E26" si="1">D20-C20</f>
        <v>0</v>
      </c>
      <c r="F20" s="16"/>
    </row>
    <row r="21" spans="1:6" ht="25.5">
      <c r="A21" s="72" t="s">
        <v>24</v>
      </c>
      <c r="B21" s="58">
        <f>LSUBOS!B21+LSUBR!B21+LSUS!B21+LSUA!B21+UNO!B21+LSUE!B21+LSULaw!B21+LSUAg!B21+Penn!B21+EAConway!B21+HPLong!B21+HSCNO!B21+HSCS!B21</f>
        <v>0</v>
      </c>
      <c r="C21" s="58">
        <f>LSUBOS!C21+LSUBR!C21+LSUS!C21+LSUA!C21+UNO!C21+LSUE!C21+LSULaw!C21+LSUAg!C21+Penn!C21+EAConway!C21+HPLong!C21+HSCNO!C21+HSCS!C21</f>
        <v>0</v>
      </c>
      <c r="D21" s="58">
        <f>LSUBOS!D21+LSUBR!D21+LSUS!D21+LSUA!D21+UNO!D21+LSUE!D21+LSULaw!D21+LSUAg!D21+Penn!D21+EAConway!D21+HPLong!D21+HSCNO!D21+HSCS!D21</f>
        <v>0</v>
      </c>
      <c r="E21" s="71">
        <f t="shared" si="1"/>
        <v>0</v>
      </c>
      <c r="F21" s="16"/>
    </row>
    <row r="22" spans="1:6" ht="25.5">
      <c r="A22" s="72" t="s">
        <v>25</v>
      </c>
      <c r="B22" s="58">
        <f>LSUBOS!B22+LSUBR!B22+LSUS!B22+LSUA!B22+UNO!B22+LSUE!B22+LSULaw!B22+LSUAg!B22+Penn!B22+EAConway!B22+HPLong!B22+HSCNO!B22+HSCS!B22</f>
        <v>0</v>
      </c>
      <c r="C22" s="58">
        <f>LSUBOS!C22+LSUBR!C22+LSUS!C22+LSUA!C22+UNO!C22+LSUE!C22+LSULaw!C22+LSUAg!C22+Penn!C22+EAConway!C22+HPLong!C22+HSCNO!C22+HSCS!C22</f>
        <v>0</v>
      </c>
      <c r="D22" s="58">
        <f>LSUBOS!D22+LSUBR!D22+LSUS!D22+LSUA!D22+UNO!D22+LSUE!D22+LSULaw!D22+LSUAg!D22+Penn!D22+EAConway!D22+HPLong!D22+HSCNO!D22+HSCS!D22</f>
        <v>0</v>
      </c>
      <c r="E22" s="71">
        <f t="shared" si="1"/>
        <v>0</v>
      </c>
      <c r="F22" s="16"/>
    </row>
    <row r="23" spans="1:6" ht="25.5">
      <c r="A23" s="72" t="s">
        <v>26</v>
      </c>
      <c r="B23" s="58">
        <f>LSUBOS!B23+LSUBR!B23+LSUS!B23+LSUA!B23+UNO!B23+LSUE!B23+LSULaw!B23+LSUAg!B23+Penn!B23+EAConway!B23+HPLong!B23+HSCNO!B23+HSCS!B23</f>
        <v>0</v>
      </c>
      <c r="C23" s="58">
        <f>LSUBOS!C23+LSUBR!C23+LSUS!C23+LSUA!C23+UNO!C23+LSUE!C23+LSULaw!C23+LSUAg!C23+Penn!C23+EAConway!C23+HPLong!C23+HSCNO!C23+HSCS!C23</f>
        <v>0</v>
      </c>
      <c r="D23" s="58">
        <f>LSUBOS!D23+LSUBR!D23+LSUS!D23+LSUA!D23+UNO!D23+LSUE!D23+LSULaw!D23+LSUAg!D23+Penn!D23+EAConway!D23+HPLong!D23+HSCNO!D23+HSCS!D23</f>
        <v>0</v>
      </c>
      <c r="E23" s="71">
        <f t="shared" si="1"/>
        <v>0</v>
      </c>
      <c r="F23" s="16"/>
    </row>
    <row r="24" spans="1:6" ht="25.5">
      <c r="A24" s="72" t="s">
        <v>27</v>
      </c>
      <c r="B24" s="58">
        <f>LSUBOS!B24+LSUBR!B24+LSUS!B24+LSUA!B24+UNO!B24+LSUE!B24+LSULaw!B24+LSUAg!B24+Penn!B24+EAConway!B24+HPLong!B24+HSCNO!B24+HSCS!B24</f>
        <v>1494656.84</v>
      </c>
      <c r="C24" s="58">
        <f>LSUBOS!C24+LSUBR!C24+LSUS!C24+LSUA!C24+UNO!C24+LSUE!C24+LSULaw!C24+LSUAg!C24+Penn!C24+EAConway!C24+HPLong!C24+HSCNO!C24+HSCS!C24</f>
        <v>1523500</v>
      </c>
      <c r="D24" s="58">
        <f>LSUBOS!D24+LSUBR!D24+LSUS!D24+LSUA!D24+UNO!D24+LSUE!D24+LSULaw!D24+LSUAg!D24+Penn!D24+EAConway!D24+HPLong!D24+HSCNO!D24+HSCS!D24</f>
        <v>1480633</v>
      </c>
      <c r="E24" s="71">
        <f t="shared" si="1"/>
        <v>-42867</v>
      </c>
      <c r="F24" s="16"/>
    </row>
    <row r="25" spans="1:6" ht="25.5">
      <c r="A25" s="72" t="s">
        <v>28</v>
      </c>
      <c r="B25" s="58">
        <f>LSUBOS!B25+LSUBR!B25+LSUS!B25+LSUA!B25+UNO!B25+LSUE!B25+LSULaw!B25+LSUAg!B25+Penn!B25+EAConway!B25+HPLong!B25+HSCNO!B25+HSCS!B25</f>
        <v>0</v>
      </c>
      <c r="C25" s="58">
        <f>LSUBOS!C25+LSUBR!C25+LSUS!C25+LSUA!C25+UNO!C25+LSUE!C25+LSULaw!C25+LSUAg!C25+Penn!C25+EAConway!C25+HPLong!C25+HSCNO!C25+HSCS!C25</f>
        <v>0</v>
      </c>
      <c r="D25" s="58">
        <f>LSUBOS!D25+LSUBR!D25+LSUS!D25+LSUA!D25+UNO!D25+LSUE!D25+LSULaw!D25+LSUAg!D25+Penn!D25+EAConway!D25+HPLong!D25+HSCNO!D25+HSCS!D25</f>
        <v>0</v>
      </c>
      <c r="E25" s="71">
        <f t="shared" si="1"/>
        <v>0</v>
      </c>
      <c r="F25" s="16"/>
    </row>
    <row r="26" spans="1:6" ht="25.5">
      <c r="A26" s="72" t="s">
        <v>29</v>
      </c>
      <c r="B26" s="58">
        <f>LSUBOS!B26+LSUBR!B26+LSUS!B26+LSUA!B26+UNO!B26+LSUE!B26+LSULaw!B26+LSUAg!B26+Penn!B26+EAConway!B26+HPLong!B26+HSCNO!B26+HSCS!B26</f>
        <v>1576183</v>
      </c>
      <c r="C26" s="58">
        <f>LSUBOS!C26+LSUBR!C26+LSUS!C26+LSUA!C26+UNO!C26+LSUE!C26+LSULaw!C26+LSUAg!C26+Penn!C26+EAConway!C26+HPLong!C26+HSCNO!C26+HSCS!C26</f>
        <v>1547151</v>
      </c>
      <c r="D26" s="58">
        <f>LSUBOS!D26+LSUBR!D26+LSUS!D26+LSUA!D26+UNO!D26+LSUE!D26+LSULaw!D26+LSUAg!D26+Penn!D26+EAConway!D26+HPLong!D26+HSCNO!D26+HSCS!D26</f>
        <v>1562283</v>
      </c>
      <c r="E26" s="71">
        <f t="shared" si="1"/>
        <v>15132</v>
      </c>
      <c r="F26" s="16"/>
    </row>
    <row r="27" spans="1:6" ht="25.5">
      <c r="A27" s="72" t="s">
        <v>30</v>
      </c>
      <c r="B27" s="58">
        <f>LSUBOS!B27+LSUBR!B27+LSUS!B27+LSUA!B27+UNO!B27+LSUE!B27+LSULaw!B27+LSUAg!B27+Penn!B27+EAConway!B27+HPLong!B27+HSCNO!B27+HSCS!B27</f>
        <v>15733835</v>
      </c>
      <c r="C27" s="58">
        <f>LSUBOS!C27+LSUBR!C27+LSUS!C27+LSUA!C27+UNO!C27+LSUE!C27+LSULaw!C27+LSUAg!C27+Penn!C27+EAConway!C27+HPLong!C27+HSCNO!C27+HSCS!C27</f>
        <v>15582267</v>
      </c>
      <c r="D27" s="58">
        <f>LSUBOS!D27+LSUBR!D27+LSUS!D27+LSUA!D27+UNO!D27+LSUE!D27+LSULaw!D27+LSUAg!D27+Penn!D27+EAConway!D27+HPLong!D27+HSCNO!D27+HSCS!D27</f>
        <v>14697527</v>
      </c>
      <c r="E27" s="71">
        <f>D27-C27</f>
        <v>-884740</v>
      </c>
      <c r="F27" s="16"/>
    </row>
    <row r="28" spans="1:6" s="15" customFormat="1" ht="26.25">
      <c r="A28" s="55" t="s">
        <v>31</v>
      </c>
      <c r="B28" s="73">
        <f>SUM(B16:B27)</f>
        <v>341225702.12</v>
      </c>
      <c r="C28" s="73">
        <f>SUM(C16:C27)</f>
        <v>331225819</v>
      </c>
      <c r="D28" s="73">
        <f>SUM(D16:D27)</f>
        <v>380961651</v>
      </c>
      <c r="E28" s="73">
        <f>SUM(E16:E27)</f>
        <v>49735832</v>
      </c>
      <c r="F28" s="14"/>
    </row>
    <row r="29" spans="1:6" ht="25.5">
      <c r="A29" s="74" t="s">
        <v>32</v>
      </c>
      <c r="B29" s="58">
        <f>LSUBOS!B29+LSUBR!B29+LSUS!B29+LSUA!B29+UNO!B29+LSUE!B29+LSULaw!B29+LSUAg!B29+Penn!B29+EAConway!B29+HPLong!B29+HSCNO!B29+HSCS!B29</f>
        <v>51175044.530000001</v>
      </c>
      <c r="C29" s="58">
        <f>LSUBOS!C29+LSUBR!C29+LSUS!C29+LSUA!C29+UNO!C29+LSUE!C29+LSULaw!C29+LSUAg!C29+Penn!C29+EAConway!C29+HPLong!C29+HSCNO!C29+HSCS!C29</f>
        <v>50204940</v>
      </c>
      <c r="D29" s="58">
        <f>LSUBOS!D29+LSUBR!D29+LSUS!D29+LSUA!D29+UNO!D29+LSUE!D29+LSULaw!D29+LSUAg!D29+Penn!D29+EAConway!D29+HPLong!D29+HSCNO!D29+HSCS!D29</f>
        <v>50204940</v>
      </c>
      <c r="E29" s="59">
        <f t="shared" ref="E29:E34" si="2">D29-C29</f>
        <v>0</v>
      </c>
      <c r="F29" s="13"/>
    </row>
    <row r="30" spans="1:6" ht="25.5">
      <c r="A30" s="72" t="s">
        <v>33</v>
      </c>
      <c r="B30" s="58">
        <f>LSUBOS!B30+LSUBR!B30+LSUS!B30+LSUA!B30+UNO!B30+LSUE!B30+LSULaw!B30+LSUAg!B30+Penn!B30+EAConway!B30+HPLong!B30+HSCNO!B30+HSCS!B30</f>
        <v>16719046.279999999</v>
      </c>
      <c r="C30" s="58">
        <f>LSUBOS!C30+LSUBR!C30+LSUS!C30+LSUA!C30+UNO!C30+LSUE!C30+LSULaw!C30+LSUAg!C30+Penn!C30+EAConway!C30+HPLong!C30+HSCNO!C30+HSCS!C30</f>
        <v>18238323</v>
      </c>
      <c r="D30" s="58">
        <f>LSUBOS!D30+LSUBR!D30+LSUS!D30+LSUA!D30+UNO!D30+LSUE!D30+LSULaw!D30+LSUAg!D30+Penn!D30+EAConway!D30+HPLong!D30+HSCNO!D30+HSCS!D30</f>
        <v>18006313</v>
      </c>
      <c r="E30" s="61">
        <f t="shared" si="2"/>
        <v>-232010</v>
      </c>
      <c r="F30" s="13"/>
    </row>
    <row r="31" spans="1:6" ht="25.5">
      <c r="A31" s="75" t="s">
        <v>34</v>
      </c>
      <c r="B31" s="58">
        <f>LSUBOS!B31+LSUBR!B31+LSUS!B31+LSUA!B31+UNO!B31+LSUE!B31+LSULaw!B31+LSUAg!B31+Penn!B31+EAConway!B31+HPLong!B31+HSCNO!B31+HSCS!B31</f>
        <v>0</v>
      </c>
      <c r="C31" s="58">
        <f>LSUBOS!C31+LSUBR!C31+LSUS!C31+LSUA!C31+UNO!C31+LSUE!C31+LSULaw!C31+LSUAg!C31+Penn!C31+EAConway!C31+HPLong!C31+HSCNO!C31+HSCS!C31</f>
        <v>0</v>
      </c>
      <c r="D31" s="58">
        <f>LSUBOS!D31+LSUBR!D31+LSUS!D31+LSUA!D31+UNO!D31+LSUE!D31+LSULaw!D31+LSUAg!D31+Penn!D31+EAConway!D31+HPLong!D31+HSCNO!D31+HSCS!D31</f>
        <v>0</v>
      </c>
      <c r="E31" s="61">
        <f t="shared" si="2"/>
        <v>0</v>
      </c>
      <c r="F31" s="13"/>
    </row>
    <row r="32" spans="1:6" ht="25.5">
      <c r="A32" s="62" t="s">
        <v>35</v>
      </c>
      <c r="B32" s="58">
        <f>LSUBOS!B32+LSUBR!B32+LSUS!B32+LSUA!B32+UNO!B32+LSUE!B32+LSULaw!B32+LSUAg!B32+Penn!B32+EAConway!B32+HPLong!B32+HSCNO!B32+HSCS!B32</f>
        <v>0</v>
      </c>
      <c r="C32" s="58">
        <f>LSUBOS!C32+LSUBR!C32+LSUS!C32+LSUA!C32+UNO!C32+LSUE!C32+LSULaw!C32+LSUAg!C32+Penn!C32+EAConway!C32+HPLong!C32+HSCNO!C32+HSCS!C32</f>
        <v>0</v>
      </c>
      <c r="D32" s="58">
        <f>LSUBOS!D32+LSUBR!D32+LSUS!D32+LSUA!D32+UNO!D32+LSUE!D32+LSULaw!D32+LSUAg!D32+Penn!D32+EAConway!D32+HPLong!D32+HSCNO!D32+HSCS!D32</f>
        <v>0</v>
      </c>
      <c r="E32" s="61">
        <f t="shared" si="2"/>
        <v>0</v>
      </c>
      <c r="F32" s="13"/>
    </row>
    <row r="33" spans="1:6" ht="25.5">
      <c r="A33" s="72" t="s">
        <v>36</v>
      </c>
      <c r="B33" s="58">
        <f>LSUBOS!B33+LSUBR!B33+LSUS!B33+LSUA!B33+UNO!B33+LSUE!B33+LSULaw!B33+LSUAg!B33+Penn!B33+EAConway!B33+HPLong!B33+HSCNO!B33+HSCS!B33</f>
        <v>0</v>
      </c>
      <c r="C33" s="58">
        <f>LSUBOS!C33+LSUBR!C33+LSUS!C33+LSUA!C33+UNO!C33+LSUE!C33+LSULaw!C33+LSUAg!C33+Penn!C33+EAConway!C33+HPLong!C33+HSCNO!C33+HSCS!C33</f>
        <v>0</v>
      </c>
      <c r="D33" s="58">
        <f>LSUBOS!D33+LSUBR!D33+LSUS!D33+LSUA!D33+UNO!D33+LSUE!D33+LSULaw!D33+LSUAg!D33+Penn!D33+EAConway!D33+HPLong!D33+HSCNO!D33+HSCS!D33</f>
        <v>0</v>
      </c>
      <c r="E33" s="61">
        <f t="shared" si="2"/>
        <v>0</v>
      </c>
      <c r="F33" s="13"/>
    </row>
    <row r="34" spans="1:6" ht="25.5">
      <c r="A34" s="75" t="s">
        <v>37</v>
      </c>
      <c r="B34" s="58">
        <f>LSUBOS!B34+LSUBR!B34+LSUS!B34+LSUA!B34+UNO!B34+LSUE!B34+LSULaw!B34+LSUAg!B34+Penn!B34+EAConway!B34+HPLong!B34+HSCNO!B34+HSCS!B34</f>
        <v>12683039.949999999</v>
      </c>
      <c r="C34" s="58">
        <f>LSUBOS!C34+LSUBR!C34+LSUS!C34+LSUA!C34+UNO!C34+LSUE!C34+LSULaw!C34+LSUAg!C34+Penn!C34+EAConway!C34+HPLong!C34+HSCNO!C34+HSCS!C34</f>
        <v>-16286231</v>
      </c>
      <c r="D34" s="58">
        <f>LSUBOS!D34+LSUBR!D34+LSUS!D34+LSUA!D34+UNO!D34+LSUE!D34+LSULaw!D34+LSUAg!D34+Penn!D34+EAConway!D34+HPLong!D34+HSCNO!D34+HSCS!D34</f>
        <v>68079864</v>
      </c>
      <c r="E34" s="61">
        <f t="shared" si="2"/>
        <v>84366095</v>
      </c>
      <c r="F34" s="13"/>
    </row>
    <row r="35" spans="1:6" s="15" customFormat="1" ht="26.25">
      <c r="A35" s="76" t="s">
        <v>38</v>
      </c>
      <c r="B35" s="77">
        <f>B34+B33+B32+B31+B30+B29+B28</f>
        <v>421802832.88</v>
      </c>
      <c r="C35" s="77">
        <f>C34+C33+C32+C31+C30+C29+C28</f>
        <v>383382851</v>
      </c>
      <c r="D35" s="77">
        <f>D34+D33+D32+D31+D30+D29+D28</f>
        <v>517252768</v>
      </c>
      <c r="E35" s="78">
        <f>E34+E33+E32+E31+E30+E29</f>
        <v>84134085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58">
        <f>LSUBOS!B37+LSUBR!B37+LSUS!B37+LSUA!B37+UNO!B37+LSUE!B37+LSULaw!B37+LSUAg!B37+Penn!B37+EAConway!B37+HPLong!B37+HSCNO!B37+HSCS!B37</f>
        <v>0</v>
      </c>
      <c r="C37" s="58">
        <f>LSUBOS!C37+LSUBR!C37+LSUS!C37+LSUA!C37+UNO!C37+LSUE!C37+LSULaw!C37+LSUAg!C37+Penn!C37+EAConway!C37+HPLong!C37+HSCNO!C37+HSCS!C37</f>
        <v>0</v>
      </c>
      <c r="D37" s="58">
        <f>LSUBOS!D37+LSUBR!D37+LSUS!D37+LSUA!D37+UNO!D37+LSUE!D37+LSULaw!D37+LSUAg!D37+Penn!D37+EAConway!D37+HPLong!D37+HSCNO!D37+HSCS!D37</f>
        <v>0</v>
      </c>
      <c r="E37" s="59">
        <f>D37-C37</f>
        <v>0</v>
      </c>
      <c r="F37" s="13"/>
    </row>
    <row r="38" spans="1:6" ht="25.5">
      <c r="A38" s="60" t="s">
        <v>41</v>
      </c>
      <c r="B38" s="58">
        <f>LSUBOS!B38+LSUBR!B38+LSUS!B38+LSUA!B38+UNO!B38+LSUE!B38+LSULaw!B38+LSUAg!B38+Penn!B38+EAConway!B38+HPLong!B38+HSCNO!B38+HSCS!B38</f>
        <v>69692481.799999997</v>
      </c>
      <c r="C38" s="58">
        <f>LSUBOS!C38+LSUBR!C38+LSUS!C38+LSUA!C38+UNO!C38+LSUE!C38+LSULaw!C38+LSUAg!C38+Penn!C38+EAConway!C38+HPLong!C38+HSCNO!C38+HSCS!C38</f>
        <v>70564866</v>
      </c>
      <c r="D38" s="58">
        <f>LSUBOS!D38+LSUBR!D38+LSUS!D38+LSUA!D38+UNO!D38+LSUE!D38+LSULaw!D38+LSUAg!D38+Penn!D38+EAConway!D38+HPLong!D38+HSCNO!D38+HSCS!D38</f>
        <v>70564866</v>
      </c>
      <c r="E38" s="80">
        <f>D38-C38</f>
        <v>0</v>
      </c>
      <c r="F38" s="13"/>
    </row>
    <row r="39" spans="1:6" ht="26.25">
      <c r="A39" s="81" t="s">
        <v>42</v>
      </c>
      <c r="B39" s="82"/>
      <c r="C39" s="82"/>
      <c r="D39" s="82"/>
      <c r="E39" s="71"/>
      <c r="F39" s="13"/>
    </row>
    <row r="40" spans="1:6" ht="25.5">
      <c r="A40" s="72" t="s">
        <v>43</v>
      </c>
      <c r="B40" s="58">
        <f>LSUBOS!B40+LSUBR!B40+LSUS!B40+LSUA!B40+UNO!B40+LSUE!B40+LSULaw!B40+LSUAg!B40+Penn!B40+EAConway!B40+HPLong!B40+HSCNO!B40+HSCS!B40</f>
        <v>0</v>
      </c>
      <c r="C40" s="58">
        <f>LSUBOS!C40+LSUBR!C40+LSUS!C40+LSUA!C40+UNO!C40+LSUE!C40+LSULaw!C40+LSUAg!C40+Penn!C40+EAConway!C40+HPLong!C40+HSCNO!C40+HSCS!C40</f>
        <v>0</v>
      </c>
      <c r="D40" s="58">
        <f>LSUBOS!D40+LSUBR!D40+LSUS!D40+LSUA!D40+UNO!D40+LSUE!D40+LSULaw!D40+LSUAg!D40+Penn!D40+EAConway!D40+HPLong!D40+HSCNO!D40+HSCS!D40</f>
        <v>0</v>
      </c>
      <c r="E40" s="59">
        <f>D40-C40</f>
        <v>0</v>
      </c>
      <c r="F40" s="13"/>
    </row>
    <row r="41" spans="1:6" ht="25.5">
      <c r="A41" s="60" t="s">
        <v>85</v>
      </c>
      <c r="B41" s="58">
        <f>LSUBOS!B41+LSUBR!B41+LSUS!B41+LSUA!B41+UNO!B41+LSUE!B41+LSULaw!B41+LSUAg!B41+Penn!B41+EAConway!B41+HPLong!B41+HSCNO!B41+HSCS!B41</f>
        <v>11267034</v>
      </c>
      <c r="C41" s="58">
        <f>LSUBOS!C41+LSUBR!C41+LSUS!C41+LSUA!C41+UNO!C41+LSUE!C41+LSULaw!C41+LSUAg!C41+Penn!C41+EAConway!C41+HPLong!C41+HSCNO!C41+HSCS!C41</f>
        <v>13018275</v>
      </c>
      <c r="D41" s="58">
        <f>LSUBOS!D41+LSUBR!D41+LSUS!D41+LSUA!D41+UNO!D41+LSUE!D41+LSULaw!D41+LSUAg!D41+Penn!D41+EAConway!D41+HPLong!D41+HSCNO!D41+HSCS!D41</f>
        <v>13018275</v>
      </c>
      <c r="E41" s="61">
        <f>D41-C41</f>
        <v>0</v>
      </c>
      <c r="F41" s="13"/>
    </row>
    <row r="42" spans="1:6" s="18" customFormat="1" ht="45">
      <c r="A42" s="55" t="s">
        <v>45</v>
      </c>
      <c r="B42" s="77">
        <f>B41+B40+B38+B37</f>
        <v>80959515.799999997</v>
      </c>
      <c r="C42" s="77">
        <f>C41+C40+C38+C37</f>
        <v>83583141</v>
      </c>
      <c r="D42" s="77">
        <f>D41+D40+D38+D37</f>
        <v>83583141</v>
      </c>
      <c r="E42" s="66">
        <f>D42-C42</f>
        <v>0</v>
      </c>
      <c r="F42" s="17"/>
    </row>
    <row r="43" spans="1:6" s="18" customFormat="1" ht="45">
      <c r="A43" s="55" t="s">
        <v>46</v>
      </c>
      <c r="B43" s="58">
        <f>LSUBOS!B43+LSUBR!B43+LSUS!B43+LSUA!B43+UNO!B43+LSUE!B43+LSULaw!B43+LSUAg!B43+Penn!B43+EAConway!B43+HPLong!B43+HSCNO!B43+HSCS!B43</f>
        <v>0</v>
      </c>
      <c r="C43" s="58">
        <f>LSUBOS!C43+LSUBR!C43+LSUS!C43+LSUA!C43+UNO!C43+LSUE!C43+LSULaw!C43+LSUAg!C43+Penn!C43+EAConway!C43+HPLong!C43+HSCNO!C43+HSCS!C43</f>
        <v>0</v>
      </c>
      <c r="D43" s="58">
        <f>LSUBOS!D43+LSUBR!D43+LSUS!D43+LSUA!D43+UNO!D43+LSUE!D43+LSULaw!D43+LSUAg!D43+Penn!D43+EAConway!D43+HPLong!D43+HSCNO!D43+HSCS!D43</f>
        <v>0</v>
      </c>
      <c r="E43" s="66">
        <f>D43-C43</f>
        <v>0</v>
      </c>
      <c r="F43" s="17"/>
    </row>
    <row r="44" spans="1:6" s="18" customFormat="1" ht="45.75" thickBot="1">
      <c r="A44" s="83" t="s">
        <v>114</v>
      </c>
      <c r="B44" s="84">
        <f>B42+B35+B12+B13+B43</f>
        <v>1065635940.27</v>
      </c>
      <c r="C44" s="84">
        <f t="shared" ref="C44" si="3">C42+C35+C12+C13+C43</f>
        <v>600106473</v>
      </c>
      <c r="D44" s="84">
        <f>D42+D35+D12+D13+D43</f>
        <v>1020859410</v>
      </c>
      <c r="E44" s="85">
        <f>D44-C44</f>
        <v>420752937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"/>
  <sheetViews>
    <sheetView topLeftCell="A10" zoomScale="50" zoomScaleNormal="50" workbookViewId="0">
      <selection activeCell="C1" sqref="C1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8" s="7" customFormat="1" ht="45">
      <c r="A1" s="86" t="s">
        <v>0</v>
      </c>
      <c r="B1" s="2" t="s">
        <v>1</v>
      </c>
      <c r="C1" s="3" t="s">
        <v>87</v>
      </c>
      <c r="D1" s="4"/>
      <c r="E1" s="36"/>
      <c r="F1" s="5"/>
      <c r="G1" s="6"/>
      <c r="H1" s="6"/>
      <c r="I1" s="6"/>
      <c r="J1" s="6"/>
      <c r="K1" s="6"/>
      <c r="L1" s="6"/>
    </row>
    <row r="2" spans="1:18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8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8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8" ht="26.25">
      <c r="A5" s="52"/>
      <c r="B5" s="53" t="s">
        <v>7</v>
      </c>
      <c r="C5" s="53" t="s">
        <v>7</v>
      </c>
      <c r="D5" s="53" t="s">
        <v>8</v>
      </c>
      <c r="E5" s="54" t="s">
        <v>54</v>
      </c>
      <c r="F5" s="13"/>
    </row>
    <row r="6" spans="1:18" ht="26.25">
      <c r="A6" s="55" t="s">
        <v>9</v>
      </c>
      <c r="B6" s="56"/>
      <c r="C6" s="56"/>
      <c r="D6" s="56"/>
      <c r="E6" s="57"/>
      <c r="F6" s="13"/>
    </row>
    <row r="7" spans="1:18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8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8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8" s="37" customFormat="1" ht="25.5">
      <c r="A10" s="63" t="s">
        <v>13</v>
      </c>
      <c r="B10" s="89">
        <v>0</v>
      </c>
      <c r="C10" s="89">
        <v>0</v>
      </c>
      <c r="D10" s="89">
        <v>0</v>
      </c>
      <c r="E10" s="80">
        <v>0</v>
      </c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ht="25.5">
      <c r="A11" s="74" t="s">
        <v>14</v>
      </c>
      <c r="B11" s="71">
        <v>0</v>
      </c>
      <c r="C11" s="71">
        <v>2764148</v>
      </c>
      <c r="D11" s="71">
        <v>0</v>
      </c>
      <c r="E11" s="59">
        <v>-2764148</v>
      </c>
      <c r="F11" s="13"/>
    </row>
    <row r="12" spans="1:18" s="15" customFormat="1" ht="26.25">
      <c r="A12" s="64" t="s">
        <v>15</v>
      </c>
      <c r="B12" s="73">
        <v>0</v>
      </c>
      <c r="C12" s="73">
        <v>2764148</v>
      </c>
      <c r="D12" s="73">
        <v>0</v>
      </c>
      <c r="E12" s="66">
        <v>-2764148</v>
      </c>
      <c r="F12" s="14"/>
    </row>
    <row r="13" spans="1:18" s="15" customFormat="1" ht="26.25">
      <c r="A13" s="67" t="s">
        <v>16</v>
      </c>
      <c r="B13" s="73">
        <v>0</v>
      </c>
      <c r="C13" s="73">
        <v>0</v>
      </c>
      <c r="D13" s="73">
        <v>0</v>
      </c>
      <c r="E13" s="66">
        <v>0</v>
      </c>
      <c r="F13" s="14"/>
    </row>
    <row r="14" spans="1:18" ht="26.25">
      <c r="A14" s="55" t="s">
        <v>17</v>
      </c>
      <c r="B14" s="69"/>
      <c r="C14" s="69"/>
      <c r="D14" s="69"/>
      <c r="E14" s="61"/>
      <c r="F14" s="16"/>
    </row>
    <row r="15" spans="1:18" ht="26.25">
      <c r="A15" s="70" t="s">
        <v>18</v>
      </c>
      <c r="B15" s="71"/>
      <c r="C15" s="71"/>
      <c r="D15" s="71"/>
      <c r="E15" s="59"/>
      <c r="F15" s="16"/>
    </row>
    <row r="16" spans="1:18" ht="25.5">
      <c r="A16" s="52" t="s">
        <v>19</v>
      </c>
      <c r="B16" s="71">
        <v>0</v>
      </c>
      <c r="C16" s="71">
        <v>0</v>
      </c>
      <c r="D16" s="71">
        <v>0</v>
      </c>
      <c r="E16" s="71">
        <v>0</v>
      </c>
      <c r="F16" s="16"/>
    </row>
    <row r="17" spans="1:6" ht="25.5">
      <c r="A17" s="52" t="s">
        <v>20</v>
      </c>
      <c r="B17" s="71">
        <v>0</v>
      </c>
      <c r="C17" s="71">
        <v>0</v>
      </c>
      <c r="D17" s="71">
        <v>0</v>
      </c>
      <c r="E17" s="71">
        <v>0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0</v>
      </c>
      <c r="C28" s="73">
        <v>0</v>
      </c>
      <c r="D28" s="73">
        <v>0</v>
      </c>
      <c r="E28" s="73">
        <v>0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0</v>
      </c>
      <c r="C34" s="69">
        <v>0</v>
      </c>
      <c r="D34" s="69">
        <v>0</v>
      </c>
      <c r="E34" s="61">
        <v>0</v>
      </c>
      <c r="F34" s="13"/>
    </row>
    <row r="35" spans="1:6" s="15" customFormat="1" ht="26.25">
      <c r="A35" s="76" t="s">
        <v>38</v>
      </c>
      <c r="B35" s="77">
        <v>0</v>
      </c>
      <c r="C35" s="77">
        <v>0</v>
      </c>
      <c r="D35" s="77">
        <v>0</v>
      </c>
      <c r="E35" s="78">
        <v>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0</v>
      </c>
      <c r="C44" s="84">
        <v>2764148</v>
      </c>
      <c r="D44" s="84">
        <v>0</v>
      </c>
      <c r="E44" s="85">
        <v>-2764148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15" zoomScale="50" zoomScaleNormal="50" workbookViewId="0">
      <selection activeCell="H15" sqref="H15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110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58">
        <f>LSUE!B7+SUS!B7+'LCTC System'!B7-LCTCBOS!B7</f>
        <v>0</v>
      </c>
      <c r="C7" s="58">
        <f>LSUE!C7+SUS!C7+'LCTC System'!C7-LCTCBOS!C7</f>
        <v>0</v>
      </c>
      <c r="D7" s="58">
        <f>LSUE!D7+SUS!D7+'LCTC System'!D7-LCTCBOS!D7</f>
        <v>0</v>
      </c>
      <c r="E7" s="59">
        <f t="shared" ref="E7:E12" si="0">D7-C7</f>
        <v>0</v>
      </c>
      <c r="F7" s="13"/>
    </row>
    <row r="8" spans="1:12" ht="25.5">
      <c r="A8" s="60" t="s">
        <v>11</v>
      </c>
      <c r="B8" s="58">
        <f>LSUE!B8+SUS!B8+'LCTC System'!B8-LCTCBOS!B8</f>
        <v>0</v>
      </c>
      <c r="C8" s="58">
        <f>LSUE!C8+SUS!C8+'LCTC System'!C8-LCTCBOS!C8</f>
        <v>0</v>
      </c>
      <c r="D8" s="58">
        <f>LSUE!D8+SUS!D8+'LCTC System'!D8-LCTCBOS!D8</f>
        <v>0</v>
      </c>
      <c r="E8" s="61">
        <f t="shared" si="0"/>
        <v>0</v>
      </c>
      <c r="F8" s="13"/>
    </row>
    <row r="9" spans="1:12" ht="25.5">
      <c r="A9" s="62" t="s">
        <v>12</v>
      </c>
      <c r="B9" s="58">
        <f>LSUE!B9+SUS!B9+'LCTC System'!B9-LCTCBOS!B9</f>
        <v>0</v>
      </c>
      <c r="C9" s="58">
        <f>LSUE!C9+SUS!C9+'LCTC System'!C9-LCTCBOS!C9</f>
        <v>0</v>
      </c>
      <c r="D9" s="58">
        <f>LSUE!D9+SUS!D9+'LCTC System'!D9-LCTCBOS!D9</f>
        <v>0</v>
      </c>
      <c r="E9" s="61">
        <f t="shared" si="0"/>
        <v>0</v>
      </c>
      <c r="F9" s="13"/>
    </row>
    <row r="10" spans="1:12" ht="25.5">
      <c r="A10" s="63" t="s">
        <v>13</v>
      </c>
      <c r="B10" s="58">
        <f>LSUE!B10+SUS!B10+'LCTC System'!B10-LCTCBOS!B10</f>
        <v>0</v>
      </c>
      <c r="C10" s="58">
        <f>LSUE!C10+SUS!C10+'LCTC System'!C10-LCTCBOS!C10</f>
        <v>0</v>
      </c>
      <c r="D10" s="58">
        <f>LSUE!D10+SUS!D10+'LCTC System'!D10-LCTCBOS!D10</f>
        <v>0</v>
      </c>
      <c r="E10" s="61">
        <f t="shared" si="0"/>
        <v>0</v>
      </c>
      <c r="F10" s="13"/>
    </row>
    <row r="11" spans="1:12" ht="25.5">
      <c r="A11" s="63" t="s">
        <v>14</v>
      </c>
      <c r="B11" s="58">
        <f>LSUE!B11+SUS!B11+'LCTC System'!B11-LCTCBOS!B11</f>
        <v>0</v>
      </c>
      <c r="C11" s="58">
        <f>LSUE!C11+SUS!C11+'LCTC System'!C11-LCTCBOS!C11</f>
        <v>0</v>
      </c>
      <c r="D11" s="58">
        <f>LSUE!D11+SUS!D11+'LCTC System'!D11-LCTCBOS!D11</f>
        <v>0</v>
      </c>
      <c r="E11" s="61">
        <f t="shared" si="0"/>
        <v>0</v>
      </c>
      <c r="F11" s="13"/>
    </row>
    <row r="12" spans="1:12" s="15" customFormat="1" ht="26.25">
      <c r="A12" s="64" t="s">
        <v>15</v>
      </c>
      <c r="B12" s="65">
        <f>B10+B9+B8+B7+B11</f>
        <v>0</v>
      </c>
      <c r="C12" s="65">
        <f>C10+C9+C8+C7+C11</f>
        <v>0</v>
      </c>
      <c r="D12" s="65">
        <f>D10+D9+D8+D7+D11</f>
        <v>0</v>
      </c>
      <c r="E12" s="66">
        <f t="shared" si="0"/>
        <v>0</v>
      </c>
      <c r="F12" s="14"/>
    </row>
    <row r="13" spans="1:12" s="15" customFormat="1" ht="26.25">
      <c r="A13" s="67" t="s">
        <v>16</v>
      </c>
      <c r="B13" s="68">
        <f>LSUE!B13+SUS!B13+'LCTC System'!B13-LCTCBOS!B13</f>
        <v>46300787</v>
      </c>
      <c r="C13" s="68">
        <f>LSUE!C13+SUS!C13+'LCTC System'!C13-LCTCBOS!C13</f>
        <v>46300787</v>
      </c>
      <c r="D13" s="68">
        <f>LSUE!D13+SUS!D13+'LCTC System'!D13-LCTCBOS!D13</f>
        <v>0</v>
      </c>
      <c r="E13" s="66">
        <f>D13-C13</f>
        <v>-46300787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f>LSUE!B16+SUS!B16+'LCTC System'!B16-LCTCBOS!B16</f>
        <v>102039134</v>
      </c>
      <c r="C16" s="71">
        <f>LSUE!C16+SUS!C16+'LCTC System'!C16-LCTCBOS!C16</f>
        <v>93058102</v>
      </c>
      <c r="D16" s="71">
        <f>LSUE!D16+SUS!D16+'LCTC System'!D16-LCTCBOS!D16</f>
        <v>135054627</v>
      </c>
      <c r="E16" s="71">
        <f>D16-C16</f>
        <v>41996525</v>
      </c>
      <c r="F16" s="16"/>
    </row>
    <row r="17" spans="1:6" ht="25.5">
      <c r="A17" s="52" t="s">
        <v>20</v>
      </c>
      <c r="B17" s="71">
        <f>LSUE!B17+SUS!B17+'LCTC System'!B17-LCTCBOS!B17</f>
        <v>4824554.9000000004</v>
      </c>
      <c r="C17" s="71">
        <f>LSUE!C17+SUS!C17+'LCTC System'!C17-LCTCBOS!C17</f>
        <v>3726878</v>
      </c>
      <c r="D17" s="71">
        <f>LSUE!D17+SUS!D17+'LCTC System'!D17-LCTCBOS!D17</f>
        <v>4827500</v>
      </c>
      <c r="E17" s="71">
        <f>D17-C17</f>
        <v>1100622</v>
      </c>
      <c r="F17" s="16"/>
    </row>
    <row r="18" spans="1:6" ht="25.5">
      <c r="A18" s="72" t="s">
        <v>21</v>
      </c>
      <c r="B18" s="71">
        <f>LSUE!B18+SUS!B18+'LCTC System'!B18-LCTCBOS!B18</f>
        <v>1489287</v>
      </c>
      <c r="C18" s="71">
        <f>LSUE!C18+SUS!C18+'LCTC System'!C18-LCTCBOS!C18</f>
        <v>1420918</v>
      </c>
      <c r="D18" s="71">
        <f>LSUE!D18+SUS!D18+'LCTC System'!D18-LCTCBOS!D18</f>
        <v>1238000</v>
      </c>
      <c r="E18" s="71">
        <f>D18-C18</f>
        <v>-182918</v>
      </c>
      <c r="F18" s="16"/>
    </row>
    <row r="19" spans="1:6" ht="25.5">
      <c r="A19" s="72" t="s">
        <v>22</v>
      </c>
      <c r="B19" s="71">
        <f>LSUE!B19+SUS!B19+'LCTC System'!B19-LCTCBOS!B19</f>
        <v>2382759.6799999997</v>
      </c>
      <c r="C19" s="71">
        <f>LSUE!C19+SUS!C19+'LCTC System'!C19-LCTCBOS!C19</f>
        <v>2329555</v>
      </c>
      <c r="D19" s="71">
        <f>LSUE!D19+SUS!D19+'LCTC System'!D19-LCTCBOS!D19</f>
        <v>2919732</v>
      </c>
      <c r="E19" s="71">
        <f>D19-C19</f>
        <v>590177</v>
      </c>
      <c r="F19" s="16"/>
    </row>
    <row r="20" spans="1:6" ht="25.5">
      <c r="A20" s="72" t="s">
        <v>23</v>
      </c>
      <c r="B20" s="71">
        <f>LSUE!B20+SUS!B20+'LCTC System'!B20-LCTCBOS!B20</f>
        <v>0</v>
      </c>
      <c r="C20" s="71">
        <f>LSUE!C20+SUS!C20+'LCTC System'!C20-LCTCBOS!C20</f>
        <v>100000</v>
      </c>
      <c r="D20" s="71">
        <f>LSUE!D20+SUS!D20+'LCTC System'!D20-LCTCBOS!D20</f>
        <v>100000</v>
      </c>
      <c r="E20" s="71">
        <f t="shared" ref="E20:E26" si="1">D20-C20</f>
        <v>0</v>
      </c>
      <c r="F20" s="16"/>
    </row>
    <row r="21" spans="1:6" ht="25.5">
      <c r="A21" s="72" t="s">
        <v>24</v>
      </c>
      <c r="B21" s="71">
        <f>LSUE!B21+SUS!B21+'LCTC System'!B21-LCTCBOS!B21</f>
        <v>0</v>
      </c>
      <c r="C21" s="71">
        <f>LSUE!C21+SUS!C21+'LCTC System'!C21-LCTCBOS!C21</f>
        <v>0</v>
      </c>
      <c r="D21" s="71">
        <f>LSUE!D21+SUS!D21+'LCTC System'!D21-LCTCBOS!D21</f>
        <v>0</v>
      </c>
      <c r="E21" s="71">
        <f t="shared" si="1"/>
        <v>0</v>
      </c>
      <c r="F21" s="16"/>
    </row>
    <row r="22" spans="1:6" ht="25.5">
      <c r="A22" s="72" t="s">
        <v>25</v>
      </c>
      <c r="B22" s="71">
        <f>LSUE!B22+SUS!B22+'LCTC System'!B22-LCTCBOS!B22</f>
        <v>0</v>
      </c>
      <c r="C22" s="71">
        <f>LSUE!C22+SUS!C22+'LCTC System'!C22-LCTCBOS!C22</f>
        <v>0</v>
      </c>
      <c r="D22" s="71">
        <f>LSUE!D22+SUS!D22+'LCTC System'!D22-LCTCBOS!D22</f>
        <v>0</v>
      </c>
      <c r="E22" s="71">
        <f t="shared" si="1"/>
        <v>0</v>
      </c>
      <c r="F22" s="16"/>
    </row>
    <row r="23" spans="1:6" ht="25.5">
      <c r="A23" s="72" t="s">
        <v>26</v>
      </c>
      <c r="B23" s="71">
        <f>LSUE!B23+SUS!B23+'LCTC System'!B23-LCTCBOS!B23</f>
        <v>38408</v>
      </c>
      <c r="C23" s="71">
        <f>LSUE!C23+SUS!C23+'LCTC System'!C23-LCTCBOS!C23</f>
        <v>0</v>
      </c>
      <c r="D23" s="71">
        <f>LSUE!D23+SUS!D23+'LCTC System'!D23-LCTCBOS!D23</f>
        <v>2061382</v>
      </c>
      <c r="E23" s="71">
        <f t="shared" si="1"/>
        <v>2061382</v>
      </c>
      <c r="F23" s="16"/>
    </row>
    <row r="24" spans="1:6" ht="25.5">
      <c r="A24" s="72" t="s">
        <v>27</v>
      </c>
      <c r="B24" s="71">
        <f>LSUE!B24+SUS!B24+'LCTC System'!B24-LCTCBOS!B24</f>
        <v>289954</v>
      </c>
      <c r="C24" s="71">
        <f>LSUE!C24+SUS!C24+'LCTC System'!C24-LCTCBOS!C24</f>
        <v>286626</v>
      </c>
      <c r="D24" s="71">
        <f>LSUE!D24+SUS!D24+'LCTC System'!D24-LCTCBOS!D24</f>
        <v>273185</v>
      </c>
      <c r="E24" s="71">
        <f t="shared" si="1"/>
        <v>-13441</v>
      </c>
      <c r="F24" s="16"/>
    </row>
    <row r="25" spans="1:6" ht="25.5">
      <c r="A25" s="72" t="s">
        <v>28</v>
      </c>
      <c r="B25" s="71">
        <f>LSUE!B25+SUS!B25+'LCTC System'!B25-LCTCBOS!B25</f>
        <v>255275.59</v>
      </c>
      <c r="C25" s="71">
        <f>LSUE!C25+SUS!C25+'LCTC System'!C25-LCTCBOS!C25</f>
        <v>148915</v>
      </c>
      <c r="D25" s="71">
        <f>LSUE!D25+SUS!D25+'LCTC System'!D25-LCTCBOS!D25</f>
        <v>258500</v>
      </c>
      <c r="E25" s="71">
        <f t="shared" si="1"/>
        <v>109585</v>
      </c>
      <c r="F25" s="16"/>
    </row>
    <row r="26" spans="1:6" ht="25.5">
      <c r="A26" s="72" t="s">
        <v>29</v>
      </c>
      <c r="B26" s="71">
        <f>LSUE!B26+SUS!B26+'LCTC System'!B26-LCTCBOS!B26</f>
        <v>1350825</v>
      </c>
      <c r="C26" s="71">
        <f>LSUE!C26+SUS!C26+'LCTC System'!C26-LCTCBOS!C26</f>
        <v>1185426</v>
      </c>
      <c r="D26" s="71">
        <f>LSUE!D26+SUS!D26+'LCTC System'!D26-LCTCBOS!D26</f>
        <v>1799400</v>
      </c>
      <c r="E26" s="71">
        <f t="shared" si="1"/>
        <v>613974</v>
      </c>
      <c r="F26" s="16"/>
    </row>
    <row r="27" spans="1:6" ht="25.5">
      <c r="A27" s="72" t="s">
        <v>30</v>
      </c>
      <c r="B27" s="58">
        <f>LSUE!B27+SUS!B27+'LCTC System'!B27-LCTCBOS!B27</f>
        <v>3462955</v>
      </c>
      <c r="C27" s="58">
        <f>LSUE!C27+SUS!C27+'LCTC System'!C27-LCTCBOS!C27</f>
        <v>3134399</v>
      </c>
      <c r="D27" s="58">
        <f>LSUE!D27+SUS!D27+'LCTC System'!D27-LCTCBOS!D27</f>
        <v>3694558</v>
      </c>
      <c r="E27" s="71">
        <f>D27-C27</f>
        <v>560159</v>
      </c>
      <c r="F27" s="16"/>
    </row>
    <row r="28" spans="1:6" s="15" customFormat="1" ht="26.25">
      <c r="A28" s="55" t="s">
        <v>31</v>
      </c>
      <c r="B28" s="73">
        <f>SUM(B16:B27)</f>
        <v>116133153.17000002</v>
      </c>
      <c r="C28" s="73">
        <f>SUM(C16:C27)</f>
        <v>105390819</v>
      </c>
      <c r="D28" s="73">
        <f>SUM(D16:D27)</f>
        <v>152226884</v>
      </c>
      <c r="E28" s="73">
        <f>SUM(E16:E27)</f>
        <v>46836065</v>
      </c>
      <c r="F28" s="14"/>
    </row>
    <row r="29" spans="1:6" ht="25.5">
      <c r="A29" s="74" t="s">
        <v>32</v>
      </c>
      <c r="B29" s="58">
        <f>LSUE!B29+SUS!B29+'LCTC System'!B29-LCTCBOS!B29</f>
        <v>0</v>
      </c>
      <c r="C29" s="58">
        <f>LSUE!C29+SUS!C29+'LCTC System'!C29-LCTCBOS!C29</f>
        <v>0</v>
      </c>
      <c r="D29" s="58">
        <f>LSUE!D29+SUS!D29+'LCTC System'!D29-LCTCBOS!D29</f>
        <v>0</v>
      </c>
      <c r="E29" s="59">
        <f t="shared" ref="E29:E34" si="2">D29-C29</f>
        <v>0</v>
      </c>
      <c r="F29" s="13"/>
    </row>
    <row r="30" spans="1:6" ht="25.5">
      <c r="A30" s="72" t="s">
        <v>33</v>
      </c>
      <c r="B30" s="58">
        <f>LSUE!B30+SUS!B30+'LCTC System'!B30-LCTCBOS!B30</f>
        <v>560625</v>
      </c>
      <c r="C30" s="58">
        <f>LSUE!C30+SUS!C30+'LCTC System'!C30-LCTCBOS!C30</f>
        <v>390905</v>
      </c>
      <c r="D30" s="58">
        <f>LSUE!D30+SUS!D30+'LCTC System'!D30-LCTCBOS!D30</f>
        <v>603713</v>
      </c>
      <c r="E30" s="61">
        <f t="shared" si="2"/>
        <v>212808</v>
      </c>
      <c r="F30" s="13"/>
    </row>
    <row r="31" spans="1:6" ht="25.5">
      <c r="A31" s="75" t="s">
        <v>34</v>
      </c>
      <c r="B31" s="58">
        <f>LSUE!B31+SUS!B31+'LCTC System'!B31-LCTCBOS!B31</f>
        <v>0</v>
      </c>
      <c r="C31" s="58">
        <f>LSUE!C31+SUS!C31+'LCTC System'!C31-LCTCBOS!C31</f>
        <v>0</v>
      </c>
      <c r="D31" s="58">
        <f>LSUE!D31+SUS!D31+'LCTC System'!D31-LCTCBOS!D31</f>
        <v>0</v>
      </c>
      <c r="E31" s="61">
        <f t="shared" si="2"/>
        <v>0</v>
      </c>
      <c r="F31" s="13"/>
    </row>
    <row r="32" spans="1:6" ht="25.5">
      <c r="A32" s="62" t="s">
        <v>35</v>
      </c>
      <c r="B32" s="58">
        <f>LSUE!B32+SUS!B32+'LCTC System'!B32-LCTCBOS!B32</f>
        <v>0</v>
      </c>
      <c r="C32" s="58">
        <f>LSUE!C32+SUS!C32+'LCTC System'!C32-LCTCBOS!C32</f>
        <v>0</v>
      </c>
      <c r="D32" s="58">
        <f>LSUE!D32+SUS!D32+'LCTC System'!D32-LCTCBOS!D32</f>
        <v>0</v>
      </c>
      <c r="E32" s="61">
        <f t="shared" si="2"/>
        <v>0</v>
      </c>
      <c r="F32" s="13"/>
    </row>
    <row r="33" spans="1:6" ht="25.5">
      <c r="A33" s="72" t="s">
        <v>36</v>
      </c>
      <c r="B33" s="58">
        <f>LSUE!B33+SUS!B33+'LCTC System'!B33-LCTCBOS!B33</f>
        <v>0</v>
      </c>
      <c r="C33" s="58">
        <f>LSUE!C33+SUS!C33+'LCTC System'!C33-LCTCBOS!C33</f>
        <v>0</v>
      </c>
      <c r="D33" s="58">
        <f>LSUE!D33+SUS!D33+'LCTC System'!D33-LCTCBOS!D33</f>
        <v>0</v>
      </c>
      <c r="E33" s="61">
        <f t="shared" si="2"/>
        <v>0</v>
      </c>
      <c r="F33" s="13"/>
    </row>
    <row r="34" spans="1:6" ht="25.5">
      <c r="A34" s="75" t="s">
        <v>37</v>
      </c>
      <c r="B34" s="58">
        <f>LSUE!B34+SUS!B34+'LCTC System'!B34-LCTCBOS!B34</f>
        <v>2425349.48</v>
      </c>
      <c r="C34" s="58">
        <f>LSUE!C34+SUS!C34+'LCTC System'!C34-LCTCBOS!C34</f>
        <v>1413667</v>
      </c>
      <c r="D34" s="58">
        <f>LSUE!D34+SUS!D34+'LCTC System'!D34-LCTCBOS!D34</f>
        <v>6247361</v>
      </c>
      <c r="E34" s="61">
        <f t="shared" si="2"/>
        <v>4833694</v>
      </c>
      <c r="F34" s="13"/>
    </row>
    <row r="35" spans="1:6" s="15" customFormat="1" ht="26.25">
      <c r="A35" s="76" t="s">
        <v>38</v>
      </c>
      <c r="B35" s="77">
        <f>B34+B33+B32+B31+B30+B29+B28</f>
        <v>119119127.65000002</v>
      </c>
      <c r="C35" s="77">
        <f>C34+C33+C32+C31+C30+C29+C28</f>
        <v>107195391</v>
      </c>
      <c r="D35" s="77">
        <f>D34+D33+D32+D31+D30+D29+D28</f>
        <v>159077958</v>
      </c>
      <c r="E35" s="78">
        <f>E34+E33+E32+E31+E30+E29</f>
        <v>5046502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58">
        <f>LSUE!B37+SUS!B37+'LCTC System'!B37-LCTCBOS!B37</f>
        <v>0</v>
      </c>
      <c r="C37" s="58">
        <f>LSUE!C37+SUS!C37+'LCTC System'!C37-LCTCBOS!C37</f>
        <v>0</v>
      </c>
      <c r="D37" s="58">
        <f>LSUE!D37+SUS!D37+'LCTC System'!D37-LCTCBOS!D37</f>
        <v>0</v>
      </c>
      <c r="E37" s="59">
        <f>D37-C37</f>
        <v>0</v>
      </c>
      <c r="F37" s="13"/>
    </row>
    <row r="38" spans="1:6" ht="25.5">
      <c r="A38" s="60" t="s">
        <v>41</v>
      </c>
      <c r="B38" s="58">
        <f>LSUE!B38+SUS!B38+'LCTC System'!B38-LCTCBOS!B38</f>
        <v>0</v>
      </c>
      <c r="C38" s="58">
        <f>LSUE!C38+SUS!C38+'LCTC System'!C38-LCTCBOS!C38</f>
        <v>0</v>
      </c>
      <c r="D38" s="58">
        <f>LSUE!D38+SUS!D38+'LCTC System'!D38-LCTCBOS!D38</f>
        <v>0</v>
      </c>
      <c r="E38" s="80">
        <f>D38-C38</f>
        <v>0</v>
      </c>
      <c r="F38" s="13"/>
    </row>
    <row r="39" spans="1:6" ht="26.25">
      <c r="A39" s="81" t="s">
        <v>42</v>
      </c>
      <c r="B39" s="82"/>
      <c r="C39" s="82"/>
      <c r="D39" s="82"/>
      <c r="E39" s="71"/>
      <c r="F39" s="13"/>
    </row>
    <row r="40" spans="1:6" ht="25.5">
      <c r="A40" s="72" t="s">
        <v>43</v>
      </c>
      <c r="B40" s="58">
        <f>LSUE!B40+SUS!B40+'LCTC System'!B40-LCTCBOS!B40</f>
        <v>0</v>
      </c>
      <c r="C40" s="58">
        <f>LSUE!C40+SUS!C40+'LCTC System'!C40-LCTCBOS!C40</f>
        <v>0</v>
      </c>
      <c r="D40" s="58">
        <f>LSUE!D40+SUS!D40+'LCTC System'!D40-LCTCBOS!D40</f>
        <v>0</v>
      </c>
      <c r="E40" s="59">
        <f>D40-C40</f>
        <v>0</v>
      </c>
      <c r="F40" s="13"/>
    </row>
    <row r="41" spans="1:6" ht="25.5">
      <c r="A41" s="60" t="s">
        <v>85</v>
      </c>
      <c r="B41" s="58">
        <f>LSUE!B41+SUS!B41+'LCTC System'!B41-LCTCBOS!B41</f>
        <v>0</v>
      </c>
      <c r="C41" s="58">
        <f>LSUE!C41+SUS!C41+'LCTC System'!C41-LCTCBOS!C41</f>
        <v>0</v>
      </c>
      <c r="D41" s="58">
        <f>LSUE!D41+SUS!D41+'LCTC System'!D41-LCTCBOS!D41</f>
        <v>0</v>
      </c>
      <c r="E41" s="61">
        <f>D41-C41</f>
        <v>0</v>
      </c>
      <c r="F41" s="13"/>
    </row>
    <row r="42" spans="1:6" s="18" customFormat="1" ht="45">
      <c r="A42" s="55" t="s">
        <v>45</v>
      </c>
      <c r="B42" s="77">
        <f>B41+B40+B38+B37</f>
        <v>0</v>
      </c>
      <c r="C42" s="77">
        <f>C41+C40+C38+C37</f>
        <v>0</v>
      </c>
      <c r="D42" s="77">
        <f>D41+D40+D38+D37</f>
        <v>0</v>
      </c>
      <c r="E42" s="66">
        <f>D42-C42</f>
        <v>0</v>
      </c>
      <c r="F42" s="17"/>
    </row>
    <row r="43" spans="1:6" s="18" customFormat="1" ht="45">
      <c r="A43" s="55" t="s">
        <v>46</v>
      </c>
      <c r="B43" s="58">
        <f>LSUE!B43+SUS!B43+'LCTC System'!B43-LCTCBOS!B43</f>
        <v>10000</v>
      </c>
      <c r="C43" s="58">
        <f>LSUE!C43+SUS!C43+'LCTC System'!C43-LCTCBOS!C43</f>
        <v>10000</v>
      </c>
      <c r="D43" s="58">
        <f>LSUE!D43+SUS!D43+'LCTC System'!D43-LCTCBOS!D43</f>
        <v>0</v>
      </c>
      <c r="E43" s="66">
        <f>D43-C43</f>
        <v>-10000</v>
      </c>
      <c r="F43" s="17"/>
    </row>
    <row r="44" spans="1:6" s="18" customFormat="1" ht="45.75" thickBot="1">
      <c r="A44" s="83" t="s">
        <v>114</v>
      </c>
      <c r="B44" s="84">
        <f>B42+B35+B12+B13+B43</f>
        <v>165429914.65000004</v>
      </c>
      <c r="C44" s="84">
        <f t="shared" ref="C44" si="3">C42+C35+C12+C13+C43</f>
        <v>153506178</v>
      </c>
      <c r="D44" s="84">
        <f>D42+D35+D12+D13+D43</f>
        <v>159077958</v>
      </c>
      <c r="E44" s="85">
        <f>D44-C44</f>
        <v>5571780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J22" sqref="J22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88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173" t="s">
        <v>3</v>
      </c>
      <c r="B3" s="33"/>
      <c r="C3" s="33"/>
      <c r="D3" s="33"/>
      <c r="E3" s="33"/>
      <c r="F3" s="6"/>
      <c r="G3" s="6"/>
      <c r="H3" s="6"/>
      <c r="I3" s="6"/>
      <c r="J3" s="6"/>
      <c r="K3" s="6"/>
      <c r="L3" s="6"/>
    </row>
    <row r="4" spans="1:12" ht="26.25">
      <c r="A4" s="126" t="s">
        <v>4</v>
      </c>
      <c r="B4" s="127" t="s">
        <v>48</v>
      </c>
      <c r="C4" s="127" t="s">
        <v>5</v>
      </c>
      <c r="D4" s="157" t="s">
        <v>5</v>
      </c>
      <c r="E4" s="104" t="s">
        <v>6</v>
      </c>
      <c r="F4" s="13"/>
      <c r="G4" s="11"/>
      <c r="H4" s="11"/>
      <c r="I4" s="11"/>
      <c r="J4" s="11"/>
      <c r="K4" s="11"/>
      <c r="L4" s="11"/>
    </row>
    <row r="5" spans="1:12" ht="26.25">
      <c r="A5" s="129"/>
      <c r="B5" s="53" t="s">
        <v>7</v>
      </c>
      <c r="C5" s="53" t="s">
        <v>7</v>
      </c>
      <c r="D5" s="122" t="s">
        <v>8</v>
      </c>
      <c r="E5" s="106" t="s">
        <v>7</v>
      </c>
      <c r="F5" s="13"/>
    </row>
    <row r="6" spans="1:12" ht="26.25">
      <c r="A6" s="131" t="s">
        <v>9</v>
      </c>
      <c r="B6" s="56"/>
      <c r="C6" s="56"/>
      <c r="D6" s="107"/>
      <c r="E6" s="108"/>
      <c r="F6" s="13"/>
    </row>
    <row r="7" spans="1:12" ht="25.5">
      <c r="A7" s="129" t="s">
        <v>10</v>
      </c>
      <c r="B7" s="71">
        <v>0</v>
      </c>
      <c r="C7" s="71">
        <v>0</v>
      </c>
      <c r="D7" s="123">
        <v>0</v>
      </c>
      <c r="E7" s="114">
        <v>0</v>
      </c>
      <c r="F7" s="13"/>
    </row>
    <row r="8" spans="1:12" ht="25.5">
      <c r="A8" s="150" t="s">
        <v>11</v>
      </c>
      <c r="B8" s="69">
        <v>0</v>
      </c>
      <c r="C8" s="69">
        <v>0</v>
      </c>
      <c r="D8" s="111">
        <v>0</v>
      </c>
      <c r="E8" s="113">
        <v>0</v>
      </c>
      <c r="F8" s="13"/>
    </row>
    <row r="9" spans="1:12" ht="25.5">
      <c r="A9" s="137" t="s">
        <v>12</v>
      </c>
      <c r="B9" s="69">
        <v>0</v>
      </c>
      <c r="C9" s="69">
        <v>0</v>
      </c>
      <c r="D9" s="111">
        <v>0</v>
      </c>
      <c r="E9" s="113">
        <v>0</v>
      </c>
      <c r="F9" s="13"/>
    </row>
    <row r="10" spans="1:12" ht="25.5">
      <c r="A10" s="135" t="s">
        <v>13</v>
      </c>
      <c r="B10" s="69">
        <v>6507304</v>
      </c>
      <c r="C10" s="69">
        <v>6649986</v>
      </c>
      <c r="D10" s="111">
        <v>6715292</v>
      </c>
      <c r="E10" s="113">
        <v>65306</v>
      </c>
      <c r="F10" s="13"/>
    </row>
    <row r="11" spans="1:12" ht="25.5">
      <c r="A11" s="135" t="s">
        <v>14</v>
      </c>
      <c r="B11" s="69">
        <v>0</v>
      </c>
      <c r="C11" s="69">
        <v>0</v>
      </c>
      <c r="D11" s="111">
        <v>0</v>
      </c>
      <c r="E11" s="113">
        <v>0</v>
      </c>
      <c r="F11" s="13"/>
    </row>
    <row r="12" spans="1:12" s="15" customFormat="1" ht="26.25">
      <c r="A12" s="158" t="s">
        <v>15</v>
      </c>
      <c r="B12" s="73">
        <v>6507304</v>
      </c>
      <c r="C12" s="73">
        <v>6649986</v>
      </c>
      <c r="D12" s="112">
        <v>6715292</v>
      </c>
      <c r="E12" s="110">
        <v>65306</v>
      </c>
      <c r="F12" s="14"/>
    </row>
    <row r="13" spans="1:12" s="15" customFormat="1" ht="26.25">
      <c r="A13" s="159" t="s">
        <v>16</v>
      </c>
      <c r="B13" s="73">
        <v>56507987</v>
      </c>
      <c r="C13" s="73">
        <v>56507987</v>
      </c>
      <c r="D13" s="112">
        <v>0</v>
      </c>
      <c r="E13" s="110">
        <v>-56507987</v>
      </c>
      <c r="F13" s="14"/>
    </row>
    <row r="14" spans="1:12" ht="26.25">
      <c r="A14" s="131" t="s">
        <v>17</v>
      </c>
      <c r="B14" s="69"/>
      <c r="C14" s="69"/>
      <c r="D14" s="111"/>
      <c r="E14" s="113"/>
      <c r="F14" s="16"/>
    </row>
    <row r="15" spans="1:12" ht="26.25">
      <c r="A15" s="143" t="s">
        <v>18</v>
      </c>
      <c r="B15" s="71"/>
      <c r="C15" s="71"/>
      <c r="D15" s="123"/>
      <c r="E15" s="114"/>
      <c r="F15" s="16"/>
    </row>
    <row r="16" spans="1:12" ht="25.5">
      <c r="A16" s="129" t="s">
        <v>19</v>
      </c>
      <c r="B16" s="71">
        <v>125022964</v>
      </c>
      <c r="C16" s="71">
        <v>121095922</v>
      </c>
      <c r="D16" s="123">
        <v>133728647</v>
      </c>
      <c r="E16" s="114">
        <v>12632725</v>
      </c>
      <c r="F16" s="16"/>
    </row>
    <row r="17" spans="1:6" ht="25.5">
      <c r="A17" s="129" t="s">
        <v>20</v>
      </c>
      <c r="B17" s="71">
        <v>56703170</v>
      </c>
      <c r="C17" s="71">
        <v>48222738</v>
      </c>
      <c r="D17" s="123">
        <v>67801545</v>
      </c>
      <c r="E17" s="114">
        <v>19578807</v>
      </c>
      <c r="F17" s="16"/>
    </row>
    <row r="18" spans="1:6" ht="25.5">
      <c r="A18" s="145" t="s">
        <v>21</v>
      </c>
      <c r="B18" s="71">
        <v>14398239</v>
      </c>
      <c r="C18" s="71">
        <v>13791845</v>
      </c>
      <c r="D18" s="123">
        <v>14509500</v>
      </c>
      <c r="E18" s="114">
        <v>717655</v>
      </c>
      <c r="F18" s="16"/>
    </row>
    <row r="19" spans="1:6" ht="25.5">
      <c r="A19" s="145" t="s">
        <v>22</v>
      </c>
      <c r="B19" s="71">
        <v>4703355</v>
      </c>
      <c r="C19" s="71">
        <v>4527096</v>
      </c>
      <c r="D19" s="123">
        <v>4704160</v>
      </c>
      <c r="E19" s="114">
        <v>177064</v>
      </c>
      <c r="F19" s="16"/>
    </row>
    <row r="20" spans="1:6" ht="25.5">
      <c r="A20" s="145" t="s">
        <v>23</v>
      </c>
      <c r="B20" s="71">
        <v>0</v>
      </c>
      <c r="C20" s="71">
        <v>0</v>
      </c>
      <c r="D20" s="123">
        <v>0</v>
      </c>
      <c r="E20" s="114">
        <v>0</v>
      </c>
      <c r="F20" s="16"/>
    </row>
    <row r="21" spans="1:6" ht="25.5">
      <c r="A21" s="145" t="s">
        <v>24</v>
      </c>
      <c r="B21" s="71">
        <v>0</v>
      </c>
      <c r="C21" s="71">
        <v>0</v>
      </c>
      <c r="D21" s="123">
        <v>0</v>
      </c>
      <c r="E21" s="114">
        <v>0</v>
      </c>
      <c r="F21" s="16"/>
    </row>
    <row r="22" spans="1:6" ht="25.5">
      <c r="A22" s="145" t="s">
        <v>25</v>
      </c>
      <c r="B22" s="71">
        <v>0</v>
      </c>
      <c r="C22" s="71">
        <v>0</v>
      </c>
      <c r="D22" s="123">
        <v>0</v>
      </c>
      <c r="E22" s="114">
        <v>0</v>
      </c>
      <c r="F22" s="16"/>
    </row>
    <row r="23" spans="1:6" ht="25.5">
      <c r="A23" s="145" t="s">
        <v>26</v>
      </c>
      <c r="B23" s="71">
        <v>0</v>
      </c>
      <c r="C23" s="71">
        <v>0</v>
      </c>
      <c r="D23" s="123">
        <v>0</v>
      </c>
      <c r="E23" s="114">
        <v>0</v>
      </c>
      <c r="F23" s="16"/>
    </row>
    <row r="24" spans="1:6" ht="25.5">
      <c r="A24" s="145" t="s">
        <v>27</v>
      </c>
      <c r="B24" s="71">
        <v>0</v>
      </c>
      <c r="C24" s="71">
        <v>0</v>
      </c>
      <c r="D24" s="123">
        <v>0</v>
      </c>
      <c r="E24" s="114">
        <v>0</v>
      </c>
      <c r="F24" s="16"/>
    </row>
    <row r="25" spans="1:6" ht="25.5">
      <c r="A25" s="145" t="s">
        <v>28</v>
      </c>
      <c r="B25" s="71">
        <v>0</v>
      </c>
      <c r="C25" s="71">
        <v>0</v>
      </c>
      <c r="D25" s="123">
        <v>0</v>
      </c>
      <c r="E25" s="114">
        <v>0</v>
      </c>
      <c r="F25" s="16"/>
    </row>
    <row r="26" spans="1:6" ht="25.5">
      <c r="A26" s="145" t="s">
        <v>29</v>
      </c>
      <c r="B26" s="71">
        <v>0</v>
      </c>
      <c r="C26" s="71">
        <v>0</v>
      </c>
      <c r="D26" s="123">
        <v>0</v>
      </c>
      <c r="E26" s="114">
        <v>0</v>
      </c>
      <c r="F26" s="16"/>
    </row>
    <row r="27" spans="1:6" ht="25.5">
      <c r="A27" s="145" t="s">
        <v>30</v>
      </c>
      <c r="B27" s="71">
        <v>11575296</v>
      </c>
      <c r="C27" s="71">
        <v>11874711</v>
      </c>
      <c r="D27" s="123">
        <v>10798226</v>
      </c>
      <c r="E27" s="114">
        <v>-1076485</v>
      </c>
      <c r="F27" s="16"/>
    </row>
    <row r="28" spans="1:6" s="15" customFormat="1" ht="26.25">
      <c r="A28" s="131" t="s">
        <v>31</v>
      </c>
      <c r="B28" s="73">
        <v>212403024</v>
      </c>
      <c r="C28" s="73">
        <v>199512312</v>
      </c>
      <c r="D28" s="112">
        <v>231542078</v>
      </c>
      <c r="E28" s="110">
        <v>32029766</v>
      </c>
      <c r="F28" s="14"/>
    </row>
    <row r="29" spans="1:6" ht="25.5">
      <c r="A29" s="133" t="s">
        <v>32</v>
      </c>
      <c r="B29" s="71">
        <v>0</v>
      </c>
      <c r="C29" s="71">
        <v>0</v>
      </c>
      <c r="D29" s="123">
        <v>0</v>
      </c>
      <c r="E29" s="114">
        <v>0</v>
      </c>
      <c r="F29" s="13"/>
    </row>
    <row r="30" spans="1:6" ht="25.5">
      <c r="A30" s="145" t="s">
        <v>33</v>
      </c>
      <c r="B30" s="69">
        <v>8924410</v>
      </c>
      <c r="C30" s="69">
        <v>10356294</v>
      </c>
      <c r="D30" s="111">
        <v>10278853</v>
      </c>
      <c r="E30" s="113">
        <v>-77441</v>
      </c>
      <c r="F30" s="13"/>
    </row>
    <row r="31" spans="1:6" ht="25.5">
      <c r="A31" s="148" t="s">
        <v>34</v>
      </c>
      <c r="B31" s="69">
        <v>0</v>
      </c>
      <c r="C31" s="69">
        <v>0</v>
      </c>
      <c r="D31" s="111">
        <v>0</v>
      </c>
      <c r="E31" s="113">
        <v>0</v>
      </c>
      <c r="F31" s="13"/>
    </row>
    <row r="32" spans="1:6" ht="25.5">
      <c r="A32" s="137" t="s">
        <v>35</v>
      </c>
      <c r="B32" s="69">
        <v>0</v>
      </c>
      <c r="C32" s="69">
        <v>0</v>
      </c>
      <c r="D32" s="111">
        <v>0</v>
      </c>
      <c r="E32" s="113">
        <v>0</v>
      </c>
      <c r="F32" s="13"/>
    </row>
    <row r="33" spans="1:6" ht="25.5">
      <c r="A33" s="145" t="s">
        <v>36</v>
      </c>
      <c r="B33" s="69">
        <v>0</v>
      </c>
      <c r="C33" s="69">
        <v>0</v>
      </c>
      <c r="D33" s="111">
        <v>0</v>
      </c>
      <c r="E33" s="113">
        <v>0</v>
      </c>
      <c r="F33" s="13"/>
    </row>
    <row r="34" spans="1:6" ht="25.5">
      <c r="A34" s="148" t="s">
        <v>89</v>
      </c>
      <c r="B34" s="69">
        <v>6616007</v>
      </c>
      <c r="C34" s="69">
        <v>7638376</v>
      </c>
      <c r="D34" s="111">
        <v>27800555</v>
      </c>
      <c r="E34" s="113">
        <v>20162179</v>
      </c>
      <c r="F34" s="13"/>
    </row>
    <row r="35" spans="1:6" s="15" customFormat="1" ht="26.25">
      <c r="A35" s="138" t="s">
        <v>38</v>
      </c>
      <c r="B35" s="77">
        <v>227943441</v>
      </c>
      <c r="C35" s="77">
        <v>217506982</v>
      </c>
      <c r="D35" s="116">
        <v>269621486</v>
      </c>
      <c r="E35" s="117">
        <v>52114504</v>
      </c>
      <c r="F35" s="14"/>
    </row>
    <row r="36" spans="1:6" ht="26.25">
      <c r="A36" s="143" t="s">
        <v>39</v>
      </c>
      <c r="B36" s="71"/>
      <c r="C36" s="71"/>
      <c r="D36" s="123"/>
      <c r="E36" s="114"/>
      <c r="F36" s="13"/>
    </row>
    <row r="37" spans="1:6" ht="25.5">
      <c r="A37" s="149" t="s">
        <v>40</v>
      </c>
      <c r="B37" s="71">
        <v>0</v>
      </c>
      <c r="C37" s="71">
        <v>0</v>
      </c>
      <c r="D37" s="123">
        <v>0</v>
      </c>
      <c r="E37" s="124">
        <v>0</v>
      </c>
      <c r="F37" s="13"/>
    </row>
    <row r="38" spans="1:6" ht="25.5">
      <c r="A38" s="150" t="s">
        <v>41</v>
      </c>
      <c r="B38" s="89">
        <v>0</v>
      </c>
      <c r="C38" s="89">
        <v>0</v>
      </c>
      <c r="D38" s="118">
        <v>0</v>
      </c>
      <c r="E38" s="124">
        <v>0</v>
      </c>
      <c r="F38" s="13"/>
    </row>
    <row r="39" spans="1:6" ht="26.25">
      <c r="A39" s="151" t="s">
        <v>42</v>
      </c>
      <c r="B39" s="71"/>
      <c r="C39" s="71"/>
      <c r="D39" s="123"/>
      <c r="E39" s="114"/>
      <c r="F39" s="13"/>
    </row>
    <row r="40" spans="1:6" ht="25.5">
      <c r="A40" s="145" t="s">
        <v>43</v>
      </c>
      <c r="B40" s="71">
        <v>0</v>
      </c>
      <c r="C40" s="71">
        <v>0</v>
      </c>
      <c r="D40" s="123">
        <v>0</v>
      </c>
      <c r="E40" s="114">
        <v>0</v>
      </c>
      <c r="F40" s="13"/>
    </row>
    <row r="41" spans="1:6" ht="25.5">
      <c r="A41" s="150" t="s">
        <v>44</v>
      </c>
      <c r="B41" s="69">
        <v>0</v>
      </c>
      <c r="C41" s="69">
        <v>0</v>
      </c>
      <c r="D41" s="111">
        <v>0</v>
      </c>
      <c r="E41" s="113">
        <v>0</v>
      </c>
      <c r="F41" s="13"/>
    </row>
    <row r="42" spans="1:6" s="18" customFormat="1" ht="45">
      <c r="A42" s="131" t="s">
        <v>45</v>
      </c>
      <c r="B42" s="73">
        <v>0</v>
      </c>
      <c r="C42" s="73">
        <v>0</v>
      </c>
      <c r="D42" s="112">
        <v>0</v>
      </c>
      <c r="E42" s="110">
        <v>0</v>
      </c>
      <c r="F42" s="17"/>
    </row>
    <row r="43" spans="1:6" s="18" customFormat="1" ht="45">
      <c r="A43" s="131" t="s">
        <v>46</v>
      </c>
      <c r="B43" s="73">
        <v>0</v>
      </c>
      <c r="C43" s="73">
        <v>0</v>
      </c>
      <c r="D43" s="112">
        <v>0</v>
      </c>
      <c r="E43" s="110">
        <v>0</v>
      </c>
      <c r="F43" s="17"/>
    </row>
    <row r="44" spans="1:6" s="18" customFormat="1" ht="45.75" thickBot="1">
      <c r="A44" s="154" t="s">
        <v>114</v>
      </c>
      <c r="B44" s="84">
        <v>290958732</v>
      </c>
      <c r="C44" s="155">
        <v>280664955</v>
      </c>
      <c r="D44" s="160">
        <v>276336778</v>
      </c>
      <c r="E44" s="121">
        <v>-4328177</v>
      </c>
      <c r="F44" s="17"/>
    </row>
    <row r="45" spans="1:6" s="7" customFormat="1" ht="44.25">
      <c r="A45" s="19" t="s">
        <v>90</v>
      </c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4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8" s="7" customFormat="1" ht="44.25">
      <c r="A1" s="86" t="s">
        <v>0</v>
      </c>
      <c r="B1" s="1"/>
      <c r="C1" s="88" t="s">
        <v>1</v>
      </c>
      <c r="D1" s="3" t="s">
        <v>103</v>
      </c>
      <c r="E1" s="4"/>
      <c r="F1" s="5"/>
      <c r="G1" s="6"/>
      <c r="H1" s="6"/>
      <c r="I1" s="6"/>
      <c r="J1" s="6"/>
      <c r="K1" s="6"/>
      <c r="L1" s="6"/>
    </row>
    <row r="2" spans="1:18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8" s="7" customFormat="1" ht="45" thickBot="1">
      <c r="A3" s="173" t="s">
        <v>3</v>
      </c>
      <c r="B3" s="33"/>
      <c r="C3" s="33"/>
      <c r="D3" s="33"/>
      <c r="E3" s="33"/>
      <c r="F3" s="6"/>
      <c r="G3" s="6"/>
      <c r="H3" s="6"/>
      <c r="I3" s="6"/>
      <c r="J3" s="6"/>
      <c r="K3" s="6"/>
      <c r="L3" s="6"/>
    </row>
    <row r="4" spans="1:18" ht="26.25">
      <c r="A4" s="126" t="s">
        <v>4</v>
      </c>
      <c r="B4" s="127" t="s">
        <v>48</v>
      </c>
      <c r="C4" s="127" t="s">
        <v>5</v>
      </c>
      <c r="D4" s="127" t="s">
        <v>5</v>
      </c>
      <c r="E4" s="128" t="s">
        <v>6</v>
      </c>
      <c r="F4" s="13"/>
      <c r="G4" s="11"/>
      <c r="H4" s="11"/>
      <c r="I4" s="11"/>
      <c r="J4" s="11"/>
      <c r="K4" s="11"/>
      <c r="L4" s="11"/>
    </row>
    <row r="5" spans="1:18" ht="26.25">
      <c r="A5" s="129"/>
      <c r="B5" s="53" t="s">
        <v>7</v>
      </c>
      <c r="C5" s="53" t="s">
        <v>7</v>
      </c>
      <c r="D5" s="53" t="s">
        <v>8</v>
      </c>
      <c r="E5" s="130" t="s">
        <v>7</v>
      </c>
      <c r="F5" s="13"/>
    </row>
    <row r="6" spans="1:18" ht="26.25">
      <c r="A6" s="131" t="s">
        <v>9</v>
      </c>
      <c r="B6" s="56"/>
      <c r="C6" s="56"/>
      <c r="D6" s="56"/>
      <c r="E6" s="132"/>
      <c r="F6" s="13"/>
    </row>
    <row r="7" spans="1:18" s="37" customFormat="1" ht="25.5">
      <c r="A7" s="133" t="s">
        <v>10</v>
      </c>
      <c r="B7" s="183">
        <v>0</v>
      </c>
      <c r="C7" s="58">
        <v>0</v>
      </c>
      <c r="D7" s="58">
        <v>0</v>
      </c>
      <c r="E7" s="134">
        <v>0</v>
      </c>
      <c r="F7" s="46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s="43" customFormat="1" ht="25.5">
      <c r="A8" s="135" t="s">
        <v>11</v>
      </c>
      <c r="B8" s="183">
        <v>0</v>
      </c>
      <c r="C8" s="98">
        <v>0</v>
      </c>
      <c r="D8" s="98">
        <v>0</v>
      </c>
      <c r="E8" s="136">
        <v>0</v>
      </c>
      <c r="F8" s="46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s="43" customFormat="1" ht="25.5">
      <c r="A9" s="137" t="s">
        <v>12</v>
      </c>
      <c r="B9" s="183">
        <v>0</v>
      </c>
      <c r="C9" s="98">
        <v>0</v>
      </c>
      <c r="D9" s="98">
        <v>0</v>
      </c>
      <c r="E9" s="136">
        <v>0</v>
      </c>
      <c r="F9" s="46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43" customFormat="1" ht="25.5">
      <c r="A10" s="135" t="s">
        <v>13</v>
      </c>
      <c r="B10" s="183">
        <v>0</v>
      </c>
      <c r="C10" s="98">
        <v>0</v>
      </c>
      <c r="D10" s="98">
        <v>0</v>
      </c>
      <c r="E10" s="136">
        <v>0</v>
      </c>
      <c r="F10" s="46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43" customFormat="1" ht="25.5">
      <c r="A11" s="135" t="s">
        <v>14</v>
      </c>
      <c r="B11" s="183">
        <v>0</v>
      </c>
      <c r="C11" s="98">
        <v>0</v>
      </c>
      <c r="D11" s="98">
        <v>0</v>
      </c>
      <c r="E11" s="136">
        <v>0</v>
      </c>
      <c r="F11" s="46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s="44" customFormat="1" ht="26.25">
      <c r="A12" s="138" t="s">
        <v>15</v>
      </c>
      <c r="B12" s="184">
        <v>0</v>
      </c>
      <c r="C12" s="65">
        <v>0</v>
      </c>
      <c r="D12" s="65">
        <v>0</v>
      </c>
      <c r="E12" s="139">
        <v>0</v>
      </c>
      <c r="F12" s="47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18" s="15" customFormat="1" ht="26.25">
      <c r="A13" s="140" t="s">
        <v>16</v>
      </c>
      <c r="B13" s="185">
        <v>4409204</v>
      </c>
      <c r="C13" s="99">
        <v>4409204</v>
      </c>
      <c r="D13" s="99">
        <v>0</v>
      </c>
      <c r="E13" s="141">
        <v>-4409204</v>
      </c>
      <c r="F13" s="14"/>
    </row>
    <row r="14" spans="1:18" ht="26.25">
      <c r="A14" s="131" t="s">
        <v>17</v>
      </c>
      <c r="B14" s="179"/>
      <c r="C14" s="69"/>
      <c r="D14" s="69"/>
      <c r="E14" s="142"/>
      <c r="F14" s="16"/>
    </row>
    <row r="15" spans="1:18" ht="26.25">
      <c r="A15" s="143" t="s">
        <v>18</v>
      </c>
      <c r="B15" s="178"/>
      <c r="C15" s="71"/>
      <c r="D15" s="71"/>
      <c r="E15" s="144"/>
      <c r="F15" s="16"/>
    </row>
    <row r="16" spans="1:18" ht="25.5">
      <c r="A16" s="129" t="s">
        <v>19</v>
      </c>
      <c r="B16" s="178">
        <v>11602135</v>
      </c>
      <c r="C16" s="71">
        <v>12098320</v>
      </c>
      <c r="D16" s="71">
        <v>13942140</v>
      </c>
      <c r="E16" s="144">
        <v>1843820</v>
      </c>
      <c r="F16" s="16"/>
    </row>
    <row r="17" spans="1:6" ht="25.5">
      <c r="A17" s="129" t="s">
        <v>20</v>
      </c>
      <c r="B17" s="178">
        <v>1421566</v>
      </c>
      <c r="C17" s="71">
        <v>1449500</v>
      </c>
      <c r="D17" s="71">
        <v>1634800</v>
      </c>
      <c r="E17" s="144">
        <v>185300</v>
      </c>
      <c r="F17" s="16"/>
    </row>
    <row r="18" spans="1:6" ht="25.5">
      <c r="A18" s="145" t="s">
        <v>21</v>
      </c>
      <c r="B18" s="178">
        <v>843354</v>
      </c>
      <c r="C18" s="71">
        <v>859000</v>
      </c>
      <c r="D18" s="71">
        <v>839000</v>
      </c>
      <c r="E18" s="144">
        <v>-20000</v>
      </c>
      <c r="F18" s="16"/>
    </row>
    <row r="19" spans="1:6" ht="25.5">
      <c r="A19" s="145" t="s">
        <v>22</v>
      </c>
      <c r="B19" s="178">
        <v>347433</v>
      </c>
      <c r="C19" s="71">
        <v>500000</v>
      </c>
      <c r="D19" s="71">
        <v>340000</v>
      </c>
      <c r="E19" s="144">
        <v>-160000</v>
      </c>
      <c r="F19" s="16"/>
    </row>
    <row r="20" spans="1:6" ht="25.5">
      <c r="A20" s="145" t="s">
        <v>23</v>
      </c>
      <c r="B20" s="178">
        <v>0</v>
      </c>
      <c r="C20" s="71">
        <v>0</v>
      </c>
      <c r="D20" s="71">
        <v>0</v>
      </c>
      <c r="E20" s="144">
        <v>0</v>
      </c>
      <c r="F20" s="16"/>
    </row>
    <row r="21" spans="1:6" ht="25.5">
      <c r="A21" s="145" t="s">
        <v>24</v>
      </c>
      <c r="B21" s="178">
        <v>0</v>
      </c>
      <c r="C21" s="71">
        <v>0</v>
      </c>
      <c r="D21" s="71">
        <v>0</v>
      </c>
      <c r="E21" s="144">
        <v>0</v>
      </c>
      <c r="F21" s="16"/>
    </row>
    <row r="22" spans="1:6" ht="25.5">
      <c r="A22" s="145" t="s">
        <v>25</v>
      </c>
      <c r="B22" s="178">
        <v>0</v>
      </c>
      <c r="C22" s="71">
        <v>0</v>
      </c>
      <c r="D22" s="71">
        <v>0</v>
      </c>
      <c r="E22" s="144">
        <v>0</v>
      </c>
      <c r="F22" s="16"/>
    </row>
    <row r="23" spans="1:6" ht="25.5">
      <c r="A23" s="145" t="s">
        <v>26</v>
      </c>
      <c r="B23" s="178">
        <v>0</v>
      </c>
      <c r="C23" s="71">
        <v>0</v>
      </c>
      <c r="D23" s="71">
        <v>0</v>
      </c>
      <c r="E23" s="144">
        <v>0</v>
      </c>
      <c r="F23" s="16"/>
    </row>
    <row r="24" spans="1:6" ht="25.5">
      <c r="A24" s="145" t="s">
        <v>27</v>
      </c>
      <c r="B24" s="178">
        <v>138163</v>
      </c>
      <c r="C24" s="71">
        <v>172500</v>
      </c>
      <c r="D24" s="71">
        <v>138700</v>
      </c>
      <c r="E24" s="144">
        <v>-33800</v>
      </c>
      <c r="F24" s="16"/>
    </row>
    <row r="25" spans="1:6" ht="25.5">
      <c r="A25" s="145" t="s">
        <v>28</v>
      </c>
      <c r="B25" s="178">
        <v>0</v>
      </c>
      <c r="C25" s="71">
        <v>0</v>
      </c>
      <c r="D25" s="71">
        <v>0</v>
      </c>
      <c r="E25" s="144">
        <v>0</v>
      </c>
      <c r="F25" s="16"/>
    </row>
    <row r="26" spans="1:6" ht="25.5">
      <c r="A26" s="145" t="s">
        <v>29</v>
      </c>
      <c r="B26" s="178">
        <v>0</v>
      </c>
      <c r="C26" s="71">
        <v>0</v>
      </c>
      <c r="D26" s="71">
        <v>0</v>
      </c>
      <c r="E26" s="144">
        <v>0</v>
      </c>
      <c r="F26" s="16"/>
    </row>
    <row r="27" spans="1:6" ht="25.5">
      <c r="A27" s="146" t="s">
        <v>30</v>
      </c>
      <c r="B27" s="183">
        <v>281626</v>
      </c>
      <c r="C27" s="58">
        <v>317250</v>
      </c>
      <c r="D27" s="58">
        <v>324000</v>
      </c>
      <c r="E27" s="147">
        <v>6750</v>
      </c>
      <c r="F27" s="16"/>
    </row>
    <row r="28" spans="1:6" s="15" customFormat="1" ht="26.25">
      <c r="A28" s="143" t="s">
        <v>31</v>
      </c>
      <c r="B28" s="185">
        <v>14634277</v>
      </c>
      <c r="C28" s="99">
        <v>15396570</v>
      </c>
      <c r="D28" s="99">
        <v>17218640</v>
      </c>
      <c r="E28" s="141">
        <v>1822070</v>
      </c>
      <c r="F28" s="14"/>
    </row>
    <row r="29" spans="1:6" ht="25.5">
      <c r="A29" s="133" t="s">
        <v>32</v>
      </c>
      <c r="B29" s="183">
        <v>0</v>
      </c>
      <c r="C29" s="71">
        <v>0</v>
      </c>
      <c r="D29" s="71">
        <v>0</v>
      </c>
      <c r="E29" s="147">
        <v>0</v>
      </c>
      <c r="F29" s="13"/>
    </row>
    <row r="30" spans="1:6" ht="25.5">
      <c r="A30" s="145" t="s">
        <v>33</v>
      </c>
      <c r="B30" s="178">
        <v>17506</v>
      </c>
      <c r="C30" s="69">
        <v>19500</v>
      </c>
      <c r="D30" s="69">
        <v>18000</v>
      </c>
      <c r="E30" s="147">
        <v>-1500</v>
      </c>
      <c r="F30" s="13"/>
    </row>
    <row r="31" spans="1:6" ht="25.5">
      <c r="A31" s="148" t="s">
        <v>34</v>
      </c>
      <c r="B31" s="179">
        <v>0</v>
      </c>
      <c r="C31" s="69">
        <v>0</v>
      </c>
      <c r="D31" s="69">
        <v>0</v>
      </c>
      <c r="E31" s="147">
        <v>0</v>
      </c>
      <c r="F31" s="13"/>
    </row>
    <row r="32" spans="1:6" ht="25.5">
      <c r="A32" s="137" t="s">
        <v>35</v>
      </c>
      <c r="B32" s="179">
        <v>0</v>
      </c>
      <c r="C32" s="69">
        <v>0</v>
      </c>
      <c r="D32" s="69">
        <v>0</v>
      </c>
      <c r="E32" s="147">
        <v>0</v>
      </c>
      <c r="F32" s="13"/>
    </row>
    <row r="33" spans="1:6" ht="25.5">
      <c r="A33" s="145" t="s">
        <v>36</v>
      </c>
      <c r="B33" s="179">
        <v>0</v>
      </c>
      <c r="C33" s="69">
        <v>0</v>
      </c>
      <c r="D33" s="69">
        <v>0</v>
      </c>
      <c r="E33" s="147">
        <v>0</v>
      </c>
      <c r="F33" s="13"/>
    </row>
    <row r="34" spans="1:6" ht="25.5">
      <c r="A34" s="148" t="s">
        <v>89</v>
      </c>
      <c r="B34" s="179">
        <v>110063</v>
      </c>
      <c r="C34" s="69">
        <v>-1337212</v>
      </c>
      <c r="D34" s="69">
        <v>1507112</v>
      </c>
      <c r="E34" s="147">
        <v>2844324</v>
      </c>
      <c r="F34" s="13"/>
    </row>
    <row r="35" spans="1:6" s="15" customFormat="1" ht="26.25">
      <c r="A35" s="138" t="s">
        <v>38</v>
      </c>
      <c r="B35" s="181">
        <v>14761846</v>
      </c>
      <c r="C35" s="77">
        <v>14078858</v>
      </c>
      <c r="D35" s="77">
        <v>18743752</v>
      </c>
      <c r="E35" s="177">
        <v>4664894</v>
      </c>
      <c r="F35" s="14"/>
    </row>
    <row r="36" spans="1:6" ht="26.25">
      <c r="A36" s="143" t="s">
        <v>39</v>
      </c>
      <c r="B36" s="178"/>
      <c r="C36" s="71"/>
      <c r="D36" s="71"/>
      <c r="E36" s="144"/>
      <c r="F36" s="13"/>
    </row>
    <row r="37" spans="1:6" ht="25.5">
      <c r="A37" s="149" t="s">
        <v>40</v>
      </c>
      <c r="B37" s="178">
        <v>0</v>
      </c>
      <c r="C37" s="71">
        <v>0</v>
      </c>
      <c r="D37" s="71">
        <v>0</v>
      </c>
      <c r="E37" s="147">
        <v>0</v>
      </c>
      <c r="F37" s="13"/>
    </row>
    <row r="38" spans="1:6" ht="25.5">
      <c r="A38" s="150" t="s">
        <v>41</v>
      </c>
      <c r="B38" s="182">
        <v>0</v>
      </c>
      <c r="C38" s="89">
        <v>0</v>
      </c>
      <c r="D38" s="89">
        <v>0</v>
      </c>
      <c r="E38" s="147">
        <v>0</v>
      </c>
      <c r="F38" s="13"/>
    </row>
    <row r="39" spans="1:6" ht="26.25">
      <c r="A39" s="151" t="s">
        <v>42</v>
      </c>
      <c r="B39" s="178"/>
      <c r="C39" s="71"/>
      <c r="D39" s="71"/>
      <c r="E39" s="152"/>
      <c r="F39" s="13"/>
    </row>
    <row r="40" spans="1:6" ht="25.5">
      <c r="A40" s="145" t="s">
        <v>43</v>
      </c>
      <c r="B40" s="178">
        <v>0</v>
      </c>
      <c r="C40" s="71">
        <v>0</v>
      </c>
      <c r="D40" s="71">
        <v>0</v>
      </c>
      <c r="E40" s="144">
        <v>0</v>
      </c>
      <c r="F40" s="13"/>
    </row>
    <row r="41" spans="1:6" ht="25.5">
      <c r="A41" s="150" t="s">
        <v>44</v>
      </c>
      <c r="B41" s="179">
        <v>0</v>
      </c>
      <c r="C41" s="69">
        <v>0</v>
      </c>
      <c r="D41" s="69">
        <v>0</v>
      </c>
      <c r="E41" s="142">
        <v>0</v>
      </c>
      <c r="F41" s="13"/>
    </row>
    <row r="42" spans="1:6" s="18" customFormat="1" ht="45">
      <c r="A42" s="131" t="s">
        <v>45</v>
      </c>
      <c r="B42" s="180">
        <v>0</v>
      </c>
      <c r="C42" s="73">
        <v>0</v>
      </c>
      <c r="D42" s="73">
        <v>0</v>
      </c>
      <c r="E42" s="153">
        <v>0</v>
      </c>
      <c r="F42" s="17"/>
    </row>
    <row r="43" spans="1:6" s="18" customFormat="1" ht="45">
      <c r="A43" s="131" t="s">
        <v>46</v>
      </c>
      <c r="B43" s="180">
        <v>0</v>
      </c>
      <c r="C43" s="73">
        <v>0</v>
      </c>
      <c r="D43" s="73">
        <v>0</v>
      </c>
      <c r="E43" s="153">
        <v>0</v>
      </c>
      <c r="F43" s="17"/>
    </row>
    <row r="44" spans="1:6" s="18" customFormat="1" ht="45.75" thickBot="1">
      <c r="A44" s="154" t="s">
        <v>114</v>
      </c>
      <c r="B44" s="186">
        <v>19171050</v>
      </c>
      <c r="C44" s="155">
        <v>18488062</v>
      </c>
      <c r="D44" s="155">
        <v>18743752</v>
      </c>
      <c r="E44" s="156">
        <v>255690</v>
      </c>
      <c r="F44" s="17"/>
    </row>
    <row r="45" spans="1:6" s="7" customFormat="1" ht="44.25">
      <c r="A45" s="19" t="s">
        <v>104</v>
      </c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I16" sqref="I16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91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33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103" t="s">
        <v>5</v>
      </c>
      <c r="E4" s="104" t="s">
        <v>6</v>
      </c>
      <c r="F4" s="13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122" t="s">
        <v>8</v>
      </c>
      <c r="E5" s="106" t="s">
        <v>7</v>
      </c>
      <c r="F5" s="13"/>
    </row>
    <row r="6" spans="1:12" ht="26.25">
      <c r="A6" s="55" t="s">
        <v>9</v>
      </c>
      <c r="B6" s="56"/>
      <c r="C6" s="56"/>
      <c r="D6" s="107"/>
      <c r="E6" s="108"/>
      <c r="F6" s="13"/>
    </row>
    <row r="7" spans="1:12" ht="25.5">
      <c r="A7" s="52" t="s">
        <v>10</v>
      </c>
      <c r="B7" s="71">
        <v>0</v>
      </c>
      <c r="C7" s="71">
        <v>0</v>
      </c>
      <c r="D7" s="123">
        <v>0</v>
      </c>
      <c r="E7" s="114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111">
        <v>0</v>
      </c>
      <c r="E8" s="113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111">
        <v>0</v>
      </c>
      <c r="E9" s="113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111">
        <v>0</v>
      </c>
      <c r="E10" s="113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111">
        <v>0</v>
      </c>
      <c r="E11" s="113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112">
        <v>0</v>
      </c>
      <c r="E12" s="110">
        <v>0</v>
      </c>
      <c r="F12" s="14"/>
    </row>
    <row r="13" spans="1:12" s="15" customFormat="1" ht="26.25">
      <c r="A13" s="67" t="s">
        <v>16</v>
      </c>
      <c r="B13" s="73">
        <v>3400985</v>
      </c>
      <c r="C13" s="73">
        <v>3400985</v>
      </c>
      <c r="D13" s="112">
        <v>0</v>
      </c>
      <c r="E13" s="110">
        <v>-3400985</v>
      </c>
      <c r="F13" s="14"/>
    </row>
    <row r="14" spans="1:12" ht="26.25">
      <c r="A14" s="55" t="s">
        <v>17</v>
      </c>
      <c r="B14" s="69"/>
      <c r="C14" s="69"/>
      <c r="D14" s="111"/>
      <c r="E14" s="113"/>
      <c r="F14" s="16"/>
    </row>
    <row r="15" spans="1:12" ht="26.25">
      <c r="A15" s="70" t="s">
        <v>18</v>
      </c>
      <c r="B15" s="71"/>
      <c r="C15" s="71"/>
      <c r="D15" s="123"/>
      <c r="E15" s="114"/>
      <c r="F15" s="16"/>
    </row>
    <row r="16" spans="1:12" ht="25.5">
      <c r="A16" s="52" t="s">
        <v>19</v>
      </c>
      <c r="B16" s="71">
        <v>6056845</v>
      </c>
      <c r="C16" s="71">
        <v>7024554</v>
      </c>
      <c r="D16" s="123">
        <v>8366261</v>
      </c>
      <c r="E16" s="114">
        <v>1341707</v>
      </c>
      <c r="F16" s="16"/>
    </row>
    <row r="17" spans="1:6" ht="25.5">
      <c r="A17" s="52" t="s">
        <v>20</v>
      </c>
      <c r="B17" s="71">
        <v>78839</v>
      </c>
      <c r="C17" s="71">
        <v>103135</v>
      </c>
      <c r="D17" s="123">
        <v>96990</v>
      </c>
      <c r="E17" s="114">
        <v>-6145</v>
      </c>
      <c r="F17" s="16"/>
    </row>
    <row r="18" spans="1:6" ht="25.5">
      <c r="A18" s="72" t="s">
        <v>21</v>
      </c>
      <c r="B18" s="71">
        <v>496083</v>
      </c>
      <c r="C18" s="71">
        <v>491000</v>
      </c>
      <c r="D18" s="123">
        <v>496000</v>
      </c>
      <c r="E18" s="114">
        <v>5000</v>
      </c>
      <c r="F18" s="16"/>
    </row>
    <row r="19" spans="1:6" ht="25.5">
      <c r="A19" s="72" t="s">
        <v>22</v>
      </c>
      <c r="B19" s="71">
        <v>223131</v>
      </c>
      <c r="C19" s="71">
        <v>221000</v>
      </c>
      <c r="D19" s="123">
        <v>223000</v>
      </c>
      <c r="E19" s="114">
        <v>2000</v>
      </c>
      <c r="F19" s="16"/>
    </row>
    <row r="20" spans="1:6" ht="25.5">
      <c r="A20" s="72" t="s">
        <v>23</v>
      </c>
      <c r="B20" s="71">
        <v>0</v>
      </c>
      <c r="C20" s="71">
        <v>0</v>
      </c>
      <c r="D20" s="123">
        <v>0</v>
      </c>
      <c r="E20" s="114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123">
        <v>0</v>
      </c>
      <c r="E21" s="114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123">
        <v>0</v>
      </c>
      <c r="E22" s="114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123">
        <v>0</v>
      </c>
      <c r="E23" s="114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123">
        <v>0</v>
      </c>
      <c r="E24" s="114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123">
        <v>0</v>
      </c>
      <c r="E25" s="114">
        <v>0</v>
      </c>
      <c r="F25" s="16"/>
    </row>
    <row r="26" spans="1:6" ht="25.5">
      <c r="A26" s="72" t="s">
        <v>29</v>
      </c>
      <c r="B26" s="71">
        <v>140900</v>
      </c>
      <c r="C26" s="71">
        <v>142600</v>
      </c>
      <c r="D26" s="123">
        <v>127000</v>
      </c>
      <c r="E26" s="114">
        <v>-15600</v>
      </c>
      <c r="F26" s="16"/>
    </row>
    <row r="27" spans="1:6" ht="25.5">
      <c r="A27" s="72" t="s">
        <v>30</v>
      </c>
      <c r="B27" s="71">
        <v>533665</v>
      </c>
      <c r="C27" s="71">
        <v>252460</v>
      </c>
      <c r="D27" s="123">
        <v>280660</v>
      </c>
      <c r="E27" s="124">
        <v>28200</v>
      </c>
      <c r="F27" s="16"/>
    </row>
    <row r="28" spans="1:6" s="15" customFormat="1" ht="26.25">
      <c r="A28" s="55" t="s">
        <v>31</v>
      </c>
      <c r="B28" s="73">
        <v>7529463</v>
      </c>
      <c r="C28" s="73">
        <v>8234749</v>
      </c>
      <c r="D28" s="112">
        <v>9589911</v>
      </c>
      <c r="E28" s="176">
        <v>1355162</v>
      </c>
      <c r="F28" s="14"/>
    </row>
    <row r="29" spans="1:6" ht="25.5">
      <c r="A29" s="74" t="s">
        <v>32</v>
      </c>
      <c r="B29" s="71">
        <v>0</v>
      </c>
      <c r="C29" s="71">
        <v>0</v>
      </c>
      <c r="D29" s="123">
        <v>0</v>
      </c>
      <c r="E29" s="124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111">
        <v>0</v>
      </c>
      <c r="E30" s="124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111">
        <v>0</v>
      </c>
      <c r="E31" s="114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111">
        <v>0</v>
      </c>
      <c r="E32" s="124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111">
        <v>0</v>
      </c>
      <c r="E33" s="124">
        <v>0</v>
      </c>
      <c r="F33" s="13"/>
    </row>
    <row r="34" spans="1:6" ht="25.5">
      <c r="A34" s="75" t="s">
        <v>89</v>
      </c>
      <c r="B34" s="69">
        <v>96603</v>
      </c>
      <c r="C34" s="69">
        <v>-1247892</v>
      </c>
      <c r="D34" s="111">
        <v>1402452</v>
      </c>
      <c r="E34" s="124">
        <v>2650344</v>
      </c>
      <c r="F34" s="13"/>
    </row>
    <row r="35" spans="1:6" s="15" customFormat="1" ht="26.25">
      <c r="A35" s="76" t="s">
        <v>38</v>
      </c>
      <c r="B35" s="77">
        <v>7626066</v>
      </c>
      <c r="C35" s="77">
        <v>6986857</v>
      </c>
      <c r="D35" s="116">
        <v>10992363</v>
      </c>
      <c r="E35" s="125">
        <v>4005506</v>
      </c>
      <c r="F35" s="14"/>
    </row>
    <row r="36" spans="1:6" ht="26.25">
      <c r="A36" s="70" t="s">
        <v>39</v>
      </c>
      <c r="B36" s="71"/>
      <c r="C36" s="71"/>
      <c r="D36" s="123"/>
      <c r="E36" s="114"/>
      <c r="F36" s="13"/>
    </row>
    <row r="37" spans="1:6" ht="25.5">
      <c r="A37" s="79" t="s">
        <v>40</v>
      </c>
      <c r="B37" s="71">
        <v>0</v>
      </c>
      <c r="C37" s="71">
        <v>0</v>
      </c>
      <c r="D37" s="123">
        <v>0</v>
      </c>
      <c r="E37" s="114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118">
        <v>0</v>
      </c>
      <c r="E38" s="119">
        <v>0</v>
      </c>
      <c r="F38" s="13"/>
    </row>
    <row r="39" spans="1:6" ht="26.25">
      <c r="A39" s="81" t="s">
        <v>42</v>
      </c>
      <c r="B39" s="71"/>
      <c r="C39" s="71"/>
      <c r="D39" s="123"/>
      <c r="E39" s="114"/>
      <c r="F39" s="13"/>
    </row>
    <row r="40" spans="1:6" ht="25.5">
      <c r="A40" s="72" t="s">
        <v>43</v>
      </c>
      <c r="B40" s="71">
        <v>0</v>
      </c>
      <c r="C40" s="71">
        <v>0</v>
      </c>
      <c r="D40" s="123">
        <v>0</v>
      </c>
      <c r="E40" s="114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111">
        <v>0</v>
      </c>
      <c r="E41" s="113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112">
        <v>0</v>
      </c>
      <c r="E42" s="110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112">
        <v>0</v>
      </c>
      <c r="E43" s="110">
        <v>0</v>
      </c>
      <c r="F43" s="17"/>
    </row>
    <row r="44" spans="1:6" s="18" customFormat="1" ht="45.75" thickBot="1">
      <c r="A44" s="83" t="s">
        <v>114</v>
      </c>
      <c r="B44" s="84">
        <v>11027051</v>
      </c>
      <c r="C44" s="84">
        <v>10387842</v>
      </c>
      <c r="D44" s="120">
        <v>10992363</v>
      </c>
      <c r="E44" s="121">
        <v>604521</v>
      </c>
      <c r="F44" s="17"/>
    </row>
    <row r="45" spans="1:6" s="7" customFormat="1" ht="45" thickTop="1">
      <c r="A45" s="19" t="s">
        <v>92</v>
      </c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4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105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50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17000729</v>
      </c>
      <c r="C13" s="73">
        <v>17000729</v>
      </c>
      <c r="D13" s="73">
        <v>0</v>
      </c>
      <c r="E13" s="66">
        <v>-17000729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38199761</v>
      </c>
      <c r="C16" s="71">
        <v>39595414</v>
      </c>
      <c r="D16" s="71">
        <v>43691516</v>
      </c>
      <c r="E16" s="71">
        <v>4096102</v>
      </c>
      <c r="F16" s="16"/>
    </row>
    <row r="17" spans="1:6" ht="25.5">
      <c r="A17" s="52" t="s">
        <v>20</v>
      </c>
      <c r="B17" s="71">
        <v>8450305</v>
      </c>
      <c r="C17" s="71">
        <v>9103130</v>
      </c>
      <c r="D17" s="71">
        <v>9840413</v>
      </c>
      <c r="E17" s="71">
        <v>737283</v>
      </c>
      <c r="F17" s="16"/>
    </row>
    <row r="18" spans="1:6" ht="25.5">
      <c r="A18" s="72" t="s">
        <v>21</v>
      </c>
      <c r="B18" s="71">
        <v>2369864</v>
      </c>
      <c r="C18" s="71">
        <v>2430914</v>
      </c>
      <c r="D18" s="71">
        <v>2369864</v>
      </c>
      <c r="E18" s="71">
        <v>-61050</v>
      </c>
      <c r="F18" s="16"/>
    </row>
    <row r="19" spans="1:6" ht="25.5">
      <c r="A19" s="72" t="s">
        <v>22</v>
      </c>
      <c r="B19" s="71">
        <v>1441898</v>
      </c>
      <c r="C19" s="71">
        <v>1478898</v>
      </c>
      <c r="D19" s="71">
        <v>1441898</v>
      </c>
      <c r="E19" s="71">
        <v>-37000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246003</v>
      </c>
      <c r="C24" s="71">
        <v>250000</v>
      </c>
      <c r="D24" s="71">
        <v>250000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1435283</v>
      </c>
      <c r="C26" s="71">
        <v>1404551</v>
      </c>
      <c r="D26" s="71">
        <v>1435283</v>
      </c>
      <c r="E26" s="71">
        <v>30732</v>
      </c>
      <c r="F26" s="16"/>
    </row>
    <row r="27" spans="1:6" ht="25.5">
      <c r="A27" s="72" t="s">
        <v>30</v>
      </c>
      <c r="B27" s="71">
        <v>2713578</v>
      </c>
      <c r="C27" s="71">
        <v>2525547</v>
      </c>
      <c r="D27" s="71">
        <v>2666904</v>
      </c>
      <c r="E27" s="71">
        <v>141357</v>
      </c>
      <c r="F27" s="16"/>
    </row>
    <row r="28" spans="1:6" s="15" customFormat="1" ht="26.25">
      <c r="A28" s="55" t="s">
        <v>31</v>
      </c>
      <c r="B28" s="73">
        <v>54856692</v>
      </c>
      <c r="C28" s="73">
        <v>56788454</v>
      </c>
      <c r="D28" s="73">
        <v>61695878</v>
      </c>
      <c r="E28" s="73">
        <v>4907424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1043105</v>
      </c>
      <c r="C30" s="69">
        <v>1017900</v>
      </c>
      <c r="D30" s="69">
        <v>899631</v>
      </c>
      <c r="E30" s="61">
        <v>-118269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4108359</v>
      </c>
      <c r="C34" s="69">
        <v>-1580019</v>
      </c>
      <c r="D34" s="69">
        <v>9681891</v>
      </c>
      <c r="E34" s="61">
        <v>11261910</v>
      </c>
      <c r="F34" s="13"/>
    </row>
    <row r="35" spans="1:6" s="15" customFormat="1" ht="26.25">
      <c r="A35" s="76" t="s">
        <v>38</v>
      </c>
      <c r="B35" s="77">
        <v>60008156</v>
      </c>
      <c r="C35" s="77">
        <v>56226335</v>
      </c>
      <c r="D35" s="77">
        <v>72277400</v>
      </c>
      <c r="E35" s="78">
        <v>16051065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155">
        <v>77008885</v>
      </c>
      <c r="C44" s="84">
        <v>73227064</v>
      </c>
      <c r="D44" s="84">
        <v>72277400</v>
      </c>
      <c r="E44" s="85">
        <v>-949664</v>
      </c>
      <c r="F44" s="17"/>
    </row>
    <row r="45" spans="1:6" s="7" customFormat="1" ht="45" thickTop="1">
      <c r="A45" s="19" t="s">
        <v>106</v>
      </c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I26" sqref="I26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94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3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1948366</v>
      </c>
      <c r="C13" s="73">
        <v>1948366</v>
      </c>
      <c r="D13" s="73">
        <v>0</v>
      </c>
      <c r="E13" s="66">
        <v>-1948366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4706655</v>
      </c>
      <c r="C16" s="71">
        <v>4773833</v>
      </c>
      <c r="D16" s="71">
        <v>5387935</v>
      </c>
      <c r="E16" s="71">
        <v>614102</v>
      </c>
      <c r="F16" s="16"/>
    </row>
    <row r="17" spans="1:6" ht="25.5">
      <c r="A17" s="52" t="s">
        <v>20</v>
      </c>
      <c r="B17" s="71">
        <v>99113</v>
      </c>
      <c r="C17" s="71">
        <v>102000</v>
      </c>
      <c r="D17" s="71">
        <v>105000</v>
      </c>
      <c r="E17" s="71">
        <v>3000</v>
      </c>
      <c r="F17" s="16"/>
    </row>
    <row r="18" spans="1:6" ht="25.5">
      <c r="A18" s="72" t="s">
        <v>21</v>
      </c>
      <c r="B18" s="71">
        <v>637085</v>
      </c>
      <c r="C18" s="71">
        <v>650000</v>
      </c>
      <c r="D18" s="71">
        <v>650000</v>
      </c>
      <c r="E18" s="71">
        <v>0</v>
      </c>
      <c r="F18" s="16"/>
    </row>
    <row r="19" spans="1:6" ht="25.5">
      <c r="A19" s="72" t="s">
        <v>22</v>
      </c>
      <c r="B19" s="71">
        <v>198058</v>
      </c>
      <c r="C19" s="71">
        <v>205000</v>
      </c>
      <c r="D19" s="71">
        <v>205000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283145</v>
      </c>
      <c r="C27" s="71">
        <v>287550</v>
      </c>
      <c r="D27" s="71">
        <v>293550</v>
      </c>
      <c r="E27" s="71">
        <v>6000</v>
      </c>
      <c r="F27" s="16"/>
    </row>
    <row r="28" spans="1:6" s="15" customFormat="1" ht="26.25">
      <c r="A28" s="55" t="s">
        <v>31</v>
      </c>
      <c r="B28" s="73">
        <v>5924056</v>
      </c>
      <c r="C28" s="73">
        <v>6018383</v>
      </c>
      <c r="D28" s="73">
        <v>6641485</v>
      </c>
      <c r="E28" s="73">
        <v>623102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89</v>
      </c>
      <c r="B34" s="69">
        <v>181069</v>
      </c>
      <c r="C34" s="69">
        <v>-571415</v>
      </c>
      <c r="D34" s="69">
        <v>951415</v>
      </c>
      <c r="E34" s="61">
        <v>1522830</v>
      </c>
      <c r="F34" s="13"/>
    </row>
    <row r="35" spans="1:6" s="15" customFormat="1" ht="26.25">
      <c r="A35" s="76" t="s">
        <v>38</v>
      </c>
      <c r="B35" s="77">
        <v>6105125</v>
      </c>
      <c r="C35" s="77">
        <v>5446968</v>
      </c>
      <c r="D35" s="77">
        <v>7592900</v>
      </c>
      <c r="E35" s="78">
        <v>1522830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8053491</v>
      </c>
      <c r="C44" s="84">
        <v>7395334</v>
      </c>
      <c r="D44" s="84">
        <v>7592900</v>
      </c>
      <c r="E44" s="85">
        <v>197566</v>
      </c>
      <c r="F44" s="17"/>
    </row>
    <row r="45" spans="1:6" s="7" customFormat="1" ht="45" thickTop="1">
      <c r="A45" s="19" t="s">
        <v>95</v>
      </c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36.85546875" style="12" customWidth="1"/>
    <col min="258" max="258" width="39.7109375" style="12" customWidth="1"/>
    <col min="259" max="259" width="36.140625" style="12" customWidth="1"/>
    <col min="260" max="260" width="35.140625" style="12" customWidth="1"/>
    <col min="261" max="261" width="37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36.85546875" style="12" customWidth="1"/>
    <col min="514" max="514" width="39.7109375" style="12" customWidth="1"/>
    <col min="515" max="515" width="36.140625" style="12" customWidth="1"/>
    <col min="516" max="516" width="35.140625" style="12" customWidth="1"/>
    <col min="517" max="517" width="37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36.85546875" style="12" customWidth="1"/>
    <col min="770" max="770" width="39.7109375" style="12" customWidth="1"/>
    <col min="771" max="771" width="36.140625" style="12" customWidth="1"/>
    <col min="772" max="772" width="35.140625" style="12" customWidth="1"/>
    <col min="773" max="773" width="37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36.85546875" style="12" customWidth="1"/>
    <col min="1026" max="1026" width="39.7109375" style="12" customWidth="1"/>
    <col min="1027" max="1027" width="36.140625" style="12" customWidth="1"/>
    <col min="1028" max="1028" width="35.140625" style="12" customWidth="1"/>
    <col min="1029" max="1029" width="37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36.85546875" style="12" customWidth="1"/>
    <col min="1282" max="1282" width="39.7109375" style="12" customWidth="1"/>
    <col min="1283" max="1283" width="36.140625" style="12" customWidth="1"/>
    <col min="1284" max="1284" width="35.140625" style="12" customWidth="1"/>
    <col min="1285" max="1285" width="37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36.85546875" style="12" customWidth="1"/>
    <col min="1538" max="1538" width="39.7109375" style="12" customWidth="1"/>
    <col min="1539" max="1539" width="36.140625" style="12" customWidth="1"/>
    <col min="1540" max="1540" width="35.140625" style="12" customWidth="1"/>
    <col min="1541" max="1541" width="37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36.85546875" style="12" customWidth="1"/>
    <col min="1794" max="1794" width="39.7109375" style="12" customWidth="1"/>
    <col min="1795" max="1795" width="36.140625" style="12" customWidth="1"/>
    <col min="1796" max="1796" width="35.140625" style="12" customWidth="1"/>
    <col min="1797" max="1797" width="37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36.85546875" style="12" customWidth="1"/>
    <col min="2050" max="2050" width="39.7109375" style="12" customWidth="1"/>
    <col min="2051" max="2051" width="36.140625" style="12" customWidth="1"/>
    <col min="2052" max="2052" width="35.140625" style="12" customWidth="1"/>
    <col min="2053" max="2053" width="37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36.85546875" style="12" customWidth="1"/>
    <col min="2306" max="2306" width="39.7109375" style="12" customWidth="1"/>
    <col min="2307" max="2307" width="36.140625" style="12" customWidth="1"/>
    <col min="2308" max="2308" width="35.140625" style="12" customWidth="1"/>
    <col min="2309" max="2309" width="37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36.85546875" style="12" customWidth="1"/>
    <col min="2562" max="2562" width="39.7109375" style="12" customWidth="1"/>
    <col min="2563" max="2563" width="36.140625" style="12" customWidth="1"/>
    <col min="2564" max="2564" width="35.140625" style="12" customWidth="1"/>
    <col min="2565" max="2565" width="37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36.85546875" style="12" customWidth="1"/>
    <col min="2818" max="2818" width="39.7109375" style="12" customWidth="1"/>
    <col min="2819" max="2819" width="36.140625" style="12" customWidth="1"/>
    <col min="2820" max="2820" width="35.140625" style="12" customWidth="1"/>
    <col min="2821" max="2821" width="37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36.85546875" style="12" customWidth="1"/>
    <col min="3074" max="3074" width="39.7109375" style="12" customWidth="1"/>
    <col min="3075" max="3075" width="36.140625" style="12" customWidth="1"/>
    <col min="3076" max="3076" width="35.140625" style="12" customWidth="1"/>
    <col min="3077" max="3077" width="37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36.85546875" style="12" customWidth="1"/>
    <col min="3330" max="3330" width="39.7109375" style="12" customWidth="1"/>
    <col min="3331" max="3331" width="36.140625" style="12" customWidth="1"/>
    <col min="3332" max="3332" width="35.140625" style="12" customWidth="1"/>
    <col min="3333" max="3333" width="37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36.85546875" style="12" customWidth="1"/>
    <col min="3586" max="3586" width="39.7109375" style="12" customWidth="1"/>
    <col min="3587" max="3587" width="36.140625" style="12" customWidth="1"/>
    <col min="3588" max="3588" width="35.140625" style="12" customWidth="1"/>
    <col min="3589" max="3589" width="37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36.85546875" style="12" customWidth="1"/>
    <col min="3842" max="3842" width="39.7109375" style="12" customWidth="1"/>
    <col min="3843" max="3843" width="36.140625" style="12" customWidth="1"/>
    <col min="3844" max="3844" width="35.140625" style="12" customWidth="1"/>
    <col min="3845" max="3845" width="37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36.85546875" style="12" customWidth="1"/>
    <col min="4098" max="4098" width="39.7109375" style="12" customWidth="1"/>
    <col min="4099" max="4099" width="36.140625" style="12" customWidth="1"/>
    <col min="4100" max="4100" width="35.140625" style="12" customWidth="1"/>
    <col min="4101" max="4101" width="37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36.85546875" style="12" customWidth="1"/>
    <col min="4354" max="4354" width="39.7109375" style="12" customWidth="1"/>
    <col min="4355" max="4355" width="36.140625" style="12" customWidth="1"/>
    <col min="4356" max="4356" width="35.140625" style="12" customWidth="1"/>
    <col min="4357" max="4357" width="37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36.85546875" style="12" customWidth="1"/>
    <col min="4610" max="4610" width="39.7109375" style="12" customWidth="1"/>
    <col min="4611" max="4611" width="36.140625" style="12" customWidth="1"/>
    <col min="4612" max="4612" width="35.140625" style="12" customWidth="1"/>
    <col min="4613" max="4613" width="37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36.85546875" style="12" customWidth="1"/>
    <col min="4866" max="4866" width="39.7109375" style="12" customWidth="1"/>
    <col min="4867" max="4867" width="36.140625" style="12" customWidth="1"/>
    <col min="4868" max="4868" width="35.140625" style="12" customWidth="1"/>
    <col min="4869" max="4869" width="37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36.85546875" style="12" customWidth="1"/>
    <col min="5122" max="5122" width="39.7109375" style="12" customWidth="1"/>
    <col min="5123" max="5123" width="36.140625" style="12" customWidth="1"/>
    <col min="5124" max="5124" width="35.140625" style="12" customWidth="1"/>
    <col min="5125" max="5125" width="37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36.85546875" style="12" customWidth="1"/>
    <col min="5378" max="5378" width="39.7109375" style="12" customWidth="1"/>
    <col min="5379" max="5379" width="36.140625" style="12" customWidth="1"/>
    <col min="5380" max="5380" width="35.140625" style="12" customWidth="1"/>
    <col min="5381" max="5381" width="37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36.85546875" style="12" customWidth="1"/>
    <col min="5634" max="5634" width="39.7109375" style="12" customWidth="1"/>
    <col min="5635" max="5635" width="36.140625" style="12" customWidth="1"/>
    <col min="5636" max="5636" width="35.140625" style="12" customWidth="1"/>
    <col min="5637" max="5637" width="37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36.85546875" style="12" customWidth="1"/>
    <col min="5890" max="5890" width="39.7109375" style="12" customWidth="1"/>
    <col min="5891" max="5891" width="36.140625" style="12" customWidth="1"/>
    <col min="5892" max="5892" width="35.140625" style="12" customWidth="1"/>
    <col min="5893" max="5893" width="37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36.85546875" style="12" customWidth="1"/>
    <col min="6146" max="6146" width="39.7109375" style="12" customWidth="1"/>
    <col min="6147" max="6147" width="36.140625" style="12" customWidth="1"/>
    <col min="6148" max="6148" width="35.140625" style="12" customWidth="1"/>
    <col min="6149" max="6149" width="37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36.85546875" style="12" customWidth="1"/>
    <col min="6402" max="6402" width="39.7109375" style="12" customWidth="1"/>
    <col min="6403" max="6403" width="36.140625" style="12" customWidth="1"/>
    <col min="6404" max="6404" width="35.140625" style="12" customWidth="1"/>
    <col min="6405" max="6405" width="37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36.85546875" style="12" customWidth="1"/>
    <col min="6658" max="6658" width="39.7109375" style="12" customWidth="1"/>
    <col min="6659" max="6659" width="36.140625" style="12" customWidth="1"/>
    <col min="6660" max="6660" width="35.140625" style="12" customWidth="1"/>
    <col min="6661" max="6661" width="37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36.85546875" style="12" customWidth="1"/>
    <col min="6914" max="6914" width="39.7109375" style="12" customWidth="1"/>
    <col min="6915" max="6915" width="36.140625" style="12" customWidth="1"/>
    <col min="6916" max="6916" width="35.140625" style="12" customWidth="1"/>
    <col min="6917" max="6917" width="37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36.85546875" style="12" customWidth="1"/>
    <col min="7170" max="7170" width="39.7109375" style="12" customWidth="1"/>
    <col min="7171" max="7171" width="36.140625" style="12" customWidth="1"/>
    <col min="7172" max="7172" width="35.140625" style="12" customWidth="1"/>
    <col min="7173" max="7173" width="37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36.85546875" style="12" customWidth="1"/>
    <col min="7426" max="7426" width="39.7109375" style="12" customWidth="1"/>
    <col min="7427" max="7427" width="36.140625" style="12" customWidth="1"/>
    <col min="7428" max="7428" width="35.140625" style="12" customWidth="1"/>
    <col min="7429" max="7429" width="37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36.85546875" style="12" customWidth="1"/>
    <col min="7682" max="7682" width="39.7109375" style="12" customWidth="1"/>
    <col min="7683" max="7683" width="36.140625" style="12" customWidth="1"/>
    <col min="7684" max="7684" width="35.140625" style="12" customWidth="1"/>
    <col min="7685" max="7685" width="37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36.85546875" style="12" customWidth="1"/>
    <col min="7938" max="7938" width="39.7109375" style="12" customWidth="1"/>
    <col min="7939" max="7939" width="36.140625" style="12" customWidth="1"/>
    <col min="7940" max="7940" width="35.140625" style="12" customWidth="1"/>
    <col min="7941" max="7941" width="37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36.85546875" style="12" customWidth="1"/>
    <col min="8194" max="8194" width="39.7109375" style="12" customWidth="1"/>
    <col min="8195" max="8195" width="36.140625" style="12" customWidth="1"/>
    <col min="8196" max="8196" width="35.140625" style="12" customWidth="1"/>
    <col min="8197" max="8197" width="37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36.85546875" style="12" customWidth="1"/>
    <col min="8450" max="8450" width="39.7109375" style="12" customWidth="1"/>
    <col min="8451" max="8451" width="36.140625" style="12" customWidth="1"/>
    <col min="8452" max="8452" width="35.140625" style="12" customWidth="1"/>
    <col min="8453" max="8453" width="37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36.85546875" style="12" customWidth="1"/>
    <col min="8706" max="8706" width="39.7109375" style="12" customWidth="1"/>
    <col min="8707" max="8707" width="36.140625" style="12" customWidth="1"/>
    <col min="8708" max="8708" width="35.140625" style="12" customWidth="1"/>
    <col min="8709" max="8709" width="37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36.85546875" style="12" customWidth="1"/>
    <col min="8962" max="8962" width="39.7109375" style="12" customWidth="1"/>
    <col min="8963" max="8963" width="36.140625" style="12" customWidth="1"/>
    <col min="8964" max="8964" width="35.140625" style="12" customWidth="1"/>
    <col min="8965" max="8965" width="37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36.85546875" style="12" customWidth="1"/>
    <col min="9218" max="9218" width="39.7109375" style="12" customWidth="1"/>
    <col min="9219" max="9219" width="36.140625" style="12" customWidth="1"/>
    <col min="9220" max="9220" width="35.140625" style="12" customWidth="1"/>
    <col min="9221" max="9221" width="37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36.85546875" style="12" customWidth="1"/>
    <col min="9474" max="9474" width="39.7109375" style="12" customWidth="1"/>
    <col min="9475" max="9475" width="36.140625" style="12" customWidth="1"/>
    <col min="9476" max="9476" width="35.140625" style="12" customWidth="1"/>
    <col min="9477" max="9477" width="37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36.85546875" style="12" customWidth="1"/>
    <col min="9730" max="9730" width="39.7109375" style="12" customWidth="1"/>
    <col min="9731" max="9731" width="36.140625" style="12" customWidth="1"/>
    <col min="9732" max="9732" width="35.140625" style="12" customWidth="1"/>
    <col min="9733" max="9733" width="37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36.85546875" style="12" customWidth="1"/>
    <col min="9986" max="9986" width="39.7109375" style="12" customWidth="1"/>
    <col min="9987" max="9987" width="36.140625" style="12" customWidth="1"/>
    <col min="9988" max="9988" width="35.140625" style="12" customWidth="1"/>
    <col min="9989" max="9989" width="37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36.85546875" style="12" customWidth="1"/>
    <col min="10242" max="10242" width="39.7109375" style="12" customWidth="1"/>
    <col min="10243" max="10243" width="36.140625" style="12" customWidth="1"/>
    <col min="10244" max="10244" width="35.140625" style="12" customWidth="1"/>
    <col min="10245" max="10245" width="37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36.85546875" style="12" customWidth="1"/>
    <col min="10498" max="10498" width="39.7109375" style="12" customWidth="1"/>
    <col min="10499" max="10499" width="36.140625" style="12" customWidth="1"/>
    <col min="10500" max="10500" width="35.140625" style="12" customWidth="1"/>
    <col min="10501" max="10501" width="37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36.85546875" style="12" customWidth="1"/>
    <col min="10754" max="10754" width="39.7109375" style="12" customWidth="1"/>
    <col min="10755" max="10755" width="36.140625" style="12" customWidth="1"/>
    <col min="10756" max="10756" width="35.140625" style="12" customWidth="1"/>
    <col min="10757" max="10757" width="37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36.85546875" style="12" customWidth="1"/>
    <col min="11010" max="11010" width="39.7109375" style="12" customWidth="1"/>
    <col min="11011" max="11011" width="36.140625" style="12" customWidth="1"/>
    <col min="11012" max="11012" width="35.140625" style="12" customWidth="1"/>
    <col min="11013" max="11013" width="37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36.85546875" style="12" customWidth="1"/>
    <col min="11266" max="11266" width="39.7109375" style="12" customWidth="1"/>
    <col min="11267" max="11267" width="36.140625" style="12" customWidth="1"/>
    <col min="11268" max="11268" width="35.140625" style="12" customWidth="1"/>
    <col min="11269" max="11269" width="37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36.85546875" style="12" customWidth="1"/>
    <col min="11522" max="11522" width="39.7109375" style="12" customWidth="1"/>
    <col min="11523" max="11523" width="36.140625" style="12" customWidth="1"/>
    <col min="11524" max="11524" width="35.140625" style="12" customWidth="1"/>
    <col min="11525" max="11525" width="37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36.85546875" style="12" customWidth="1"/>
    <col min="11778" max="11778" width="39.7109375" style="12" customWidth="1"/>
    <col min="11779" max="11779" width="36.140625" style="12" customWidth="1"/>
    <col min="11780" max="11780" width="35.140625" style="12" customWidth="1"/>
    <col min="11781" max="11781" width="37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36.85546875" style="12" customWidth="1"/>
    <col min="12034" max="12034" width="39.7109375" style="12" customWidth="1"/>
    <col min="12035" max="12035" width="36.140625" style="12" customWidth="1"/>
    <col min="12036" max="12036" width="35.140625" style="12" customWidth="1"/>
    <col min="12037" max="12037" width="37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36.85546875" style="12" customWidth="1"/>
    <col min="12290" max="12290" width="39.7109375" style="12" customWidth="1"/>
    <col min="12291" max="12291" width="36.140625" style="12" customWidth="1"/>
    <col min="12292" max="12292" width="35.140625" style="12" customWidth="1"/>
    <col min="12293" max="12293" width="37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36.85546875" style="12" customWidth="1"/>
    <col min="12546" max="12546" width="39.7109375" style="12" customWidth="1"/>
    <col min="12547" max="12547" width="36.140625" style="12" customWidth="1"/>
    <col min="12548" max="12548" width="35.140625" style="12" customWidth="1"/>
    <col min="12549" max="12549" width="37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36.85546875" style="12" customWidth="1"/>
    <col min="12802" max="12802" width="39.7109375" style="12" customWidth="1"/>
    <col min="12803" max="12803" width="36.140625" style="12" customWidth="1"/>
    <col min="12804" max="12804" width="35.140625" style="12" customWidth="1"/>
    <col min="12805" max="12805" width="37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36.85546875" style="12" customWidth="1"/>
    <col min="13058" max="13058" width="39.7109375" style="12" customWidth="1"/>
    <col min="13059" max="13059" width="36.140625" style="12" customWidth="1"/>
    <col min="13060" max="13060" width="35.140625" style="12" customWidth="1"/>
    <col min="13061" max="13061" width="37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36.85546875" style="12" customWidth="1"/>
    <col min="13314" max="13314" width="39.7109375" style="12" customWidth="1"/>
    <col min="13315" max="13315" width="36.140625" style="12" customWidth="1"/>
    <col min="13316" max="13316" width="35.140625" style="12" customWidth="1"/>
    <col min="13317" max="13317" width="37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36.85546875" style="12" customWidth="1"/>
    <col min="13570" max="13570" width="39.7109375" style="12" customWidth="1"/>
    <col min="13571" max="13571" width="36.140625" style="12" customWidth="1"/>
    <col min="13572" max="13572" width="35.140625" style="12" customWidth="1"/>
    <col min="13573" max="13573" width="37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36.85546875" style="12" customWidth="1"/>
    <col min="13826" max="13826" width="39.7109375" style="12" customWidth="1"/>
    <col min="13827" max="13827" width="36.140625" style="12" customWidth="1"/>
    <col min="13828" max="13828" width="35.140625" style="12" customWidth="1"/>
    <col min="13829" max="13829" width="37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36.85546875" style="12" customWidth="1"/>
    <col min="14082" max="14082" width="39.7109375" style="12" customWidth="1"/>
    <col min="14083" max="14083" width="36.140625" style="12" customWidth="1"/>
    <col min="14084" max="14084" width="35.140625" style="12" customWidth="1"/>
    <col min="14085" max="14085" width="37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36.85546875" style="12" customWidth="1"/>
    <col min="14338" max="14338" width="39.7109375" style="12" customWidth="1"/>
    <col min="14339" max="14339" width="36.140625" style="12" customWidth="1"/>
    <col min="14340" max="14340" width="35.140625" style="12" customWidth="1"/>
    <col min="14341" max="14341" width="37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36.85546875" style="12" customWidth="1"/>
    <col min="14594" max="14594" width="39.7109375" style="12" customWidth="1"/>
    <col min="14595" max="14595" width="36.140625" style="12" customWidth="1"/>
    <col min="14596" max="14596" width="35.140625" style="12" customWidth="1"/>
    <col min="14597" max="14597" width="37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36.85546875" style="12" customWidth="1"/>
    <col min="14850" max="14850" width="39.7109375" style="12" customWidth="1"/>
    <col min="14851" max="14851" width="36.140625" style="12" customWidth="1"/>
    <col min="14852" max="14852" width="35.140625" style="12" customWidth="1"/>
    <col min="14853" max="14853" width="37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36.85546875" style="12" customWidth="1"/>
    <col min="15106" max="15106" width="39.7109375" style="12" customWidth="1"/>
    <col min="15107" max="15107" width="36.140625" style="12" customWidth="1"/>
    <col min="15108" max="15108" width="35.140625" style="12" customWidth="1"/>
    <col min="15109" max="15109" width="37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36.85546875" style="12" customWidth="1"/>
    <col min="15362" max="15362" width="39.7109375" style="12" customWidth="1"/>
    <col min="15363" max="15363" width="36.140625" style="12" customWidth="1"/>
    <col min="15364" max="15364" width="35.140625" style="12" customWidth="1"/>
    <col min="15365" max="15365" width="37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36.85546875" style="12" customWidth="1"/>
    <col min="15618" max="15618" width="39.7109375" style="12" customWidth="1"/>
    <col min="15619" max="15619" width="36.140625" style="12" customWidth="1"/>
    <col min="15620" max="15620" width="35.140625" style="12" customWidth="1"/>
    <col min="15621" max="15621" width="37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36.85546875" style="12" customWidth="1"/>
    <col min="15874" max="15874" width="39.7109375" style="12" customWidth="1"/>
    <col min="15875" max="15875" width="36.140625" style="12" customWidth="1"/>
    <col min="15876" max="15876" width="35.140625" style="12" customWidth="1"/>
    <col min="15877" max="15877" width="37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36.85546875" style="12" customWidth="1"/>
    <col min="16130" max="16130" width="39.7109375" style="12" customWidth="1"/>
    <col min="16131" max="16131" width="36.140625" style="12" customWidth="1"/>
    <col min="16132" max="16132" width="35.140625" style="12" customWidth="1"/>
    <col min="16133" max="16133" width="37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101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2455272</v>
      </c>
      <c r="C13" s="73">
        <v>2455272</v>
      </c>
      <c r="D13" s="73">
        <v>0</v>
      </c>
      <c r="E13" s="66">
        <v>-2455272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9069094.6899999995</v>
      </c>
      <c r="C16" s="71">
        <v>9146421</v>
      </c>
      <c r="D16" s="71">
        <v>10118726</v>
      </c>
      <c r="E16" s="71">
        <v>972305</v>
      </c>
      <c r="F16" s="16"/>
    </row>
    <row r="17" spans="1:6" ht="25.5">
      <c r="A17" s="52" t="s">
        <v>20</v>
      </c>
      <c r="B17" s="71">
        <v>2183733.35</v>
      </c>
      <c r="C17" s="71">
        <v>2166035</v>
      </c>
      <c r="D17" s="71">
        <v>3424463</v>
      </c>
      <c r="E17" s="71">
        <v>1258428</v>
      </c>
      <c r="F17" s="16"/>
    </row>
    <row r="18" spans="1:6" ht="25.5">
      <c r="A18" s="72" t="s">
        <v>21</v>
      </c>
      <c r="B18" s="71">
        <v>161176</v>
      </c>
      <c r="C18" s="71">
        <v>165360</v>
      </c>
      <c r="D18" s="71">
        <v>181560</v>
      </c>
      <c r="E18" s="71">
        <v>16200</v>
      </c>
      <c r="F18" s="16"/>
    </row>
    <row r="19" spans="1:6" ht="25.5">
      <c r="A19" s="72" t="s">
        <v>22</v>
      </c>
      <c r="B19" s="71">
        <v>294146.08</v>
      </c>
      <c r="C19" s="71">
        <v>300460</v>
      </c>
      <c r="D19" s="71">
        <v>330025</v>
      </c>
      <c r="E19" s="71">
        <v>29565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1110490.8400000001</v>
      </c>
      <c r="C24" s="71">
        <v>1101000</v>
      </c>
      <c r="D24" s="71">
        <v>1091933</v>
      </c>
      <c r="E24" s="71">
        <v>-9067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136185</v>
      </c>
      <c r="C27" s="71">
        <v>119607</v>
      </c>
      <c r="D27" s="71">
        <v>132793</v>
      </c>
      <c r="E27" s="71">
        <v>13186</v>
      </c>
      <c r="F27" s="16"/>
    </row>
    <row r="28" spans="1:6" s="15" customFormat="1" ht="26.25">
      <c r="A28" s="55" t="s">
        <v>31</v>
      </c>
      <c r="B28" s="73">
        <v>12954825.959999999</v>
      </c>
      <c r="C28" s="73">
        <v>12998883</v>
      </c>
      <c r="D28" s="73">
        <v>15279500</v>
      </c>
      <c r="E28" s="73">
        <v>2280617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17239.28</v>
      </c>
      <c r="C30" s="69">
        <v>18000</v>
      </c>
      <c r="D30" s="69">
        <v>18200</v>
      </c>
      <c r="E30" s="61">
        <v>200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89</v>
      </c>
      <c r="B34" s="69">
        <v>222381</v>
      </c>
      <c r="C34" s="69">
        <v>146833</v>
      </c>
      <c r="D34" s="69">
        <v>151167</v>
      </c>
      <c r="E34" s="61">
        <v>4334</v>
      </c>
      <c r="F34" s="13"/>
    </row>
    <row r="35" spans="1:6" s="15" customFormat="1" ht="26.25">
      <c r="A35" s="76" t="s">
        <v>38</v>
      </c>
      <c r="B35" s="77">
        <v>13194446.239999998</v>
      </c>
      <c r="C35" s="77">
        <v>13163716</v>
      </c>
      <c r="D35" s="77">
        <v>15448867</v>
      </c>
      <c r="E35" s="78">
        <v>2285151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15649718.239999998</v>
      </c>
      <c r="C44" s="84">
        <v>15618988</v>
      </c>
      <c r="D44" s="84">
        <v>15448867</v>
      </c>
      <c r="E44" s="85">
        <v>-170121</v>
      </c>
      <c r="F44" s="17"/>
    </row>
    <row r="45" spans="1:6" s="7" customFormat="1" ht="45" thickTop="1">
      <c r="A45" s="19" t="s">
        <v>102</v>
      </c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19" zoomScale="50" zoomScaleNormal="50" workbookViewId="0">
      <selection activeCell="J24" sqref="J2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93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0</v>
      </c>
      <c r="C13" s="73">
        <v>0</v>
      </c>
      <c r="D13" s="73">
        <v>0</v>
      </c>
      <c r="E13" s="66">
        <v>0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0</v>
      </c>
      <c r="C16" s="71">
        <v>0</v>
      </c>
      <c r="D16" s="71">
        <v>0</v>
      </c>
      <c r="E16" s="71">
        <v>0</v>
      </c>
      <c r="F16" s="16"/>
    </row>
    <row r="17" spans="1:6" ht="25.5">
      <c r="A17" s="52" t="s">
        <v>20</v>
      </c>
      <c r="B17" s="71">
        <v>0</v>
      </c>
      <c r="C17" s="71">
        <v>0</v>
      </c>
      <c r="D17" s="71">
        <v>0</v>
      </c>
      <c r="E17" s="71">
        <v>0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0</v>
      </c>
      <c r="C28" s="73">
        <v>0</v>
      </c>
      <c r="D28" s="73">
        <v>0</v>
      </c>
      <c r="E28" s="73">
        <v>0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5483732</v>
      </c>
      <c r="C30" s="69">
        <v>5400000</v>
      </c>
      <c r="D30" s="69">
        <v>5365000</v>
      </c>
      <c r="E30" s="61">
        <v>-35000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282886</v>
      </c>
      <c r="C34" s="69">
        <v>1407967</v>
      </c>
      <c r="D34" s="69">
        <v>1442967</v>
      </c>
      <c r="E34" s="61">
        <v>35000</v>
      </c>
      <c r="F34" s="13"/>
    </row>
    <row r="35" spans="1:6" s="15" customFormat="1" ht="26.25">
      <c r="A35" s="76" t="s">
        <v>38</v>
      </c>
      <c r="B35" s="77">
        <v>5766618</v>
      </c>
      <c r="C35" s="77">
        <v>6807967</v>
      </c>
      <c r="D35" s="77">
        <v>6807967</v>
      </c>
      <c r="E35" s="78">
        <v>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11267034</v>
      </c>
      <c r="C41" s="69">
        <v>13018275</v>
      </c>
      <c r="D41" s="69">
        <v>13018275</v>
      </c>
      <c r="E41" s="61">
        <v>0</v>
      </c>
      <c r="F41" s="13"/>
    </row>
    <row r="42" spans="1:6" s="18" customFormat="1" ht="45">
      <c r="A42" s="55" t="s">
        <v>45</v>
      </c>
      <c r="B42" s="73">
        <v>11267034</v>
      </c>
      <c r="C42" s="73">
        <v>13018275</v>
      </c>
      <c r="D42" s="73">
        <v>13018275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17033652</v>
      </c>
      <c r="C44" s="84">
        <v>19826242</v>
      </c>
      <c r="D44" s="84">
        <v>19826242</v>
      </c>
      <c r="E44" s="85">
        <v>0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H18" sqref="H18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49.855468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49.855468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49.855468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49.855468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49.855468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49.855468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49.855468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49.855468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49.855468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49.855468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49.855468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49.855468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49.855468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49.855468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49.855468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49.855468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49.855468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49.855468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49.855468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49.855468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49.855468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49.855468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49.855468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49.855468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49.855468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49.855468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49.855468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49.855468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49.855468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49.855468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49.855468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49.855468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49.855468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49.855468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49.855468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49.855468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49.855468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49.855468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49.855468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49.855468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49.855468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49.855468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49.855468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49.855468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49.855468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49.855468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49.855468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49.855468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49.855468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49.855468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49.855468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49.855468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49.855468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49.855468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49.855468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49.855468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49.855468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49.855468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49.855468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49.855468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49.855468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49.855468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49.855468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109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107</v>
      </c>
      <c r="C5" s="53" t="s">
        <v>107</v>
      </c>
      <c r="D5" s="53" t="s">
        <v>108</v>
      </c>
      <c r="E5" s="54" t="s">
        <v>107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0</v>
      </c>
      <c r="C13" s="73">
        <v>0</v>
      </c>
      <c r="D13" s="73">
        <v>0</v>
      </c>
      <c r="E13" s="66">
        <v>0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0</v>
      </c>
      <c r="C16" s="71">
        <v>0</v>
      </c>
      <c r="D16" s="71">
        <v>0</v>
      </c>
      <c r="E16" s="71">
        <v>0</v>
      </c>
      <c r="F16" s="16"/>
    </row>
    <row r="17" spans="1:6" ht="25.5">
      <c r="A17" s="52" t="s">
        <v>20</v>
      </c>
      <c r="B17" s="71">
        <v>0</v>
      </c>
      <c r="C17" s="71">
        <v>0</v>
      </c>
      <c r="D17" s="71">
        <v>0</v>
      </c>
      <c r="E17" s="71">
        <v>0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0</v>
      </c>
      <c r="C28" s="73">
        <v>0</v>
      </c>
      <c r="D28" s="73">
        <v>0</v>
      </c>
      <c r="E28" s="73">
        <v>0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825922</v>
      </c>
      <c r="C34" s="69">
        <v>825561</v>
      </c>
      <c r="D34" s="69">
        <v>825561</v>
      </c>
      <c r="E34" s="61">
        <v>0</v>
      </c>
      <c r="F34" s="13"/>
    </row>
    <row r="35" spans="1:6" s="15" customFormat="1" ht="26.25">
      <c r="A35" s="76" t="s">
        <v>38</v>
      </c>
      <c r="B35" s="77">
        <v>825922</v>
      </c>
      <c r="C35" s="77">
        <v>825561</v>
      </c>
      <c r="D35" s="77">
        <v>825561</v>
      </c>
      <c r="E35" s="78">
        <v>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825922</v>
      </c>
      <c r="C44" s="84">
        <v>825561</v>
      </c>
      <c r="D44" s="84">
        <v>825561</v>
      </c>
      <c r="E44" s="85">
        <v>0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49.855468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49.855468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49.855468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49.855468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49.855468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49.855468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49.855468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49.855468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49.855468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49.855468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49.855468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49.855468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49.855468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49.855468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49.855468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49.855468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49.855468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49.855468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49.855468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49.855468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49.855468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49.855468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49.855468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49.855468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49.855468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49.855468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49.855468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49.855468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49.855468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49.855468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49.855468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49.855468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49.855468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49.855468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49.855468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49.855468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49.855468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49.855468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49.855468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49.855468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49.855468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49.855468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49.855468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49.855468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49.855468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49.855468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49.855468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49.855468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49.855468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49.855468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49.855468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49.855468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49.855468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49.855468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49.855468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49.855468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49.855468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49.855468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49.855468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49.855468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49.855468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49.855468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49.855468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8" t="s">
        <v>96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8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25122586.260000002</v>
      </c>
      <c r="C7" s="71">
        <v>26027335</v>
      </c>
      <c r="D7" s="71">
        <v>23415297</v>
      </c>
      <c r="E7" s="59">
        <v>-2612038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79412095</v>
      </c>
      <c r="C11" s="69">
        <v>84295536</v>
      </c>
      <c r="D11" s="69">
        <v>79168982</v>
      </c>
      <c r="E11" s="61">
        <v>-5126554</v>
      </c>
      <c r="F11" s="13"/>
    </row>
    <row r="12" spans="1:12" s="15" customFormat="1" ht="26.25">
      <c r="A12" s="64" t="s">
        <v>15</v>
      </c>
      <c r="B12" s="73">
        <v>104534681.26000001</v>
      </c>
      <c r="C12" s="73">
        <v>110322871</v>
      </c>
      <c r="D12" s="73">
        <v>102584279</v>
      </c>
      <c r="E12" s="66">
        <v>-7738592</v>
      </c>
      <c r="F12" s="14"/>
    </row>
    <row r="13" spans="1:12" s="15" customFormat="1" ht="26.25">
      <c r="A13" s="67" t="s">
        <v>16</v>
      </c>
      <c r="B13" s="73">
        <v>0</v>
      </c>
      <c r="C13" s="73">
        <v>0</v>
      </c>
      <c r="D13" s="73">
        <v>0</v>
      </c>
      <c r="E13" s="66">
        <v>0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0</v>
      </c>
      <c r="C16" s="71">
        <v>0</v>
      </c>
      <c r="D16" s="71">
        <v>0</v>
      </c>
      <c r="E16" s="71">
        <v>0</v>
      </c>
      <c r="F16" s="16"/>
    </row>
    <row r="17" spans="1:6" ht="25.5">
      <c r="A17" s="52" t="s">
        <v>20</v>
      </c>
      <c r="B17" s="71">
        <v>0</v>
      </c>
      <c r="C17" s="71">
        <v>0</v>
      </c>
      <c r="D17" s="71">
        <v>0</v>
      </c>
      <c r="E17" s="71">
        <v>0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0</v>
      </c>
      <c r="C28" s="73">
        <v>0</v>
      </c>
      <c r="D28" s="73">
        <v>0</v>
      </c>
      <c r="E28" s="73">
        <v>0</v>
      </c>
      <c r="F28" s="14"/>
    </row>
    <row r="29" spans="1:6" ht="25.5">
      <c r="A29" s="74" t="s">
        <v>32</v>
      </c>
      <c r="B29" s="71">
        <v>2799145</v>
      </c>
      <c r="C29" s="71">
        <v>2799145</v>
      </c>
      <c r="D29" s="71">
        <v>2799145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0</v>
      </c>
      <c r="C34" s="69">
        <v>0</v>
      </c>
      <c r="D34" s="69">
        <v>0</v>
      </c>
      <c r="E34" s="61">
        <v>0</v>
      </c>
      <c r="F34" s="13"/>
    </row>
    <row r="35" spans="1:6" s="15" customFormat="1" ht="26.25">
      <c r="A35" s="76" t="s">
        <v>38</v>
      </c>
      <c r="B35" s="77">
        <v>2799145</v>
      </c>
      <c r="C35" s="77">
        <v>2799145</v>
      </c>
      <c r="D35" s="77">
        <v>2799145</v>
      </c>
      <c r="E35" s="78">
        <v>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7537144.4100000001</v>
      </c>
      <c r="C38" s="89">
        <v>8058474</v>
      </c>
      <c r="D38" s="89">
        <v>8058474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7537144.4100000001</v>
      </c>
      <c r="C42" s="73">
        <v>8058474</v>
      </c>
      <c r="D42" s="73">
        <v>8058474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114870970.67</v>
      </c>
      <c r="C44" s="84">
        <v>121180490</v>
      </c>
      <c r="D44" s="84">
        <v>113441898</v>
      </c>
      <c r="E44" s="85">
        <v>-7738592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49.855468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49.855468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49.855468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49.855468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49.855468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49.855468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49.855468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49.855468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49.855468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49.855468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49.855468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49.855468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49.855468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49.855468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49.855468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49.855468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49.855468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49.855468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49.855468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49.855468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49.855468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49.855468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49.855468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49.855468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49.855468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49.855468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49.855468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49.855468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49.855468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49.855468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49.855468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49.855468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49.855468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49.855468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49.855468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49.855468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49.855468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49.855468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49.855468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49.855468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49.855468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49.855468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49.855468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49.855468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49.855468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49.855468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49.855468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49.855468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49.855468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49.855468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49.855468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49.855468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49.855468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49.855468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49.855468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49.855468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49.855468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49.855468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49.855468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49.855468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49.855468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49.855468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49.855468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97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9190622.4399999995</v>
      </c>
      <c r="C7" s="71">
        <v>15216202</v>
      </c>
      <c r="D7" s="71">
        <v>10271002</v>
      </c>
      <c r="E7" s="59">
        <v>-4945200</v>
      </c>
      <c r="F7" s="13"/>
    </row>
    <row r="8" spans="1:12" ht="25.5">
      <c r="A8" s="60" t="s">
        <v>11</v>
      </c>
      <c r="B8" s="69">
        <v>25794098.890000001</v>
      </c>
      <c r="C8" s="69">
        <v>22267284</v>
      </c>
      <c r="D8" s="69">
        <v>24456787</v>
      </c>
      <c r="E8" s="61">
        <v>2189503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2056690</v>
      </c>
      <c r="C11" s="69">
        <v>4301732</v>
      </c>
      <c r="D11" s="69">
        <v>2488102</v>
      </c>
      <c r="E11" s="61">
        <v>-1813630</v>
      </c>
      <c r="F11" s="13"/>
    </row>
    <row r="12" spans="1:12" s="15" customFormat="1" ht="26.25">
      <c r="A12" s="64" t="s">
        <v>15</v>
      </c>
      <c r="B12" s="73">
        <v>37041411.329999998</v>
      </c>
      <c r="C12" s="73">
        <v>41785218</v>
      </c>
      <c r="D12" s="73">
        <v>37215891</v>
      </c>
      <c r="E12" s="66">
        <v>-4569327</v>
      </c>
      <c r="F12" s="14"/>
    </row>
    <row r="13" spans="1:12" s="15" customFormat="1" ht="26.25">
      <c r="A13" s="67" t="s">
        <v>16</v>
      </c>
      <c r="B13" s="73">
        <v>0</v>
      </c>
      <c r="C13" s="73">
        <v>0</v>
      </c>
      <c r="D13" s="73">
        <v>0</v>
      </c>
      <c r="E13" s="66">
        <v>0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0</v>
      </c>
      <c r="C16" s="71">
        <v>0</v>
      </c>
      <c r="D16" s="71">
        <v>0</v>
      </c>
      <c r="E16" s="71">
        <v>0</v>
      </c>
      <c r="F16" s="16"/>
    </row>
    <row r="17" spans="1:6" ht="25.5">
      <c r="A17" s="52" t="s">
        <v>20</v>
      </c>
      <c r="B17" s="71">
        <v>0</v>
      </c>
      <c r="C17" s="71">
        <v>0</v>
      </c>
      <c r="D17" s="71">
        <v>0</v>
      </c>
      <c r="E17" s="71">
        <v>0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0</v>
      </c>
      <c r="C28" s="73">
        <v>0</v>
      </c>
      <c r="D28" s="73">
        <v>0</v>
      </c>
      <c r="E28" s="73">
        <v>0</v>
      </c>
      <c r="F28" s="14"/>
    </row>
    <row r="29" spans="1:6" ht="25.5">
      <c r="A29" s="74" t="s">
        <v>32</v>
      </c>
      <c r="B29" s="71">
        <v>1730699</v>
      </c>
      <c r="C29" s="71">
        <v>1918278</v>
      </c>
      <c r="D29" s="71">
        <v>1918278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0</v>
      </c>
      <c r="C34" s="69">
        <v>0</v>
      </c>
      <c r="D34" s="69">
        <v>0</v>
      </c>
      <c r="E34" s="61">
        <v>0</v>
      </c>
      <c r="F34" s="13"/>
    </row>
    <row r="35" spans="1:6" s="15" customFormat="1" ht="26.25">
      <c r="A35" s="76" t="s">
        <v>38</v>
      </c>
      <c r="B35" s="77">
        <v>1730699</v>
      </c>
      <c r="C35" s="77">
        <v>1918278</v>
      </c>
      <c r="D35" s="77">
        <v>1918278</v>
      </c>
      <c r="E35" s="78">
        <v>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3431177.39</v>
      </c>
      <c r="C38" s="89">
        <v>3782232</v>
      </c>
      <c r="D38" s="89">
        <v>3782232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3431177.39</v>
      </c>
      <c r="C42" s="73">
        <v>3782232</v>
      </c>
      <c r="D42" s="73">
        <v>3782232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42203287.719999999</v>
      </c>
      <c r="C44" s="84">
        <v>47485728</v>
      </c>
      <c r="D44" s="84">
        <v>42916401</v>
      </c>
      <c r="E44" s="85">
        <v>-4569327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H15" sqref="H15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111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58">
        <f>'UL System'!B7-ULBOS!B7+LSUBR!B7+LSUS!B7+LSUA!B7+UNO!B7+SUBR!B7+SUNO!B7</f>
        <v>0</v>
      </c>
      <c r="C7" s="58">
        <f>'UL System'!C7-ULBOS!C7+LSUBR!C7+LSUS!C7+LSUA!C7+UNO!C7+SUBR!C7+SUNO!C7</f>
        <v>0</v>
      </c>
      <c r="D7" s="58">
        <f>'UL System'!D7-ULBOS!D7+LSUBR!D7+LSUS!D7+LSUA!D7+UNO!D7+SUBR!D7+SUNO!D7</f>
        <v>0</v>
      </c>
      <c r="E7" s="59">
        <f t="shared" ref="E7:E12" si="0">D7-C7</f>
        <v>0</v>
      </c>
      <c r="F7" s="13"/>
    </row>
    <row r="8" spans="1:12" ht="25.5">
      <c r="A8" s="60" t="s">
        <v>11</v>
      </c>
      <c r="B8" s="58">
        <f>'UL System'!B8-ULBOS!B8+LSUBR!B8+LSUS!B8+LSUA!B8+UNO!B8+SUBR!B8+SUNO!B8</f>
        <v>0</v>
      </c>
      <c r="C8" s="58">
        <f>'UL System'!C8-ULBOS!C8+LSUBR!C8+LSUS!C8+LSUA!C8+UNO!C8+SUBR!C8+SUNO!C8</f>
        <v>0</v>
      </c>
      <c r="D8" s="58">
        <f>'UL System'!D8-ULBOS!D8+LSUBR!D8+LSUS!D8+LSUA!D8+UNO!D8+SUBR!D8+SUNO!D8</f>
        <v>0</v>
      </c>
      <c r="E8" s="61">
        <f t="shared" si="0"/>
        <v>0</v>
      </c>
      <c r="F8" s="13"/>
    </row>
    <row r="9" spans="1:12" ht="25.5">
      <c r="A9" s="62" t="s">
        <v>12</v>
      </c>
      <c r="B9" s="58">
        <f>'UL System'!B9-ULBOS!B9+LSUBR!B9+LSUS!B9+LSUA!B9+UNO!B9+SUBR!B9+SUNO!B9</f>
        <v>0</v>
      </c>
      <c r="C9" s="58">
        <f>'UL System'!C9-ULBOS!C9+LSUBR!C9+LSUS!C9+LSUA!C9+UNO!C9+SUBR!C9+SUNO!C9</f>
        <v>0</v>
      </c>
      <c r="D9" s="58">
        <f>'UL System'!D9-ULBOS!D9+LSUBR!D9+LSUS!D9+LSUA!D9+UNO!D9+SUBR!D9+SUNO!D9</f>
        <v>0</v>
      </c>
      <c r="E9" s="61">
        <f t="shared" si="0"/>
        <v>0</v>
      </c>
      <c r="F9" s="13"/>
    </row>
    <row r="10" spans="1:12" ht="25.5">
      <c r="A10" s="63" t="s">
        <v>13</v>
      </c>
      <c r="B10" s="58">
        <f>'UL System'!B10-ULBOS!B10+LSUBR!B10+LSUS!B10+LSUA!B10+UNO!B10+SUBR!B10+SUNO!B10</f>
        <v>7957469</v>
      </c>
      <c r="C10" s="58">
        <f>'UL System'!C10-ULBOS!C10+LSUBR!C10+LSUS!C10+LSUA!C10+UNO!C10+SUBR!C10+SUNO!C10</f>
        <v>8621174</v>
      </c>
      <c r="D10" s="58">
        <f>'UL System'!D10-ULBOS!D10+LSUBR!D10+LSUS!D10+LSUA!D10+UNO!D10+SUBR!D10+SUNO!D10</f>
        <v>8257809</v>
      </c>
      <c r="E10" s="61">
        <f t="shared" si="0"/>
        <v>-363365</v>
      </c>
      <c r="F10" s="13"/>
    </row>
    <row r="11" spans="1:12" ht="25.5">
      <c r="A11" s="63" t="s">
        <v>14</v>
      </c>
      <c r="B11" s="58">
        <f>'UL System'!B11-ULBOS!B11+LSUBR!B11+LSUS!B11+LSUA!B11+UNO!B11+SUBR!B11+SUNO!B11</f>
        <v>96765</v>
      </c>
      <c r="C11" s="58">
        <f>'UL System'!C11-ULBOS!C11+LSUBR!C11+LSUS!C11+LSUA!C11+UNO!C11+SUBR!C11+SUNO!C11</f>
        <v>284923</v>
      </c>
      <c r="D11" s="58">
        <f>'UL System'!D11-ULBOS!D11+LSUBR!D11+LSUS!D11+LSUA!D11+UNO!D11+SUBR!D11+SUNO!D11</f>
        <v>100214</v>
      </c>
      <c r="E11" s="61">
        <f t="shared" si="0"/>
        <v>-184709</v>
      </c>
      <c r="F11" s="13"/>
    </row>
    <row r="12" spans="1:12" s="15" customFormat="1" ht="26.25">
      <c r="A12" s="64" t="s">
        <v>15</v>
      </c>
      <c r="B12" s="65">
        <f>B10+B9+B8+B7+B11</f>
        <v>8054234</v>
      </c>
      <c r="C12" s="65">
        <f>C10+C9+C8+C7+C11</f>
        <v>8906097</v>
      </c>
      <c r="D12" s="65">
        <f>D10+D9+D8+D7+D11</f>
        <v>8358023</v>
      </c>
      <c r="E12" s="66">
        <f t="shared" si="0"/>
        <v>-548074</v>
      </c>
      <c r="F12" s="14"/>
    </row>
    <row r="13" spans="1:12" s="15" customFormat="1" ht="26.25">
      <c r="A13" s="67" t="s">
        <v>16</v>
      </c>
      <c r="B13" s="68">
        <f>'UL System'!B13-ULBOS!B13+LSUBR!B13+LSUS!B13+LSUA!B13+UNO!B13+SUBR!B13+SUNO!B13</f>
        <v>191762859</v>
      </c>
      <c r="C13" s="68">
        <f>'UL System'!C13-ULBOS!C13+LSUBR!C13+LSUS!C13+LSUA!C13+UNO!C13+SUBR!C13+SUNO!C13</f>
        <v>191762859</v>
      </c>
      <c r="D13" s="68">
        <f>'UL System'!D13-ULBOS!D13+LSUBR!D13+LSUS!D13+LSUA!D13+UNO!D13+SUBR!D13+SUNO!D13</f>
        <v>0</v>
      </c>
      <c r="E13" s="66">
        <f>D13-C13</f>
        <v>-191762859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f>'UL System'!B16-ULBOS!B16+LSUBR!B16+LSUS!B16+LSUA!B16+UNO!B16+SUBR!B16+SUNO!B16</f>
        <v>442599654.37</v>
      </c>
      <c r="C16" s="71">
        <f>'UL System'!C16-ULBOS!C16+LSUBR!C16+LSUS!C16+LSUA!C16+UNO!C16+SUBR!C16+SUNO!C16</f>
        <v>404744168</v>
      </c>
      <c r="D16" s="71">
        <f>'UL System'!D16-ULBOS!D16+LSUBR!D16+LSUS!D16+LSUA!D16+UNO!D16+SUBR!D16+SUNO!D16</f>
        <v>495154910</v>
      </c>
      <c r="E16" s="71">
        <f>D16-C16</f>
        <v>90410742</v>
      </c>
      <c r="F16" s="16"/>
    </row>
    <row r="17" spans="1:6" ht="25.5">
      <c r="A17" s="52" t="s">
        <v>20</v>
      </c>
      <c r="B17" s="71">
        <f>'UL System'!B17-ULBOS!B17+LSUBR!B17+LSUS!B17+LSUA!B17+UNO!B17+SUBR!B17+SUNO!B17</f>
        <v>99700280.699999988</v>
      </c>
      <c r="C17" s="71">
        <f>'UL System'!C17-ULBOS!C17+LSUBR!C17+LSUS!C17+LSUA!C17+UNO!C17+SUBR!C17+SUNO!C17</f>
        <v>90317284</v>
      </c>
      <c r="D17" s="71">
        <f>'UL System'!D17-ULBOS!D17+LSUBR!D17+LSUS!D17+LSUA!D17+UNO!D17+SUBR!D17+SUNO!D17</f>
        <v>118687174</v>
      </c>
      <c r="E17" s="71">
        <f>D17-C17</f>
        <v>28369890</v>
      </c>
      <c r="F17" s="16"/>
    </row>
    <row r="18" spans="1:6" ht="25.5">
      <c r="A18" s="72" t="s">
        <v>21</v>
      </c>
      <c r="B18" s="71">
        <f>'UL System'!B18-ULBOS!B18+LSUBR!B18+LSUS!B18+LSUA!B18+UNO!B18+SUBR!B18+SUNO!B18</f>
        <v>35513364.93</v>
      </c>
      <c r="C18" s="71">
        <f>'UL System'!C18-ULBOS!C18+LSUBR!C18+LSUS!C18+LSUA!C18+UNO!C18+SUBR!C18+SUNO!C18</f>
        <v>37208525</v>
      </c>
      <c r="D18" s="71">
        <f>'UL System'!D18-ULBOS!D18+LSUBR!D18+LSUS!D18+LSUA!D18+UNO!D18+SUBR!D18+SUNO!D18</f>
        <v>38283062</v>
      </c>
      <c r="E18" s="71">
        <f>D18-C18</f>
        <v>1074537</v>
      </c>
      <c r="F18" s="16"/>
    </row>
    <row r="19" spans="1:6" ht="25.5">
      <c r="A19" s="72" t="s">
        <v>22</v>
      </c>
      <c r="B19" s="71">
        <f>'UL System'!B19-ULBOS!B19+LSUBR!B19+LSUS!B19+LSUA!B19+UNO!B19+SUBR!B19+SUNO!B19</f>
        <v>16246338.68</v>
      </c>
      <c r="C19" s="71">
        <f>'UL System'!C19-ULBOS!C19+LSUBR!C19+LSUS!C19+LSUA!C19+UNO!C19+SUBR!C19+SUNO!C19</f>
        <v>16063722</v>
      </c>
      <c r="D19" s="71">
        <f>'UL System'!D19-ULBOS!D19+LSUBR!D19+LSUS!D19+LSUA!D19+UNO!D19+SUBR!D19+SUNO!D19</f>
        <v>16468261</v>
      </c>
      <c r="E19" s="71">
        <f>D19-C19</f>
        <v>404539</v>
      </c>
      <c r="F19" s="16"/>
    </row>
    <row r="20" spans="1:6" ht="25.5">
      <c r="A20" s="72" t="s">
        <v>23</v>
      </c>
      <c r="B20" s="71">
        <f>'UL System'!B20-ULBOS!B20+LSUBR!B20+LSUS!B20+LSUA!B20+UNO!B20+SUBR!B20+SUNO!B20</f>
        <v>316580</v>
      </c>
      <c r="C20" s="71">
        <f>'UL System'!C20-ULBOS!C20+LSUBR!C20+LSUS!C20+LSUA!C20+UNO!C20+SUBR!C20+SUNO!C20</f>
        <v>2100000</v>
      </c>
      <c r="D20" s="71">
        <f>'UL System'!D20-ULBOS!D20+LSUBR!D20+LSUS!D20+LSUA!D20+UNO!D20+SUBR!D20+SUNO!D20</f>
        <v>938562</v>
      </c>
      <c r="E20" s="71">
        <f t="shared" ref="E20:E26" si="1">D20-C20</f>
        <v>-1161438</v>
      </c>
      <c r="F20" s="16"/>
    </row>
    <row r="21" spans="1:6" ht="25.5">
      <c r="A21" s="72" t="s">
        <v>24</v>
      </c>
      <c r="B21" s="71">
        <f>'UL System'!B21-ULBOS!B21+LSUBR!B21+LSUS!B21+LSUA!B21+UNO!B21+SUBR!B21+SUNO!B21</f>
        <v>200000</v>
      </c>
      <c r="C21" s="71">
        <f>'UL System'!C21-ULBOS!C21+LSUBR!C21+LSUS!C21+LSUA!C21+UNO!C21+SUBR!C21+SUNO!C21</f>
        <v>200000</v>
      </c>
      <c r="D21" s="71">
        <f>'UL System'!D21-ULBOS!D21+LSUBR!D21+LSUS!D21+LSUA!D21+UNO!D21+SUBR!D21+SUNO!D21</f>
        <v>100000</v>
      </c>
      <c r="E21" s="71">
        <f t="shared" si="1"/>
        <v>-100000</v>
      </c>
      <c r="F21" s="16"/>
    </row>
    <row r="22" spans="1:6" ht="25.5">
      <c r="A22" s="72" t="s">
        <v>25</v>
      </c>
      <c r="B22" s="71">
        <f>'UL System'!B22-ULBOS!B22+LSUBR!B22+LSUS!B22+LSUA!B22+UNO!B22+SUBR!B22+SUNO!B22</f>
        <v>0</v>
      </c>
      <c r="C22" s="71">
        <f>'UL System'!C22-ULBOS!C22+LSUBR!C22+LSUS!C22+LSUA!C22+UNO!C22+SUBR!C22+SUNO!C22</f>
        <v>0</v>
      </c>
      <c r="D22" s="71">
        <f>'UL System'!D22-ULBOS!D22+LSUBR!D22+LSUS!D22+LSUA!D22+UNO!D22+SUBR!D22+SUNO!D22</f>
        <v>0</v>
      </c>
      <c r="E22" s="71">
        <f t="shared" si="1"/>
        <v>0</v>
      </c>
      <c r="F22" s="16"/>
    </row>
    <row r="23" spans="1:6" ht="25.5">
      <c r="A23" s="72" t="s">
        <v>26</v>
      </c>
      <c r="B23" s="71">
        <f>'UL System'!B23-ULBOS!B23+LSUBR!B23+LSUS!B23+LSUA!B23+UNO!B23+SUBR!B23+SUNO!B23</f>
        <v>254036</v>
      </c>
      <c r="C23" s="71">
        <f>'UL System'!C23-ULBOS!C23+LSUBR!C23+LSUS!C23+LSUA!C23+UNO!C23+SUBR!C23+SUNO!C23</f>
        <v>1000000</v>
      </c>
      <c r="D23" s="71">
        <f>'UL System'!D23-ULBOS!D23+LSUBR!D23+LSUS!D23+LSUA!D23+UNO!D23+SUBR!D23+SUNO!D23</f>
        <v>1500000</v>
      </c>
      <c r="E23" s="71">
        <f t="shared" si="1"/>
        <v>500000</v>
      </c>
      <c r="F23" s="16"/>
    </row>
    <row r="24" spans="1:6" ht="25.5">
      <c r="A24" s="72" t="s">
        <v>27</v>
      </c>
      <c r="B24" s="71">
        <f>'UL System'!B24-ULBOS!B24+LSUBR!B24+LSUS!B24+LSUA!B24+UNO!B24+SUBR!B24+SUNO!B24</f>
        <v>3303023.71</v>
      </c>
      <c r="C24" s="71">
        <f>'UL System'!C24-ULBOS!C24+LSUBR!C24+LSUS!C24+LSUA!C24+UNO!C24+SUBR!C24+SUNO!C24</f>
        <v>3634178</v>
      </c>
      <c r="D24" s="71">
        <f>'UL System'!D24-ULBOS!D24+LSUBR!D24+LSUS!D24+LSUA!D24+UNO!D24+SUBR!D24+SUNO!D24</f>
        <v>3529378</v>
      </c>
      <c r="E24" s="71">
        <f t="shared" si="1"/>
        <v>-104800</v>
      </c>
      <c r="F24" s="16"/>
    </row>
    <row r="25" spans="1:6" ht="25.5">
      <c r="A25" s="72" t="s">
        <v>28</v>
      </c>
      <c r="B25" s="71">
        <f>'UL System'!B25-ULBOS!B25+LSUBR!B25+LSUS!B25+LSUA!B25+UNO!B25+SUBR!B25+SUNO!B25</f>
        <v>0</v>
      </c>
      <c r="C25" s="71">
        <f>'UL System'!C25-ULBOS!C25+LSUBR!C25+LSUS!C25+LSUA!C25+UNO!C25+SUBR!C25+SUNO!C25</f>
        <v>0</v>
      </c>
      <c r="D25" s="71">
        <f>'UL System'!D25-ULBOS!D25+LSUBR!D25+LSUS!D25+LSUA!D25+UNO!D25+SUBR!D25+SUNO!D25</f>
        <v>0</v>
      </c>
      <c r="E25" s="71">
        <f t="shared" si="1"/>
        <v>0</v>
      </c>
      <c r="F25" s="16"/>
    </row>
    <row r="26" spans="1:6" ht="25.5">
      <c r="A26" s="72" t="s">
        <v>29</v>
      </c>
      <c r="B26" s="71">
        <f>'UL System'!B26-ULBOS!B26+LSUBR!B26+LSUS!B26+LSUA!B26+UNO!B26+SUBR!B26+SUNO!B26</f>
        <v>5902157</v>
      </c>
      <c r="C26" s="71">
        <f>'UL System'!C26-ULBOS!C26+LSUBR!C26+LSUS!C26+LSUA!C26+UNO!C26+SUBR!C26+SUNO!C26</f>
        <v>5714556</v>
      </c>
      <c r="D26" s="71">
        <f>'UL System'!D26-ULBOS!D26+LSUBR!D26+LSUS!D26+LSUA!D26+UNO!D26+SUBR!D26+SUNO!D26</f>
        <v>5989667</v>
      </c>
      <c r="E26" s="71">
        <f t="shared" si="1"/>
        <v>275111</v>
      </c>
      <c r="F26" s="16"/>
    </row>
    <row r="27" spans="1:6" ht="25.5">
      <c r="A27" s="72" t="s">
        <v>30</v>
      </c>
      <c r="B27" s="58">
        <f>'UL System'!B27-ULBOS!B27+LSUBR!B27+LSUS!B27+LSUA!B27+UNO!B27+SUBR!B27+SUNO!B27</f>
        <v>18262225.789999999</v>
      </c>
      <c r="C27" s="58">
        <f>'UL System'!C27-ULBOS!C27+LSUBR!C27+LSUS!C27+LSUA!C27+UNO!C27+SUBR!C27+SUNO!C27</f>
        <v>18183633</v>
      </c>
      <c r="D27" s="58">
        <f>'UL System'!D27-ULBOS!D27+LSUBR!D27+LSUS!D27+LSUA!D27+UNO!D27+SUBR!D27+SUNO!D27</f>
        <v>17177145</v>
      </c>
      <c r="E27" s="71">
        <f>D27-C27</f>
        <v>-1006488</v>
      </c>
      <c r="F27" s="16"/>
    </row>
    <row r="28" spans="1:6" s="15" customFormat="1" ht="26.25">
      <c r="A28" s="55" t="s">
        <v>31</v>
      </c>
      <c r="B28" s="73">
        <f>SUM(B16:B27)</f>
        <v>622297661.17999983</v>
      </c>
      <c r="C28" s="73">
        <f>SUM(C16:C27)</f>
        <v>579166066</v>
      </c>
      <c r="D28" s="73">
        <f>SUM(D16:D27)</f>
        <v>697828159</v>
      </c>
      <c r="E28" s="73">
        <f>SUM(E16:E27)</f>
        <v>118662093</v>
      </c>
      <c r="F28" s="14"/>
    </row>
    <row r="29" spans="1:6" ht="25.5">
      <c r="A29" s="74" t="s">
        <v>32</v>
      </c>
      <c r="B29" s="58">
        <f>'UL System'!B29-ULBOS!B29+LSUBR!B29+LSUS!B29+LSUA!B29+UNO!B29+SUBR!B29+SUNO!B29</f>
        <v>0</v>
      </c>
      <c r="C29" s="58">
        <f>'UL System'!C29-ULBOS!C29+LSUBR!C29+LSUS!C29+LSUA!C29+UNO!C29+SUBR!C29+SUNO!C29</f>
        <v>0</v>
      </c>
      <c r="D29" s="58">
        <f>'UL System'!D29-ULBOS!D29+LSUBR!D29+LSUS!D29+LSUA!D29+UNO!D29+SUBR!D29+SUNO!D29</f>
        <v>0</v>
      </c>
      <c r="E29" s="59">
        <f t="shared" ref="E29:E34" si="2">D29-C29</f>
        <v>0</v>
      </c>
      <c r="F29" s="13"/>
    </row>
    <row r="30" spans="1:6" ht="25.5">
      <c r="A30" s="72" t="s">
        <v>33</v>
      </c>
      <c r="B30" s="58">
        <f>'UL System'!B30-ULBOS!B30+LSUBR!B30+LSUS!B30+LSUA!B30+UNO!B30+SUBR!B30+SUNO!B30</f>
        <v>11748123.699999999</v>
      </c>
      <c r="C30" s="58">
        <f>'UL System'!C30-ULBOS!C30+LSUBR!C30+LSUS!C30+LSUA!C30+UNO!C30+SUBR!C30+SUNO!C30</f>
        <v>13086119</v>
      </c>
      <c r="D30" s="58">
        <f>'UL System'!D30-ULBOS!D30+LSUBR!D30+LSUS!D30+LSUA!D30+UNO!D30+SUBR!D30+SUNO!D30</f>
        <v>12395508</v>
      </c>
      <c r="E30" s="61">
        <f t="shared" si="2"/>
        <v>-690611</v>
      </c>
      <c r="F30" s="13"/>
    </row>
    <row r="31" spans="1:6" ht="25.5">
      <c r="A31" s="75" t="s">
        <v>34</v>
      </c>
      <c r="B31" s="58">
        <f>'UL System'!B31-ULBOS!B31+LSUBR!B31+LSUS!B31+LSUA!B31+UNO!B31+SUBR!B31+SUNO!B31</f>
        <v>1487074</v>
      </c>
      <c r="C31" s="58">
        <f>'UL System'!C31-ULBOS!C31+LSUBR!C31+LSUS!C31+LSUA!C31+UNO!C31+SUBR!C31+SUNO!C31</f>
        <v>1338500</v>
      </c>
      <c r="D31" s="58">
        <f>'UL System'!D31-ULBOS!D31+LSUBR!D31+LSUS!D31+LSUA!D31+UNO!D31+SUBR!D31+SUNO!D31</f>
        <v>1325000</v>
      </c>
      <c r="E31" s="61">
        <f t="shared" si="2"/>
        <v>-13500</v>
      </c>
      <c r="F31" s="13"/>
    </row>
    <row r="32" spans="1:6" ht="25.5">
      <c r="A32" s="62" t="s">
        <v>35</v>
      </c>
      <c r="B32" s="58">
        <f>'UL System'!B32-ULBOS!B32+LSUBR!B32+LSUS!B32+LSUA!B32+UNO!B32+SUBR!B32+SUNO!B32</f>
        <v>363148</v>
      </c>
      <c r="C32" s="58">
        <f>'UL System'!C32-ULBOS!C32+LSUBR!C32+LSUS!C32+LSUA!C32+UNO!C32+SUBR!C32+SUNO!C32</f>
        <v>397000</v>
      </c>
      <c r="D32" s="58">
        <f>'UL System'!D32-ULBOS!D32+LSUBR!D32+LSUS!D32+LSUA!D32+UNO!D32+SUBR!D32+SUNO!D32</f>
        <v>169000</v>
      </c>
      <c r="E32" s="61">
        <f t="shared" si="2"/>
        <v>-228000</v>
      </c>
      <c r="F32" s="13"/>
    </row>
    <row r="33" spans="1:6" ht="25.5">
      <c r="A33" s="72" t="s">
        <v>36</v>
      </c>
      <c r="B33" s="58">
        <f>'UL System'!B33-ULBOS!B33+LSUBR!B33+LSUS!B33+LSUA!B33+UNO!B33+SUBR!B33+SUNO!B33</f>
        <v>0</v>
      </c>
      <c r="C33" s="58">
        <f>'UL System'!C33-ULBOS!C33+LSUBR!C33+LSUS!C33+LSUA!C33+UNO!C33+SUBR!C33+SUNO!C33</f>
        <v>0</v>
      </c>
      <c r="D33" s="58">
        <f>'UL System'!D33-ULBOS!D33+LSUBR!D33+LSUS!D33+LSUA!D33+UNO!D33+SUBR!D33+SUNO!D33</f>
        <v>0</v>
      </c>
      <c r="E33" s="61">
        <f t="shared" si="2"/>
        <v>0</v>
      </c>
      <c r="F33" s="13"/>
    </row>
    <row r="34" spans="1:6" ht="25.5">
      <c r="A34" s="75" t="s">
        <v>37</v>
      </c>
      <c r="B34" s="58">
        <f>'UL System'!B34-ULBOS!B34+LSUBR!B34+LSUS!B34+LSUA!B34+UNO!B34+SUBR!B34+SUNO!B34</f>
        <v>36032192.100000001</v>
      </c>
      <c r="C34" s="58">
        <f>'UL System'!C34-ULBOS!C34+LSUBR!C34+LSUS!C34+LSUA!C34+UNO!C34+SUBR!C34+SUNO!C34</f>
        <v>28169028</v>
      </c>
      <c r="D34" s="58">
        <f>'UL System'!D34-ULBOS!D34+LSUBR!D34+LSUS!D34+LSUA!D34+UNO!D34+SUBR!D34+SUNO!D34</f>
        <v>108831770</v>
      </c>
      <c r="E34" s="61">
        <f t="shared" si="2"/>
        <v>80662742</v>
      </c>
      <c r="F34" s="13"/>
    </row>
    <row r="35" spans="1:6" s="15" customFormat="1" ht="26.25">
      <c r="A35" s="76" t="s">
        <v>38</v>
      </c>
      <c r="B35" s="77">
        <f>B34+B33+B32+B31+B30+B29+B28</f>
        <v>671928198.97999978</v>
      </c>
      <c r="C35" s="77">
        <f>C34+C33+C32+C31+C30+C29+C28</f>
        <v>622156713</v>
      </c>
      <c r="D35" s="77">
        <f>D34+D33+D32+D31+D30+D29+D28</f>
        <v>820549437</v>
      </c>
      <c r="E35" s="78">
        <f>E34+E33+E32+E31+E30+E29</f>
        <v>79730631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58">
        <f>'UL System'!B37-ULBOS!B37+LSUBR!B37+LSUS!B37+LSUA!B37+UNO!B37+SUBR!B37+SUNO!B37</f>
        <v>0</v>
      </c>
      <c r="C37" s="58">
        <f>'UL System'!C37-ULBOS!C37+LSUBR!C37+LSUS!C37+LSUA!C37+UNO!C37+SUBR!C37+SUNO!C37</f>
        <v>0</v>
      </c>
      <c r="D37" s="58">
        <f>'UL System'!D37-ULBOS!D37+LSUBR!D37+LSUS!D37+LSUA!D37+UNO!D37+SUBR!D37+SUNO!D37</f>
        <v>0</v>
      </c>
      <c r="E37" s="59">
        <f>D37-C37</f>
        <v>0</v>
      </c>
      <c r="F37" s="13"/>
    </row>
    <row r="38" spans="1:6" ht="25.5">
      <c r="A38" s="60" t="s">
        <v>41</v>
      </c>
      <c r="B38" s="58">
        <f>'UL System'!B38-ULBOS!B38+LSUBR!B38+LSUS!B38+LSUA!B38+UNO!B38+SUBR!B38+SUNO!B38</f>
        <v>0</v>
      </c>
      <c r="C38" s="58">
        <f>'UL System'!C38-ULBOS!C38+LSUBR!C38+LSUS!C38+LSUA!C38+UNO!C38+SUBR!C38+SUNO!C38</f>
        <v>0</v>
      </c>
      <c r="D38" s="58">
        <f>'UL System'!D38-ULBOS!D38+LSUBR!D38+LSUS!D38+LSUA!D38+UNO!D38+SUBR!D38+SUNO!D38</f>
        <v>0</v>
      </c>
      <c r="E38" s="80">
        <f>D38-C38</f>
        <v>0</v>
      </c>
      <c r="F38" s="13"/>
    </row>
    <row r="39" spans="1:6" ht="26.25">
      <c r="A39" s="81" t="s">
        <v>42</v>
      </c>
      <c r="B39" s="82"/>
      <c r="C39" s="82"/>
      <c r="D39" s="82"/>
      <c r="E39" s="71"/>
      <c r="F39" s="13"/>
    </row>
    <row r="40" spans="1:6" ht="25.5">
      <c r="A40" s="72" t="s">
        <v>43</v>
      </c>
      <c r="B40" s="58">
        <f>'UL System'!B40-ULBOS!B40+LSUBR!B40+LSUS!B40+LSUA!B40+UNO!B40+SUBR!B40+SUNO!B40</f>
        <v>0</v>
      </c>
      <c r="C40" s="58">
        <f>'UL System'!C40-ULBOS!C40+LSUBR!C40+LSUS!C40+LSUA!C40+UNO!C40+SUBR!C40+SUNO!C40</f>
        <v>0</v>
      </c>
      <c r="D40" s="58">
        <f>'UL System'!D40-ULBOS!D40+LSUBR!D40+LSUS!D40+LSUA!D40+UNO!D40+SUBR!D40+SUNO!D40</f>
        <v>0</v>
      </c>
      <c r="E40" s="59">
        <f>D40-C40</f>
        <v>0</v>
      </c>
      <c r="F40" s="13"/>
    </row>
    <row r="41" spans="1:6" ht="25.5">
      <c r="A41" s="60" t="s">
        <v>85</v>
      </c>
      <c r="B41" s="58">
        <f>'UL System'!B41-ULBOS!B41+LSUBR!B41+LSUS!B41+LSUA!B41+UNO!B41+SUBR!B41+SUNO!B41</f>
        <v>0</v>
      </c>
      <c r="C41" s="58">
        <f>'UL System'!C41-ULBOS!C41+LSUBR!C41+LSUS!C41+LSUA!C41+UNO!C41+SUBR!C41+SUNO!C41</f>
        <v>0</v>
      </c>
      <c r="D41" s="58">
        <f>'UL System'!D41-ULBOS!D41+LSUBR!D41+LSUS!D41+LSUA!D41+UNO!D41+SUBR!D41+SUNO!D41</f>
        <v>0</v>
      </c>
      <c r="E41" s="61">
        <f>D41-C41</f>
        <v>0</v>
      </c>
      <c r="F41" s="13"/>
    </row>
    <row r="42" spans="1:6" s="18" customFormat="1" ht="45">
      <c r="A42" s="55" t="s">
        <v>45</v>
      </c>
      <c r="B42" s="77">
        <f>B41+B40+B38+B37</f>
        <v>0</v>
      </c>
      <c r="C42" s="77">
        <f>C41+C40+C38+C37</f>
        <v>0</v>
      </c>
      <c r="D42" s="77">
        <f>D41+D40+D38+D37</f>
        <v>0</v>
      </c>
      <c r="E42" s="66">
        <f>D42-C42</f>
        <v>0</v>
      </c>
      <c r="F42" s="17"/>
    </row>
    <row r="43" spans="1:6" s="18" customFormat="1" ht="45">
      <c r="A43" s="55" t="s">
        <v>46</v>
      </c>
      <c r="B43" s="58">
        <f>'UL System'!B43-ULBOS!B43+LSUBR!B43+LSUS!B43+LSUA!B43+UNO!B43+SUBR!B43+SUNO!B43</f>
        <v>0</v>
      </c>
      <c r="C43" s="58">
        <f>'UL System'!C43-ULBOS!C43+LSUBR!C43+LSUS!C43+LSUA!C43+UNO!C43+SUBR!C43+SUNO!C43</f>
        <v>0</v>
      </c>
      <c r="D43" s="58">
        <f>'UL System'!D43-ULBOS!D43+LSUBR!D43+LSUS!D43+LSUA!D43+UNO!D43+SUBR!D43+SUNO!D43</f>
        <v>0</v>
      </c>
      <c r="E43" s="66">
        <f>D43-C43</f>
        <v>0</v>
      </c>
      <c r="F43" s="17"/>
    </row>
    <row r="44" spans="1:6" s="18" customFormat="1" ht="45.75" thickBot="1">
      <c r="A44" s="83" t="s">
        <v>114</v>
      </c>
      <c r="B44" s="84">
        <f>B42+B35+B12+B13+B43</f>
        <v>871745291.97999978</v>
      </c>
      <c r="C44" s="84">
        <f t="shared" ref="C44" si="3">C42+C35+C12+C13+C43</f>
        <v>822825669</v>
      </c>
      <c r="D44" s="84">
        <f>D42+D35+D12+D13+D43</f>
        <v>828907460</v>
      </c>
      <c r="E44" s="85">
        <f>D44-C44</f>
        <v>6081791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H22" sqref="H22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43.7109375" style="12" customWidth="1"/>
    <col min="258" max="258" width="30" style="12" customWidth="1"/>
    <col min="259" max="259" width="36.28515625" style="12" customWidth="1"/>
    <col min="260" max="260" width="39.5703125" style="12" customWidth="1"/>
    <col min="261" max="261" width="35.4257812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43.7109375" style="12" customWidth="1"/>
    <col min="514" max="514" width="30" style="12" customWidth="1"/>
    <col min="515" max="515" width="36.28515625" style="12" customWidth="1"/>
    <col min="516" max="516" width="39.5703125" style="12" customWidth="1"/>
    <col min="517" max="517" width="35.4257812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43.7109375" style="12" customWidth="1"/>
    <col min="770" max="770" width="30" style="12" customWidth="1"/>
    <col min="771" max="771" width="36.28515625" style="12" customWidth="1"/>
    <col min="772" max="772" width="39.5703125" style="12" customWidth="1"/>
    <col min="773" max="773" width="35.4257812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43.7109375" style="12" customWidth="1"/>
    <col min="1026" max="1026" width="30" style="12" customWidth="1"/>
    <col min="1027" max="1027" width="36.28515625" style="12" customWidth="1"/>
    <col min="1028" max="1028" width="39.5703125" style="12" customWidth="1"/>
    <col min="1029" max="1029" width="35.4257812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43.7109375" style="12" customWidth="1"/>
    <col min="1282" max="1282" width="30" style="12" customWidth="1"/>
    <col min="1283" max="1283" width="36.28515625" style="12" customWidth="1"/>
    <col min="1284" max="1284" width="39.5703125" style="12" customWidth="1"/>
    <col min="1285" max="1285" width="35.4257812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43.7109375" style="12" customWidth="1"/>
    <col min="1538" max="1538" width="30" style="12" customWidth="1"/>
    <col min="1539" max="1539" width="36.28515625" style="12" customWidth="1"/>
    <col min="1540" max="1540" width="39.5703125" style="12" customWidth="1"/>
    <col min="1541" max="1541" width="35.4257812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43.7109375" style="12" customWidth="1"/>
    <col min="1794" max="1794" width="30" style="12" customWidth="1"/>
    <col min="1795" max="1795" width="36.28515625" style="12" customWidth="1"/>
    <col min="1796" max="1796" width="39.5703125" style="12" customWidth="1"/>
    <col min="1797" max="1797" width="35.4257812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43.7109375" style="12" customWidth="1"/>
    <col min="2050" max="2050" width="30" style="12" customWidth="1"/>
    <col min="2051" max="2051" width="36.28515625" style="12" customWidth="1"/>
    <col min="2052" max="2052" width="39.5703125" style="12" customWidth="1"/>
    <col min="2053" max="2053" width="35.4257812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43.7109375" style="12" customWidth="1"/>
    <col min="2306" max="2306" width="30" style="12" customWidth="1"/>
    <col min="2307" max="2307" width="36.28515625" style="12" customWidth="1"/>
    <col min="2308" max="2308" width="39.5703125" style="12" customWidth="1"/>
    <col min="2309" max="2309" width="35.4257812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43.7109375" style="12" customWidth="1"/>
    <col min="2562" max="2562" width="30" style="12" customWidth="1"/>
    <col min="2563" max="2563" width="36.28515625" style="12" customWidth="1"/>
    <col min="2564" max="2564" width="39.5703125" style="12" customWidth="1"/>
    <col min="2565" max="2565" width="35.4257812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43.7109375" style="12" customWidth="1"/>
    <col min="2818" max="2818" width="30" style="12" customWidth="1"/>
    <col min="2819" max="2819" width="36.28515625" style="12" customWidth="1"/>
    <col min="2820" max="2820" width="39.5703125" style="12" customWidth="1"/>
    <col min="2821" max="2821" width="35.4257812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43.7109375" style="12" customWidth="1"/>
    <col min="3074" max="3074" width="30" style="12" customWidth="1"/>
    <col min="3075" max="3075" width="36.28515625" style="12" customWidth="1"/>
    <col min="3076" max="3076" width="39.5703125" style="12" customWidth="1"/>
    <col min="3077" max="3077" width="35.4257812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43.7109375" style="12" customWidth="1"/>
    <col min="3330" max="3330" width="30" style="12" customWidth="1"/>
    <col min="3331" max="3331" width="36.28515625" style="12" customWidth="1"/>
    <col min="3332" max="3332" width="39.5703125" style="12" customWidth="1"/>
    <col min="3333" max="3333" width="35.4257812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43.7109375" style="12" customWidth="1"/>
    <col min="3586" max="3586" width="30" style="12" customWidth="1"/>
    <col min="3587" max="3587" width="36.28515625" style="12" customWidth="1"/>
    <col min="3588" max="3588" width="39.5703125" style="12" customWidth="1"/>
    <col min="3589" max="3589" width="35.4257812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43.7109375" style="12" customWidth="1"/>
    <col min="3842" max="3842" width="30" style="12" customWidth="1"/>
    <col min="3843" max="3843" width="36.28515625" style="12" customWidth="1"/>
    <col min="3844" max="3844" width="39.5703125" style="12" customWidth="1"/>
    <col min="3845" max="3845" width="35.4257812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43.7109375" style="12" customWidth="1"/>
    <col min="4098" max="4098" width="30" style="12" customWidth="1"/>
    <col min="4099" max="4099" width="36.28515625" style="12" customWidth="1"/>
    <col min="4100" max="4100" width="39.5703125" style="12" customWidth="1"/>
    <col min="4101" max="4101" width="35.4257812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43.7109375" style="12" customWidth="1"/>
    <col min="4354" max="4354" width="30" style="12" customWidth="1"/>
    <col min="4355" max="4355" width="36.28515625" style="12" customWidth="1"/>
    <col min="4356" max="4356" width="39.5703125" style="12" customWidth="1"/>
    <col min="4357" max="4357" width="35.4257812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43.7109375" style="12" customWidth="1"/>
    <col min="4610" max="4610" width="30" style="12" customWidth="1"/>
    <col min="4611" max="4611" width="36.28515625" style="12" customWidth="1"/>
    <col min="4612" max="4612" width="39.5703125" style="12" customWidth="1"/>
    <col min="4613" max="4613" width="35.4257812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43.7109375" style="12" customWidth="1"/>
    <col min="4866" max="4866" width="30" style="12" customWidth="1"/>
    <col min="4867" max="4867" width="36.28515625" style="12" customWidth="1"/>
    <col min="4868" max="4868" width="39.5703125" style="12" customWidth="1"/>
    <col min="4869" max="4869" width="35.4257812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43.7109375" style="12" customWidth="1"/>
    <col min="5122" max="5122" width="30" style="12" customWidth="1"/>
    <col min="5123" max="5123" width="36.28515625" style="12" customWidth="1"/>
    <col min="5124" max="5124" width="39.5703125" style="12" customWidth="1"/>
    <col min="5125" max="5125" width="35.4257812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43.7109375" style="12" customWidth="1"/>
    <col min="5378" max="5378" width="30" style="12" customWidth="1"/>
    <col min="5379" max="5379" width="36.28515625" style="12" customWidth="1"/>
    <col min="5380" max="5380" width="39.5703125" style="12" customWidth="1"/>
    <col min="5381" max="5381" width="35.4257812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43.7109375" style="12" customWidth="1"/>
    <col min="5634" max="5634" width="30" style="12" customWidth="1"/>
    <col min="5635" max="5635" width="36.28515625" style="12" customWidth="1"/>
    <col min="5636" max="5636" width="39.5703125" style="12" customWidth="1"/>
    <col min="5637" max="5637" width="35.4257812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43.7109375" style="12" customWidth="1"/>
    <col min="5890" max="5890" width="30" style="12" customWidth="1"/>
    <col min="5891" max="5891" width="36.28515625" style="12" customWidth="1"/>
    <col min="5892" max="5892" width="39.5703125" style="12" customWidth="1"/>
    <col min="5893" max="5893" width="35.4257812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43.7109375" style="12" customWidth="1"/>
    <col min="6146" max="6146" width="30" style="12" customWidth="1"/>
    <col min="6147" max="6147" width="36.28515625" style="12" customWidth="1"/>
    <col min="6148" max="6148" width="39.5703125" style="12" customWidth="1"/>
    <col min="6149" max="6149" width="35.4257812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43.7109375" style="12" customWidth="1"/>
    <col min="6402" max="6402" width="30" style="12" customWidth="1"/>
    <col min="6403" max="6403" width="36.28515625" style="12" customWidth="1"/>
    <col min="6404" max="6404" width="39.5703125" style="12" customWidth="1"/>
    <col min="6405" max="6405" width="35.4257812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43.7109375" style="12" customWidth="1"/>
    <col min="6658" max="6658" width="30" style="12" customWidth="1"/>
    <col min="6659" max="6659" width="36.28515625" style="12" customWidth="1"/>
    <col min="6660" max="6660" width="39.5703125" style="12" customWidth="1"/>
    <col min="6661" max="6661" width="35.4257812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43.7109375" style="12" customWidth="1"/>
    <col min="6914" max="6914" width="30" style="12" customWidth="1"/>
    <col min="6915" max="6915" width="36.28515625" style="12" customWidth="1"/>
    <col min="6916" max="6916" width="39.5703125" style="12" customWidth="1"/>
    <col min="6917" max="6917" width="35.4257812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43.7109375" style="12" customWidth="1"/>
    <col min="7170" max="7170" width="30" style="12" customWidth="1"/>
    <col min="7171" max="7171" width="36.28515625" style="12" customWidth="1"/>
    <col min="7172" max="7172" width="39.5703125" style="12" customWidth="1"/>
    <col min="7173" max="7173" width="35.4257812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43.7109375" style="12" customWidth="1"/>
    <col min="7426" max="7426" width="30" style="12" customWidth="1"/>
    <col min="7427" max="7427" width="36.28515625" style="12" customWidth="1"/>
    <col min="7428" max="7428" width="39.5703125" style="12" customWidth="1"/>
    <col min="7429" max="7429" width="35.4257812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43.7109375" style="12" customWidth="1"/>
    <col min="7682" max="7682" width="30" style="12" customWidth="1"/>
    <col min="7683" max="7683" width="36.28515625" style="12" customWidth="1"/>
    <col min="7684" max="7684" width="39.5703125" style="12" customWidth="1"/>
    <col min="7685" max="7685" width="35.4257812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43.7109375" style="12" customWidth="1"/>
    <col min="7938" max="7938" width="30" style="12" customWidth="1"/>
    <col min="7939" max="7939" width="36.28515625" style="12" customWidth="1"/>
    <col min="7940" max="7940" width="39.5703125" style="12" customWidth="1"/>
    <col min="7941" max="7941" width="35.4257812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43.7109375" style="12" customWidth="1"/>
    <col min="8194" max="8194" width="30" style="12" customWidth="1"/>
    <col min="8195" max="8195" width="36.28515625" style="12" customWidth="1"/>
    <col min="8196" max="8196" width="39.5703125" style="12" customWidth="1"/>
    <col min="8197" max="8197" width="35.4257812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43.7109375" style="12" customWidth="1"/>
    <col min="8450" max="8450" width="30" style="12" customWidth="1"/>
    <col min="8451" max="8451" width="36.28515625" style="12" customWidth="1"/>
    <col min="8452" max="8452" width="39.5703125" style="12" customWidth="1"/>
    <col min="8453" max="8453" width="35.4257812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43.7109375" style="12" customWidth="1"/>
    <col min="8706" max="8706" width="30" style="12" customWidth="1"/>
    <col min="8707" max="8707" width="36.28515625" style="12" customWidth="1"/>
    <col min="8708" max="8708" width="39.5703125" style="12" customWidth="1"/>
    <col min="8709" max="8709" width="35.4257812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43.7109375" style="12" customWidth="1"/>
    <col min="8962" max="8962" width="30" style="12" customWidth="1"/>
    <col min="8963" max="8963" width="36.28515625" style="12" customWidth="1"/>
    <col min="8964" max="8964" width="39.5703125" style="12" customWidth="1"/>
    <col min="8965" max="8965" width="35.4257812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43.7109375" style="12" customWidth="1"/>
    <col min="9218" max="9218" width="30" style="12" customWidth="1"/>
    <col min="9219" max="9219" width="36.28515625" style="12" customWidth="1"/>
    <col min="9220" max="9220" width="39.5703125" style="12" customWidth="1"/>
    <col min="9221" max="9221" width="35.4257812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43.7109375" style="12" customWidth="1"/>
    <col min="9474" max="9474" width="30" style="12" customWidth="1"/>
    <col min="9475" max="9475" width="36.28515625" style="12" customWidth="1"/>
    <col min="9476" max="9476" width="39.5703125" style="12" customWidth="1"/>
    <col min="9477" max="9477" width="35.4257812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43.7109375" style="12" customWidth="1"/>
    <col min="9730" max="9730" width="30" style="12" customWidth="1"/>
    <col min="9731" max="9731" width="36.28515625" style="12" customWidth="1"/>
    <col min="9732" max="9732" width="39.5703125" style="12" customWidth="1"/>
    <col min="9733" max="9733" width="35.4257812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43.7109375" style="12" customWidth="1"/>
    <col min="9986" max="9986" width="30" style="12" customWidth="1"/>
    <col min="9987" max="9987" width="36.28515625" style="12" customWidth="1"/>
    <col min="9988" max="9988" width="39.5703125" style="12" customWidth="1"/>
    <col min="9989" max="9989" width="35.4257812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43.7109375" style="12" customWidth="1"/>
    <col min="10242" max="10242" width="30" style="12" customWidth="1"/>
    <col min="10243" max="10243" width="36.28515625" style="12" customWidth="1"/>
    <col min="10244" max="10244" width="39.5703125" style="12" customWidth="1"/>
    <col min="10245" max="10245" width="35.4257812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43.7109375" style="12" customWidth="1"/>
    <col min="10498" max="10498" width="30" style="12" customWidth="1"/>
    <col min="10499" max="10499" width="36.28515625" style="12" customWidth="1"/>
    <col min="10500" max="10500" width="39.5703125" style="12" customWidth="1"/>
    <col min="10501" max="10501" width="35.4257812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43.7109375" style="12" customWidth="1"/>
    <col min="10754" max="10754" width="30" style="12" customWidth="1"/>
    <col min="10755" max="10755" width="36.28515625" style="12" customWidth="1"/>
    <col min="10756" max="10756" width="39.5703125" style="12" customWidth="1"/>
    <col min="10757" max="10757" width="35.4257812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43.7109375" style="12" customWidth="1"/>
    <col min="11010" max="11010" width="30" style="12" customWidth="1"/>
    <col min="11011" max="11011" width="36.28515625" style="12" customWidth="1"/>
    <col min="11012" max="11012" width="39.5703125" style="12" customWidth="1"/>
    <col min="11013" max="11013" width="35.4257812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43.7109375" style="12" customWidth="1"/>
    <col min="11266" max="11266" width="30" style="12" customWidth="1"/>
    <col min="11267" max="11267" width="36.28515625" style="12" customWidth="1"/>
    <col min="11268" max="11268" width="39.5703125" style="12" customWidth="1"/>
    <col min="11269" max="11269" width="35.4257812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43.7109375" style="12" customWidth="1"/>
    <col min="11522" max="11522" width="30" style="12" customWidth="1"/>
    <col min="11523" max="11523" width="36.28515625" style="12" customWidth="1"/>
    <col min="11524" max="11524" width="39.5703125" style="12" customWidth="1"/>
    <col min="11525" max="11525" width="35.4257812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43.7109375" style="12" customWidth="1"/>
    <col min="11778" max="11778" width="30" style="12" customWidth="1"/>
    <col min="11779" max="11779" width="36.28515625" style="12" customWidth="1"/>
    <col min="11780" max="11780" width="39.5703125" style="12" customWidth="1"/>
    <col min="11781" max="11781" width="35.4257812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43.7109375" style="12" customWidth="1"/>
    <col min="12034" max="12034" width="30" style="12" customWidth="1"/>
    <col min="12035" max="12035" width="36.28515625" style="12" customWidth="1"/>
    <col min="12036" max="12036" width="39.5703125" style="12" customWidth="1"/>
    <col min="12037" max="12037" width="35.4257812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43.7109375" style="12" customWidth="1"/>
    <col min="12290" max="12290" width="30" style="12" customWidth="1"/>
    <col min="12291" max="12291" width="36.28515625" style="12" customWidth="1"/>
    <col min="12292" max="12292" width="39.5703125" style="12" customWidth="1"/>
    <col min="12293" max="12293" width="35.4257812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43.7109375" style="12" customWidth="1"/>
    <col min="12546" max="12546" width="30" style="12" customWidth="1"/>
    <col min="12547" max="12547" width="36.28515625" style="12" customWidth="1"/>
    <col min="12548" max="12548" width="39.5703125" style="12" customWidth="1"/>
    <col min="12549" max="12549" width="35.4257812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43.7109375" style="12" customWidth="1"/>
    <col min="12802" max="12802" width="30" style="12" customWidth="1"/>
    <col min="12803" max="12803" width="36.28515625" style="12" customWidth="1"/>
    <col min="12804" max="12804" width="39.5703125" style="12" customWidth="1"/>
    <col min="12805" max="12805" width="35.4257812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43.7109375" style="12" customWidth="1"/>
    <col min="13058" max="13058" width="30" style="12" customWidth="1"/>
    <col min="13059" max="13059" width="36.28515625" style="12" customWidth="1"/>
    <col min="13060" max="13060" width="39.5703125" style="12" customWidth="1"/>
    <col min="13061" max="13061" width="35.4257812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43.7109375" style="12" customWidth="1"/>
    <col min="13314" max="13314" width="30" style="12" customWidth="1"/>
    <col min="13315" max="13315" width="36.28515625" style="12" customWidth="1"/>
    <col min="13316" max="13316" width="39.5703125" style="12" customWidth="1"/>
    <col min="13317" max="13317" width="35.4257812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43.7109375" style="12" customWidth="1"/>
    <col min="13570" max="13570" width="30" style="12" customWidth="1"/>
    <col min="13571" max="13571" width="36.28515625" style="12" customWidth="1"/>
    <col min="13572" max="13572" width="39.5703125" style="12" customWidth="1"/>
    <col min="13573" max="13573" width="35.4257812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43.7109375" style="12" customWidth="1"/>
    <col min="13826" max="13826" width="30" style="12" customWidth="1"/>
    <col min="13827" max="13827" width="36.28515625" style="12" customWidth="1"/>
    <col min="13828" max="13828" width="39.5703125" style="12" customWidth="1"/>
    <col min="13829" max="13829" width="35.4257812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43.7109375" style="12" customWidth="1"/>
    <col min="14082" max="14082" width="30" style="12" customWidth="1"/>
    <col min="14083" max="14083" width="36.28515625" style="12" customWidth="1"/>
    <col min="14084" max="14084" width="39.5703125" style="12" customWidth="1"/>
    <col min="14085" max="14085" width="35.4257812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43.7109375" style="12" customWidth="1"/>
    <col min="14338" max="14338" width="30" style="12" customWidth="1"/>
    <col min="14339" max="14339" width="36.28515625" style="12" customWidth="1"/>
    <col min="14340" max="14340" width="39.5703125" style="12" customWidth="1"/>
    <col min="14341" max="14341" width="35.4257812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43.7109375" style="12" customWidth="1"/>
    <col min="14594" max="14594" width="30" style="12" customWidth="1"/>
    <col min="14595" max="14595" width="36.28515625" style="12" customWidth="1"/>
    <col min="14596" max="14596" width="39.5703125" style="12" customWidth="1"/>
    <col min="14597" max="14597" width="35.4257812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43.7109375" style="12" customWidth="1"/>
    <col min="14850" max="14850" width="30" style="12" customWidth="1"/>
    <col min="14851" max="14851" width="36.28515625" style="12" customWidth="1"/>
    <col min="14852" max="14852" width="39.5703125" style="12" customWidth="1"/>
    <col min="14853" max="14853" width="35.4257812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43.7109375" style="12" customWidth="1"/>
    <col min="15106" max="15106" width="30" style="12" customWidth="1"/>
    <col min="15107" max="15107" width="36.28515625" style="12" customWidth="1"/>
    <col min="15108" max="15108" width="39.5703125" style="12" customWidth="1"/>
    <col min="15109" max="15109" width="35.4257812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43.7109375" style="12" customWidth="1"/>
    <col min="15362" max="15362" width="30" style="12" customWidth="1"/>
    <col min="15363" max="15363" width="36.28515625" style="12" customWidth="1"/>
    <col min="15364" max="15364" width="39.5703125" style="12" customWidth="1"/>
    <col min="15365" max="15365" width="35.4257812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43.7109375" style="12" customWidth="1"/>
    <col min="15618" max="15618" width="30" style="12" customWidth="1"/>
    <col min="15619" max="15619" width="36.28515625" style="12" customWidth="1"/>
    <col min="15620" max="15620" width="39.5703125" style="12" customWidth="1"/>
    <col min="15621" max="15621" width="35.4257812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43.7109375" style="12" customWidth="1"/>
    <col min="15874" max="15874" width="30" style="12" customWidth="1"/>
    <col min="15875" max="15875" width="36.28515625" style="12" customWidth="1"/>
    <col min="15876" max="15876" width="39.5703125" style="12" customWidth="1"/>
    <col min="15877" max="15877" width="35.4257812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43.7109375" style="12" customWidth="1"/>
    <col min="16130" max="16130" width="30" style="12" customWidth="1"/>
    <col min="16131" max="16131" width="36.28515625" style="12" customWidth="1"/>
    <col min="16132" max="16132" width="39.5703125" style="12" customWidth="1"/>
    <col min="16133" max="16133" width="35.4257812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5">
      <c r="A1" s="86" t="s">
        <v>0</v>
      </c>
      <c r="B1" s="2" t="s">
        <v>1</v>
      </c>
      <c r="C1" s="175"/>
      <c r="D1" s="4"/>
      <c r="E1" s="39" t="str">
        <f>[1]Revenue!B2</f>
        <v>LSU Health Sciences Center New Orleans</v>
      </c>
      <c r="F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33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103" t="s">
        <v>5</v>
      </c>
      <c r="E4" s="104" t="s">
        <v>6</v>
      </c>
      <c r="F4" s="13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105" t="s">
        <v>8</v>
      </c>
      <c r="E5" s="106" t="s">
        <v>7</v>
      </c>
      <c r="F5" s="13"/>
    </row>
    <row r="6" spans="1:12" ht="26.25">
      <c r="A6" s="55" t="s">
        <v>9</v>
      </c>
      <c r="B6" s="56"/>
      <c r="C6" s="56"/>
      <c r="D6" s="107"/>
      <c r="E6" s="108"/>
      <c r="F6" s="13"/>
    </row>
    <row r="7" spans="1:12" ht="26.25">
      <c r="A7" s="52" t="s">
        <v>10</v>
      </c>
      <c r="B7" s="71">
        <v>0</v>
      </c>
      <c r="C7" s="71">
        <f>[1]Revenue!H78</f>
        <v>0</v>
      </c>
      <c r="D7" s="109">
        <f>[1]Revenue!J78</f>
        <v>0</v>
      </c>
      <c r="E7" s="110">
        <f t="shared" ref="E7:E12" si="0">D7-C7</f>
        <v>0</v>
      </c>
      <c r="F7" s="13"/>
    </row>
    <row r="8" spans="1:12" ht="26.25">
      <c r="A8" s="60" t="s">
        <v>11</v>
      </c>
      <c r="B8" s="69">
        <v>0</v>
      </c>
      <c r="C8" s="69">
        <f>[1]Revenue!H79</f>
        <v>0</v>
      </c>
      <c r="D8" s="111">
        <f>[1]Revenue!J79</f>
        <v>0</v>
      </c>
      <c r="E8" s="110">
        <f t="shared" si="0"/>
        <v>0</v>
      </c>
      <c r="F8" s="13"/>
    </row>
    <row r="9" spans="1:12" ht="26.25">
      <c r="A9" s="62" t="s">
        <v>12</v>
      </c>
      <c r="B9" s="69">
        <v>36077016</v>
      </c>
      <c r="C9" s="69">
        <f>[1]Revenue!H80</f>
        <v>38169464</v>
      </c>
      <c r="D9" s="111">
        <f>[1]Revenue!J80</f>
        <v>38169464</v>
      </c>
      <c r="E9" s="110">
        <f t="shared" si="0"/>
        <v>0</v>
      </c>
      <c r="F9" s="13"/>
    </row>
    <row r="10" spans="1:12" ht="26.25">
      <c r="A10" s="63" t="s">
        <v>13</v>
      </c>
      <c r="B10" s="69">
        <v>0</v>
      </c>
      <c r="C10" s="69">
        <f>[1]Revenue!H81</f>
        <v>0</v>
      </c>
      <c r="D10" s="111">
        <f>[1]Revenue!J81</f>
        <v>0</v>
      </c>
      <c r="E10" s="110">
        <f t="shared" si="0"/>
        <v>0</v>
      </c>
      <c r="F10" s="13"/>
    </row>
    <row r="11" spans="1:12" ht="26.25">
      <c r="A11" s="63" t="s">
        <v>14</v>
      </c>
      <c r="B11" s="69">
        <v>0</v>
      </c>
      <c r="C11" s="69">
        <f>[1]Revenue!H83</f>
        <v>0</v>
      </c>
      <c r="D11" s="111">
        <f>[1]Revenue!J83</f>
        <v>0</v>
      </c>
      <c r="E11" s="110">
        <f t="shared" si="0"/>
        <v>0</v>
      </c>
      <c r="F11" s="13"/>
    </row>
    <row r="12" spans="1:12" s="15" customFormat="1" ht="26.25">
      <c r="A12" s="64" t="s">
        <v>15</v>
      </c>
      <c r="B12" s="73">
        <v>36077016</v>
      </c>
      <c r="C12" s="73">
        <f>C10+C9+C8+C7+C11</f>
        <v>38169464</v>
      </c>
      <c r="D12" s="112">
        <f>D10+D9+D8+D7+D11</f>
        <v>38169464</v>
      </c>
      <c r="E12" s="110">
        <f t="shared" si="0"/>
        <v>0</v>
      </c>
      <c r="F12" s="14"/>
    </row>
    <row r="13" spans="1:12" s="15" customFormat="1" ht="26.25">
      <c r="A13" s="67" t="s">
        <v>16</v>
      </c>
      <c r="B13" s="73">
        <v>28742733</v>
      </c>
      <c r="C13" s="73">
        <f>[1]Revenue!H82</f>
        <v>28742733</v>
      </c>
      <c r="D13" s="112">
        <f>[1]Revenue!J82</f>
        <v>0</v>
      </c>
      <c r="E13" s="110">
        <f>D13-C13</f>
        <v>-28742733</v>
      </c>
      <c r="F13" s="14"/>
    </row>
    <row r="14" spans="1:12" ht="26.25">
      <c r="A14" s="55" t="s">
        <v>17</v>
      </c>
      <c r="B14" s="69"/>
      <c r="C14" s="69"/>
      <c r="D14" s="111"/>
      <c r="E14" s="113"/>
      <c r="F14" s="16"/>
    </row>
    <row r="15" spans="1:12" ht="26.25">
      <c r="A15" s="70" t="s">
        <v>18</v>
      </c>
      <c r="B15" s="71"/>
      <c r="C15" s="71"/>
      <c r="D15" s="109"/>
      <c r="E15" s="114"/>
      <c r="F15" s="16"/>
    </row>
    <row r="16" spans="1:12" ht="26.25">
      <c r="A16" s="52" t="s">
        <v>19</v>
      </c>
      <c r="B16" s="71">
        <v>21491003</v>
      </c>
      <c r="C16" s="71">
        <f>[1]Revenue!H7</f>
        <v>20864361</v>
      </c>
      <c r="D16" s="109">
        <f>[1]Revenue!J7</f>
        <v>26608889</v>
      </c>
      <c r="E16" s="115">
        <f t="shared" ref="E16:E27" si="1">D16-C16</f>
        <v>5744528</v>
      </c>
      <c r="F16" s="16"/>
    </row>
    <row r="17" spans="1:6" ht="26.25">
      <c r="A17" s="52" t="s">
        <v>20</v>
      </c>
      <c r="B17" s="71">
        <v>1141285</v>
      </c>
      <c r="C17" s="71">
        <f>[1]Revenue!H17</f>
        <v>1142291</v>
      </c>
      <c r="D17" s="109">
        <f>[1]Revenue!J17</f>
        <v>1146791</v>
      </c>
      <c r="E17" s="115">
        <f t="shared" si="1"/>
        <v>4500</v>
      </c>
      <c r="F17" s="16"/>
    </row>
    <row r="18" spans="1:6" ht="26.25">
      <c r="A18" s="72" t="s">
        <v>21</v>
      </c>
      <c r="B18" s="71">
        <v>722481</v>
      </c>
      <c r="C18" s="71">
        <f>[1]Revenue!H9</f>
        <v>723163</v>
      </c>
      <c r="D18" s="109">
        <f>[1]Revenue!J9</f>
        <v>767443</v>
      </c>
      <c r="E18" s="115">
        <f t="shared" si="1"/>
        <v>44280</v>
      </c>
      <c r="F18" s="16"/>
    </row>
    <row r="19" spans="1:6" ht="26.25">
      <c r="A19" s="72" t="s">
        <v>22</v>
      </c>
      <c r="B19" s="71">
        <v>712303</v>
      </c>
      <c r="C19" s="71">
        <f>[1]Revenue!H10</f>
        <v>712927</v>
      </c>
      <c r="D19" s="109">
        <f>[1]Revenue!J10</f>
        <v>748505</v>
      </c>
      <c r="E19" s="115">
        <f t="shared" si="1"/>
        <v>35578</v>
      </c>
      <c r="F19" s="16"/>
    </row>
    <row r="20" spans="1:6" ht="26.25">
      <c r="A20" s="72" t="s">
        <v>23</v>
      </c>
      <c r="B20" s="71">
        <v>0</v>
      </c>
      <c r="C20" s="71">
        <f>[1]Revenue!H11</f>
        <v>0</v>
      </c>
      <c r="D20" s="109">
        <f>[1]Revenue!J11</f>
        <v>0</v>
      </c>
      <c r="E20" s="115">
        <f t="shared" si="1"/>
        <v>0</v>
      </c>
      <c r="F20" s="16"/>
    </row>
    <row r="21" spans="1:6" ht="26.25">
      <c r="A21" s="72" t="s">
        <v>24</v>
      </c>
      <c r="B21" s="71">
        <v>0</v>
      </c>
      <c r="C21" s="71">
        <f>[1]Revenue!H12</f>
        <v>0</v>
      </c>
      <c r="D21" s="109">
        <f>[1]Revenue!J12</f>
        <v>0</v>
      </c>
      <c r="E21" s="115">
        <f t="shared" si="1"/>
        <v>0</v>
      </c>
      <c r="F21" s="16"/>
    </row>
    <row r="22" spans="1:6" ht="26.25">
      <c r="A22" s="72" t="s">
        <v>25</v>
      </c>
      <c r="B22" s="71">
        <v>0</v>
      </c>
      <c r="C22" s="71">
        <f>[1]Revenue!H13</f>
        <v>0</v>
      </c>
      <c r="D22" s="109">
        <f>[1]Revenue!J13</f>
        <v>0</v>
      </c>
      <c r="E22" s="115">
        <f t="shared" si="1"/>
        <v>0</v>
      </c>
      <c r="F22" s="16"/>
    </row>
    <row r="23" spans="1:6" ht="26.25">
      <c r="A23" s="72" t="s">
        <v>26</v>
      </c>
      <c r="B23" s="71">
        <v>0</v>
      </c>
      <c r="C23" s="71">
        <f>[1]Revenue!H14</f>
        <v>0</v>
      </c>
      <c r="D23" s="109">
        <f>[1]Revenue!J14</f>
        <v>0</v>
      </c>
      <c r="E23" s="115">
        <f t="shared" si="1"/>
        <v>0</v>
      </c>
      <c r="F23" s="16"/>
    </row>
    <row r="24" spans="1:6" ht="26.25">
      <c r="A24" s="72" t="s">
        <v>27</v>
      </c>
      <c r="B24" s="71">
        <v>0</v>
      </c>
      <c r="C24" s="71">
        <f>[1]Revenue!H15</f>
        <v>0</v>
      </c>
      <c r="D24" s="109">
        <f>[1]Revenue!J15</f>
        <v>0</v>
      </c>
      <c r="E24" s="115">
        <f t="shared" si="1"/>
        <v>0</v>
      </c>
      <c r="F24" s="16"/>
    </row>
    <row r="25" spans="1:6" ht="26.25">
      <c r="A25" s="72" t="s">
        <v>28</v>
      </c>
      <c r="B25" s="71">
        <v>0</v>
      </c>
      <c r="C25" s="71">
        <f>[1]Revenue!H16</f>
        <v>0</v>
      </c>
      <c r="D25" s="109">
        <f>[1]Revenue!J16</f>
        <v>0</v>
      </c>
      <c r="E25" s="115">
        <f t="shared" si="1"/>
        <v>0</v>
      </c>
      <c r="F25" s="16"/>
    </row>
    <row r="26" spans="1:6" ht="26.25">
      <c r="A26" s="72" t="s">
        <v>29</v>
      </c>
      <c r="B26" s="71">
        <v>0</v>
      </c>
      <c r="C26" s="71">
        <f>[1]Revenue!H20</f>
        <v>0</v>
      </c>
      <c r="D26" s="109">
        <f>[1]Revenue!J20</f>
        <v>0</v>
      </c>
      <c r="E26" s="115">
        <f t="shared" si="1"/>
        <v>0</v>
      </c>
      <c r="F26" s="16"/>
    </row>
    <row r="27" spans="1:6" ht="26.25">
      <c r="A27" s="72" t="s">
        <v>30</v>
      </c>
      <c r="B27" s="71">
        <v>210340</v>
      </c>
      <c r="C27" s="71">
        <f>[1]Revenue!H21</f>
        <v>205142</v>
      </c>
      <c r="D27" s="109">
        <f>[1]Revenue!J21</f>
        <v>201394</v>
      </c>
      <c r="E27" s="115">
        <f t="shared" si="1"/>
        <v>-3748</v>
      </c>
      <c r="F27" s="16"/>
    </row>
    <row r="28" spans="1:6" s="15" customFormat="1" ht="26.25">
      <c r="A28" s="55" t="s">
        <v>31</v>
      </c>
      <c r="B28" s="73">
        <v>24277412</v>
      </c>
      <c r="C28" s="73">
        <f>SUM(C16:C27)</f>
        <v>23647884</v>
      </c>
      <c r="D28" s="112">
        <f>SUM(D16:D27)</f>
        <v>29473022</v>
      </c>
      <c r="E28" s="110">
        <f>SUM(E16:E27)</f>
        <v>5825138</v>
      </c>
      <c r="F28" s="14"/>
    </row>
    <row r="29" spans="1:6" ht="25.5">
      <c r="A29" s="74" t="s">
        <v>32</v>
      </c>
      <c r="B29" s="71">
        <v>0</v>
      </c>
      <c r="C29" s="71">
        <f>[1]Revenue!H24</f>
        <v>0</v>
      </c>
      <c r="D29" s="109">
        <f>[1]Revenue!J24</f>
        <v>0</v>
      </c>
      <c r="E29" s="114">
        <f t="shared" ref="E29:E34" si="2">D29-C29</f>
        <v>0</v>
      </c>
      <c r="F29" s="13"/>
    </row>
    <row r="30" spans="1:6" ht="25.5">
      <c r="A30" s="72" t="s">
        <v>33</v>
      </c>
      <c r="B30" s="69">
        <v>1233054</v>
      </c>
      <c r="C30" s="69">
        <f>[1]Revenue!H26</f>
        <v>1406229</v>
      </c>
      <c r="D30" s="111">
        <f>[1]Revenue!J26</f>
        <v>1406229</v>
      </c>
      <c r="E30" s="113">
        <f t="shared" si="2"/>
        <v>0</v>
      </c>
      <c r="F30" s="13"/>
    </row>
    <row r="31" spans="1:6" ht="25.5">
      <c r="A31" s="75" t="s">
        <v>34</v>
      </c>
      <c r="B31" s="69">
        <v>0</v>
      </c>
      <c r="C31" s="69">
        <f>[1]Revenue!H65</f>
        <v>0</v>
      </c>
      <c r="D31" s="111">
        <f>[1]Revenue!J65</f>
        <v>0</v>
      </c>
      <c r="E31" s="113">
        <f t="shared" si="2"/>
        <v>0</v>
      </c>
      <c r="F31" s="13"/>
    </row>
    <row r="32" spans="1:6" ht="25.5">
      <c r="A32" s="62" t="s">
        <v>35</v>
      </c>
      <c r="B32" s="69">
        <v>0</v>
      </c>
      <c r="C32" s="69">
        <f>[1]Revenue!H27</f>
        <v>0</v>
      </c>
      <c r="D32" s="111">
        <f>[1]Revenue!J27</f>
        <v>0</v>
      </c>
      <c r="E32" s="113">
        <f t="shared" si="2"/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111">
        <v>0</v>
      </c>
      <c r="E33" s="113">
        <f t="shared" si="2"/>
        <v>0</v>
      </c>
      <c r="F33" s="13"/>
    </row>
    <row r="34" spans="1:6" ht="28.5">
      <c r="A34" s="75" t="s">
        <v>119</v>
      </c>
      <c r="B34" s="69">
        <v>226334</v>
      </c>
      <c r="C34" s="69">
        <f>[1]Revenue!H28</f>
        <v>-15023465</v>
      </c>
      <c r="D34" s="111">
        <f>[1]Revenue!J28</f>
        <v>15423047</v>
      </c>
      <c r="E34" s="113">
        <f t="shared" si="2"/>
        <v>30446512</v>
      </c>
      <c r="F34" s="13"/>
    </row>
    <row r="35" spans="1:6" s="15" customFormat="1" ht="26.25">
      <c r="A35" s="76" t="s">
        <v>38</v>
      </c>
      <c r="B35" s="77">
        <v>25736800</v>
      </c>
      <c r="C35" s="77">
        <f>C34+C33+C32+C31+C30+C29+C28</f>
        <v>10030648</v>
      </c>
      <c r="D35" s="116">
        <f>D34+D33+D32+D31+D30+D29+D28</f>
        <v>46302298</v>
      </c>
      <c r="E35" s="117">
        <f>E34+E33+E32+E31+E30+E29</f>
        <v>30446512</v>
      </c>
      <c r="F35" s="14"/>
    </row>
    <row r="36" spans="1:6" ht="26.25">
      <c r="A36" s="70" t="s">
        <v>39</v>
      </c>
      <c r="B36" s="71"/>
      <c r="C36" s="71"/>
      <c r="D36" s="109"/>
      <c r="E36" s="114"/>
      <c r="F36" s="13"/>
    </row>
    <row r="37" spans="1:6" ht="25.5">
      <c r="A37" s="79" t="s">
        <v>40</v>
      </c>
      <c r="B37" s="71">
        <v>0</v>
      </c>
      <c r="C37" s="71">
        <f>[1]Revenue!H56</f>
        <v>0</v>
      </c>
      <c r="D37" s="109">
        <f>[1]Revenue!J56</f>
        <v>0</v>
      </c>
      <c r="E37" s="114">
        <f>D37-C37</f>
        <v>0</v>
      </c>
      <c r="F37" s="13"/>
    </row>
    <row r="38" spans="1:6" ht="25.5">
      <c r="A38" s="60" t="s">
        <v>41</v>
      </c>
      <c r="B38" s="89">
        <v>0</v>
      </c>
      <c r="C38" s="89">
        <f>[1]Revenue!H57</f>
        <v>0</v>
      </c>
      <c r="D38" s="118">
        <f>[1]Revenue!J57</f>
        <v>0</v>
      </c>
      <c r="E38" s="119">
        <f>D38-C38</f>
        <v>0</v>
      </c>
      <c r="F38" s="13"/>
    </row>
    <row r="39" spans="1:6" ht="26.25">
      <c r="A39" s="81" t="s">
        <v>42</v>
      </c>
      <c r="B39" s="71"/>
      <c r="C39" s="71"/>
      <c r="D39" s="109"/>
      <c r="E39" s="114"/>
      <c r="F39" s="13"/>
    </row>
    <row r="40" spans="1:6" ht="25.5">
      <c r="A40" s="72" t="s">
        <v>43</v>
      </c>
      <c r="B40" s="71">
        <v>0</v>
      </c>
      <c r="C40" s="71">
        <f>[1]Revenue!H58</f>
        <v>0</v>
      </c>
      <c r="D40" s="109">
        <f>[1]Revenue!J58</f>
        <v>0</v>
      </c>
      <c r="E40" s="114">
        <f>D40-C40</f>
        <v>0</v>
      </c>
      <c r="F40" s="13"/>
    </row>
    <row r="41" spans="1:6" ht="25.5">
      <c r="A41" s="60" t="s">
        <v>44</v>
      </c>
      <c r="B41" s="69">
        <v>0</v>
      </c>
      <c r="C41" s="69">
        <f>[1]Revenue!H59+[1]Revenue!H64</f>
        <v>0</v>
      </c>
      <c r="D41" s="111">
        <f>[1]Revenue!J59+[1]Revenue!J64</f>
        <v>0</v>
      </c>
      <c r="E41" s="113">
        <f>D41-C41</f>
        <v>0</v>
      </c>
      <c r="F41" s="13"/>
    </row>
    <row r="42" spans="1:6" s="18" customFormat="1" ht="45">
      <c r="A42" s="55" t="s">
        <v>45</v>
      </c>
      <c r="B42" s="73">
        <v>0</v>
      </c>
      <c r="C42" s="73">
        <f>C41+C40+C38+C37</f>
        <v>0</v>
      </c>
      <c r="D42" s="112">
        <f>D41+D40+D38+D37</f>
        <v>0</v>
      </c>
      <c r="E42" s="110">
        <f>D42-C42</f>
        <v>0</v>
      </c>
      <c r="F42" s="17"/>
    </row>
    <row r="43" spans="1:6" s="18" customFormat="1" ht="45">
      <c r="A43" s="55" t="s">
        <v>46</v>
      </c>
      <c r="B43" s="73">
        <v>0</v>
      </c>
      <c r="C43" s="73">
        <f>[1]Revenue!H32</f>
        <v>0</v>
      </c>
      <c r="D43" s="112">
        <f>[1]Revenue!J32</f>
        <v>0</v>
      </c>
      <c r="E43" s="110">
        <f>D43-C43</f>
        <v>0</v>
      </c>
      <c r="F43" s="17"/>
    </row>
    <row r="44" spans="1:6" s="18" customFormat="1" ht="45.75" thickBot="1">
      <c r="A44" s="83" t="s">
        <v>114</v>
      </c>
      <c r="B44" s="84">
        <v>90556549</v>
      </c>
      <c r="C44" s="84">
        <f>C42+C35+C12+C13+C43</f>
        <v>76942845</v>
      </c>
      <c r="D44" s="120">
        <f>D42+D35+D12+D13+D43</f>
        <v>84471762</v>
      </c>
      <c r="E44" s="121">
        <f>D44-C44</f>
        <v>7528917</v>
      </c>
      <c r="F44" s="17"/>
    </row>
    <row r="45" spans="1:6" s="7" customFormat="1" ht="45" thickTop="1">
      <c r="A45" s="187" t="s">
        <v>98</v>
      </c>
      <c r="B45" s="188"/>
      <c r="C45" s="188"/>
      <c r="D45" s="188"/>
      <c r="E45" s="189"/>
      <c r="F45" s="21"/>
    </row>
    <row r="46" spans="1:6" ht="37.5" customHeight="1">
      <c r="A46" s="190"/>
      <c r="B46" s="190"/>
      <c r="C46" s="190"/>
      <c r="D46" s="190"/>
      <c r="E46" s="190"/>
      <c r="F46" s="24"/>
    </row>
    <row r="47" spans="1:6" ht="34.5">
      <c r="A47" s="40"/>
      <c r="B47" s="41"/>
      <c r="C47" s="41"/>
      <c r="D47" s="41"/>
      <c r="E47" s="41"/>
      <c r="F47" s="25"/>
    </row>
    <row r="48" spans="1:6" ht="34.5">
      <c r="A48" s="42"/>
      <c r="B48" s="41"/>
      <c r="C48" s="41"/>
      <c r="D48" s="41"/>
      <c r="E48" s="4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mergeCells count="1">
    <mergeCell ref="A45:E46"/>
  </mergeCells>
  <pageMargins left="0.7" right="0.7" top="0.75" bottom="0.75" header="0.3" footer="0.3"/>
  <pageSetup scale="4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L21" sqref="L21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49.855468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49.855468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49.855468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49.855468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49.855468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49.855468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49.855468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49.855468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49.855468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49.855468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49.855468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49.855468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49.855468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49.855468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49.855468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49.855468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49.855468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49.855468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49.855468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49.855468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49.855468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49.855468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49.855468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49.855468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49.855468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49.855468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49.855468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49.855468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49.855468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49.855468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49.855468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49.855468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49.855468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49.855468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49.855468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49.855468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49.855468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49.855468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49.855468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49.855468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49.855468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49.855468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49.855468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49.855468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49.855468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49.855468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49.855468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49.855468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49.855468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49.855468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49.855468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49.855468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49.855468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49.855468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49.855468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49.855468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49.855468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49.855468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49.855468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49.855468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49.855468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49.855468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49.855468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99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101" t="s">
        <v>7</v>
      </c>
      <c r="C5" s="101" t="s">
        <v>7</v>
      </c>
      <c r="D5" s="101" t="s">
        <v>8</v>
      </c>
      <c r="E5" s="102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86116195.659999996</v>
      </c>
      <c r="C7" s="71">
        <v>123182490</v>
      </c>
      <c r="D7" s="71">
        <v>87744057</v>
      </c>
      <c r="E7" s="59">
        <v>-35438433</v>
      </c>
      <c r="F7" s="13"/>
    </row>
    <row r="8" spans="1:12" ht="25.5">
      <c r="A8" s="60" t="s">
        <v>11</v>
      </c>
      <c r="B8" s="69">
        <v>150869627.34</v>
      </c>
      <c r="C8" s="69">
        <v>96672988</v>
      </c>
      <c r="D8" s="69">
        <v>122996915</v>
      </c>
      <c r="E8" s="61">
        <v>26323927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8586875</v>
      </c>
      <c r="C11" s="69">
        <v>25717220</v>
      </c>
      <c r="D11" s="69">
        <v>24597603</v>
      </c>
      <c r="E11" s="61">
        <v>-1119617</v>
      </c>
      <c r="F11" s="13"/>
    </row>
    <row r="12" spans="1:12" s="15" customFormat="1" ht="26.25">
      <c r="A12" s="64" t="s">
        <v>15</v>
      </c>
      <c r="B12" s="73">
        <v>245572698</v>
      </c>
      <c r="C12" s="73">
        <v>245572698</v>
      </c>
      <c r="D12" s="73">
        <v>235338575</v>
      </c>
      <c r="E12" s="66">
        <v>-10234123</v>
      </c>
      <c r="F12" s="14"/>
    </row>
    <row r="13" spans="1:12" s="15" customFormat="1" ht="26.25">
      <c r="A13" s="67" t="s">
        <v>16</v>
      </c>
      <c r="B13" s="73">
        <v>18675205</v>
      </c>
      <c r="C13" s="73">
        <v>18675205</v>
      </c>
      <c r="D13" s="73">
        <v>0</v>
      </c>
      <c r="E13" s="66">
        <v>-18675205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8188674.6900000013</v>
      </c>
      <c r="C16" s="71">
        <v>8156891</v>
      </c>
      <c r="D16" s="71">
        <v>9034098</v>
      </c>
      <c r="E16" s="71">
        <v>877207</v>
      </c>
      <c r="F16" s="16"/>
    </row>
    <row r="17" spans="1:6" ht="25.5">
      <c r="A17" s="52" t="s">
        <v>20</v>
      </c>
      <c r="B17" s="71">
        <v>127017.52</v>
      </c>
      <c r="C17" s="71">
        <v>149258</v>
      </c>
      <c r="D17" s="71">
        <v>164604</v>
      </c>
      <c r="E17" s="71">
        <v>15346</v>
      </c>
      <c r="F17" s="16"/>
    </row>
    <row r="18" spans="1:6" ht="25.5">
      <c r="A18" s="72" t="s">
        <v>21</v>
      </c>
      <c r="B18" s="71">
        <v>86441.919999999998</v>
      </c>
      <c r="C18" s="71">
        <v>79230</v>
      </c>
      <c r="D18" s="71">
        <v>79230</v>
      </c>
      <c r="E18" s="71">
        <v>0</v>
      </c>
      <c r="F18" s="16"/>
    </row>
    <row r="19" spans="1:6" ht="25.5">
      <c r="A19" s="72" t="s">
        <v>22</v>
      </c>
      <c r="B19" s="71">
        <v>243818.03</v>
      </c>
      <c r="C19" s="71">
        <v>243205</v>
      </c>
      <c r="D19" s="71">
        <v>243205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8645952.1600000001</v>
      </c>
      <c r="C28" s="73">
        <v>8628584</v>
      </c>
      <c r="D28" s="73">
        <v>9521137</v>
      </c>
      <c r="E28" s="73">
        <v>892553</v>
      </c>
      <c r="F28" s="14"/>
    </row>
    <row r="29" spans="1:6" ht="25.5">
      <c r="A29" s="74" t="s">
        <v>32</v>
      </c>
      <c r="B29" s="71">
        <v>46645200.530000001</v>
      </c>
      <c r="C29" s="71">
        <v>45487517</v>
      </c>
      <c r="D29" s="71">
        <v>45487517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20400</v>
      </c>
      <c r="D30" s="69">
        <v>20400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89</v>
      </c>
      <c r="B34" s="69">
        <v>13415.95</v>
      </c>
      <c r="C34" s="69">
        <v>-6544965</v>
      </c>
      <c r="D34" s="69">
        <v>8893697</v>
      </c>
      <c r="E34" s="61">
        <v>15438662</v>
      </c>
      <c r="F34" s="13"/>
    </row>
    <row r="35" spans="1:6" s="15" customFormat="1" ht="26.25">
      <c r="A35" s="76" t="s">
        <v>38</v>
      </c>
      <c r="B35" s="77">
        <v>55304568.640000001</v>
      </c>
      <c r="C35" s="77">
        <v>47591536</v>
      </c>
      <c r="D35" s="77">
        <v>63922751</v>
      </c>
      <c r="E35" s="78">
        <v>15438662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58724160</v>
      </c>
      <c r="C38" s="89">
        <v>58724160</v>
      </c>
      <c r="D38" s="89">
        <v>58724160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58724160</v>
      </c>
      <c r="C42" s="73">
        <v>58724160</v>
      </c>
      <c r="D42" s="73">
        <v>58724160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378276631.63999999</v>
      </c>
      <c r="C44" s="84">
        <v>370563599</v>
      </c>
      <c r="D44" s="84">
        <v>357985486</v>
      </c>
      <c r="E44" s="85">
        <v>-12578113</v>
      </c>
      <c r="F44" s="17"/>
    </row>
    <row r="45" spans="1:6" s="7" customFormat="1" ht="45" thickTop="1">
      <c r="A45" s="16" t="s">
        <v>100</v>
      </c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C1" sqref="C1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83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58">
        <f>SUBOS!B7+SUBR!B7+SUNO!B7+SUS!B7+SULaw!B7+SUAg!B7</f>
        <v>0</v>
      </c>
      <c r="C7" s="58">
        <f>SUBOS!C7+SUBR!C7+SUNO!C7+SUS!C7+SULaw!C7+SUAg!C7</f>
        <v>0</v>
      </c>
      <c r="D7" s="58">
        <f>SUBOS!D7+SUBR!D7+SUNO!D7+SUS!D7+SULaw!D7+SUAg!D7</f>
        <v>0</v>
      </c>
      <c r="E7" s="59">
        <f t="shared" ref="E7:E12" si="0">D7-C7</f>
        <v>0</v>
      </c>
      <c r="F7" s="13"/>
    </row>
    <row r="8" spans="1:12" ht="25.5">
      <c r="A8" s="60" t="s">
        <v>11</v>
      </c>
      <c r="B8" s="58">
        <f>SUBOS!B8+SUBR!B8+SUNO!B8+SUS!B8+SULaw!B8+SUAg!B8</f>
        <v>0</v>
      </c>
      <c r="C8" s="58">
        <f>SUBOS!C8+SUBR!C8+SUNO!C8+SUS!C8+SULaw!C8+SUAg!C8</f>
        <v>0</v>
      </c>
      <c r="D8" s="58">
        <f>SUBOS!D8+SUBR!D8+SUNO!D8+SUS!D8+SULaw!D8+SUAg!D8</f>
        <v>0</v>
      </c>
      <c r="E8" s="61">
        <f t="shared" si="0"/>
        <v>0</v>
      </c>
      <c r="F8" s="13"/>
    </row>
    <row r="9" spans="1:12" ht="25.5">
      <c r="A9" s="62" t="s">
        <v>12</v>
      </c>
      <c r="B9" s="58">
        <f>SUBOS!B9+SUBR!B9+SUNO!B9+SUS!B9+SULaw!B9+SUAg!B9</f>
        <v>0</v>
      </c>
      <c r="C9" s="58">
        <f>SUBOS!C9+SUBR!C9+SUNO!C9+SUS!C9+SULaw!C9+SUAg!C9</f>
        <v>0</v>
      </c>
      <c r="D9" s="58">
        <f>SUBOS!D9+SUBR!D9+SUNO!D9+SUS!D9+SULaw!D9+SUAg!D9</f>
        <v>0</v>
      </c>
      <c r="E9" s="61">
        <f t="shared" si="0"/>
        <v>0</v>
      </c>
      <c r="F9" s="13"/>
    </row>
    <row r="10" spans="1:12" ht="25.5">
      <c r="A10" s="63" t="s">
        <v>13</v>
      </c>
      <c r="B10" s="58">
        <f>SUBOS!B10+SUBR!B10+SUNO!B10+SUS!B10+SULaw!B10+SUAg!B10</f>
        <v>1450165</v>
      </c>
      <c r="C10" s="58">
        <f>SUBOS!C10+SUBR!C10+SUNO!C10+SUS!C10+SULaw!C10+SUAg!C10</f>
        <v>1971188</v>
      </c>
      <c r="D10" s="58">
        <f>SUBOS!D10+SUBR!D10+SUNO!D10+SUS!D10+SULaw!D10+SUAg!D10</f>
        <v>1542517</v>
      </c>
      <c r="E10" s="61">
        <f t="shared" si="0"/>
        <v>-428671</v>
      </c>
      <c r="F10" s="13"/>
    </row>
    <row r="11" spans="1:12" ht="25.5">
      <c r="A11" s="63" t="s">
        <v>14</v>
      </c>
      <c r="B11" s="58">
        <f>SUBOS!B11+SUBR!B11+SUNO!B11+SUS!B11+SULaw!B11+SUAg!B11</f>
        <v>20687</v>
      </c>
      <c r="C11" s="58">
        <f>SUBOS!C11+SUBR!C11+SUNO!C11+SUS!C11+SULaw!C11+SUAg!C11</f>
        <v>1379291</v>
      </c>
      <c r="D11" s="58">
        <f>SUBOS!D11+SUBR!D11+SUNO!D11+SUS!D11+SULaw!D11+SUAg!D11</f>
        <v>25291</v>
      </c>
      <c r="E11" s="61">
        <f t="shared" si="0"/>
        <v>-1354000</v>
      </c>
      <c r="F11" s="13"/>
    </row>
    <row r="12" spans="1:12" s="15" customFormat="1" ht="26.25">
      <c r="A12" s="64" t="s">
        <v>15</v>
      </c>
      <c r="B12" s="65">
        <f>B10+B9+B8+B7+B11</f>
        <v>1470852</v>
      </c>
      <c r="C12" s="65">
        <f>C10+C9+C8+C7+C11</f>
        <v>3350479</v>
      </c>
      <c r="D12" s="65">
        <f>D10+D9+D8+D7+D11</f>
        <v>1567808</v>
      </c>
      <c r="E12" s="66">
        <f t="shared" si="0"/>
        <v>-1782671</v>
      </c>
      <c r="F12" s="14"/>
    </row>
    <row r="13" spans="1:12" s="15" customFormat="1" ht="26.25">
      <c r="A13" s="67" t="s">
        <v>16</v>
      </c>
      <c r="B13" s="58">
        <f>SUBOS!B13+SUBR!B13+SUNO!B13+SUS!B13+SULaw!B13+SUAg!B13</f>
        <v>18662014</v>
      </c>
      <c r="C13" s="58">
        <f>SUBOS!C13+SUBR!C13+SUNO!C13+SUS!C13+SULaw!C13+SUAg!C13</f>
        <v>18662014</v>
      </c>
      <c r="D13" s="58">
        <f>SUBOS!D13+SUBR!D13+SUNO!D13+SUS!D13+SULaw!D13+SUAg!D13</f>
        <v>0</v>
      </c>
      <c r="E13" s="66">
        <f>D13-C13</f>
        <v>-18662014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f>SUBOS!B16+SUBR!B16+SUNO!B16+SUS!B16+SULaw!B16+SUAg!B16</f>
        <v>40738246.619999997</v>
      </c>
      <c r="C16" s="71">
        <f>SUBOS!C16+SUBR!C16+SUNO!C16+SUS!C16+SULaw!C16+SUAg!C16</f>
        <v>36871545</v>
      </c>
      <c r="D16" s="71">
        <f>SUBOS!D16+SUBR!D16+SUNO!D16+SUS!D16+SULaw!D16+SUAg!D16</f>
        <v>44388364</v>
      </c>
      <c r="E16" s="71">
        <f>D16-C16</f>
        <v>7516819</v>
      </c>
      <c r="F16" s="16"/>
    </row>
    <row r="17" spans="1:6" ht="25.5">
      <c r="A17" s="52" t="s">
        <v>20</v>
      </c>
      <c r="B17" s="71">
        <f>SUBOS!B17+SUBR!B17+SUNO!B17+SUS!B17+SULaw!B17+SUAg!B17</f>
        <v>6031323.0999999996</v>
      </c>
      <c r="C17" s="71">
        <f>SUBOS!C17+SUBR!C17+SUNO!C17+SUS!C17+SULaw!C17+SUAg!C17</f>
        <v>5665687</v>
      </c>
      <c r="D17" s="71">
        <f>SUBOS!D17+SUBR!D17+SUNO!D17+SUS!D17+SULaw!D17+SUAg!D17</f>
        <v>6618036</v>
      </c>
      <c r="E17" s="71">
        <f>D17-C17</f>
        <v>952349</v>
      </c>
      <c r="F17" s="16"/>
    </row>
    <row r="18" spans="1:6" ht="25.5">
      <c r="A18" s="72" t="s">
        <v>21</v>
      </c>
      <c r="B18" s="71">
        <f>SUBOS!B18+SUBR!B18+SUNO!B18+SUS!B18+SULaw!B18+SUAg!B18</f>
        <v>3096921.9299999997</v>
      </c>
      <c r="C18" s="71">
        <f>SUBOS!C18+SUBR!C18+SUNO!C18+SUS!C18+SULaw!C18+SUAg!C18</f>
        <v>3295590</v>
      </c>
      <c r="D18" s="71">
        <f>SUBOS!D18+SUBR!D18+SUNO!D18+SUS!D18+SULaw!D18+SUAg!D18</f>
        <v>3430030</v>
      </c>
      <c r="E18" s="71">
        <f>D18-C18</f>
        <v>134440</v>
      </c>
      <c r="F18" s="16"/>
    </row>
    <row r="19" spans="1:6" ht="25.5">
      <c r="A19" s="72" t="s">
        <v>22</v>
      </c>
      <c r="B19" s="71">
        <f>SUBOS!B19+SUBR!B19+SUNO!B19+SUS!B19+SULaw!B19+SUAg!B19</f>
        <v>1065094.58</v>
      </c>
      <c r="C19" s="71">
        <f>SUBOS!C19+SUBR!C19+SUNO!C19+SUS!C19+SULaw!C19+SUAg!C19</f>
        <v>1057254</v>
      </c>
      <c r="D19" s="71">
        <f>SUBOS!D19+SUBR!D19+SUNO!D19+SUS!D19+SULaw!D19+SUAg!D19</f>
        <v>1038798</v>
      </c>
      <c r="E19" s="71">
        <f>D19-C19</f>
        <v>-18456</v>
      </c>
      <c r="F19" s="16"/>
    </row>
    <row r="20" spans="1:6" ht="25.5">
      <c r="A20" s="72" t="s">
        <v>23</v>
      </c>
      <c r="B20" s="71">
        <f>SUBOS!B20+SUBR!B20+SUNO!B20+SUS!B20+SULaw!B20+SUAg!B20</f>
        <v>316580</v>
      </c>
      <c r="C20" s="71">
        <f>SUBOS!C20+SUBR!C20+SUNO!C20+SUS!C20+SULaw!C20+SUAg!C20</f>
        <v>800000</v>
      </c>
      <c r="D20" s="71">
        <f>SUBOS!D20+SUBR!D20+SUNO!D20+SUS!D20+SULaw!D20+SUAg!D20</f>
        <v>852162</v>
      </c>
      <c r="E20" s="71">
        <f t="shared" ref="E20:E26" si="1">D20-C20</f>
        <v>52162</v>
      </c>
      <c r="F20" s="16"/>
    </row>
    <row r="21" spans="1:6" ht="25.5">
      <c r="A21" s="72" t="s">
        <v>24</v>
      </c>
      <c r="B21" s="71">
        <f>SUBOS!B21+SUBR!B21+SUNO!B21+SUS!B21+SULaw!B21+SUAg!B21</f>
        <v>200000</v>
      </c>
      <c r="C21" s="71">
        <f>SUBOS!C21+SUBR!C21+SUNO!C21+SUS!C21+SULaw!C21+SUAg!C21</f>
        <v>200000</v>
      </c>
      <c r="D21" s="71">
        <f>SUBOS!D21+SUBR!D21+SUNO!D21+SUS!D21+SULaw!D21+SUAg!D21</f>
        <v>100000</v>
      </c>
      <c r="E21" s="71">
        <f t="shared" si="1"/>
        <v>-100000</v>
      </c>
      <c r="F21" s="16"/>
    </row>
    <row r="22" spans="1:6" ht="25.5">
      <c r="A22" s="72" t="s">
        <v>25</v>
      </c>
      <c r="B22" s="71">
        <f>SUBOS!B22+SUBR!B22+SUNO!B22+SUS!B22+SULaw!B22+SUAg!B22</f>
        <v>0</v>
      </c>
      <c r="C22" s="71">
        <f>SUBOS!C22+SUBR!C22+SUNO!C22+SUS!C22+SULaw!C22+SUAg!C22</f>
        <v>0</v>
      </c>
      <c r="D22" s="71">
        <f>SUBOS!D22+SUBR!D22+SUNO!D22+SUS!D22+SULaw!D22+SUAg!D22</f>
        <v>0</v>
      </c>
      <c r="E22" s="71">
        <f t="shared" si="1"/>
        <v>0</v>
      </c>
      <c r="F22" s="16"/>
    </row>
    <row r="23" spans="1:6" ht="25.5">
      <c r="A23" s="72" t="s">
        <v>26</v>
      </c>
      <c r="B23" s="71">
        <f>SUBOS!B23+SUBR!B23+SUNO!B23+SUS!B23+SULaw!B23+SUAg!B23</f>
        <v>254036</v>
      </c>
      <c r="C23" s="71">
        <f>SUBOS!C23+SUBR!C23+SUNO!C23+SUS!C23+SULaw!C23+SUAg!C23</f>
        <v>1000000</v>
      </c>
      <c r="D23" s="71">
        <f>SUBOS!D23+SUBR!D23+SUNO!D23+SUS!D23+SULaw!D23+SUAg!D23</f>
        <v>1500000</v>
      </c>
      <c r="E23" s="71">
        <f t="shared" si="1"/>
        <v>500000</v>
      </c>
      <c r="F23" s="16"/>
    </row>
    <row r="24" spans="1:6" ht="25.5">
      <c r="A24" s="72" t="s">
        <v>27</v>
      </c>
      <c r="B24" s="71">
        <f>SUBOS!B24+SUBR!B24+SUNO!B24+SUS!B24+SULaw!B24+SUAg!B24</f>
        <v>482874.61</v>
      </c>
      <c r="C24" s="71">
        <f>SUBOS!C24+SUBR!C24+SUNO!C24+SUS!C24+SULaw!C24+SUAg!C24</f>
        <v>499783</v>
      </c>
      <c r="D24" s="71">
        <f>SUBOS!D24+SUBR!D24+SUNO!D24+SUS!D24+SULaw!D24+SUAg!D24</f>
        <v>479791</v>
      </c>
      <c r="E24" s="71">
        <f t="shared" si="1"/>
        <v>-19992</v>
      </c>
      <c r="F24" s="16"/>
    </row>
    <row r="25" spans="1:6" ht="25.5">
      <c r="A25" s="72" t="s">
        <v>28</v>
      </c>
      <c r="B25" s="71">
        <f>SUBOS!B25+SUBR!B25+SUNO!B25+SUS!B25+SULaw!B25+SUAg!B25</f>
        <v>0</v>
      </c>
      <c r="C25" s="71">
        <f>SUBOS!C25+SUBR!C25+SUNO!C25+SUS!C25+SULaw!C25+SUAg!C25</f>
        <v>0</v>
      </c>
      <c r="D25" s="71">
        <f>SUBOS!D25+SUBR!D25+SUNO!D25+SUS!D25+SULaw!D25+SUAg!D25</f>
        <v>0</v>
      </c>
      <c r="E25" s="71">
        <f t="shared" si="1"/>
        <v>0</v>
      </c>
      <c r="F25" s="16"/>
    </row>
    <row r="26" spans="1:6" ht="25.5">
      <c r="A26" s="72" t="s">
        <v>29</v>
      </c>
      <c r="B26" s="71">
        <f>SUBOS!B26+SUBR!B26+SUNO!B26+SUS!B26+SULaw!B26+SUAg!B26</f>
        <v>0</v>
      </c>
      <c r="C26" s="71">
        <f>SUBOS!C26+SUBR!C26+SUNO!C26+SUS!C26+SULaw!C26+SUAg!C26</f>
        <v>0</v>
      </c>
      <c r="D26" s="71">
        <f>SUBOS!D26+SUBR!D26+SUNO!D26+SUS!D26+SULaw!D26+SUAg!D26</f>
        <v>175000</v>
      </c>
      <c r="E26" s="71">
        <f t="shared" si="1"/>
        <v>175000</v>
      </c>
      <c r="F26" s="16"/>
    </row>
    <row r="27" spans="1:6" ht="25.5">
      <c r="A27" s="72" t="s">
        <v>30</v>
      </c>
      <c r="B27" s="58">
        <f>SUBOS!B27+SUBR!B27+SUNO!B27+SUS!B27+SULaw!B27+SUAg!B27</f>
        <v>0</v>
      </c>
      <c r="C27" s="58">
        <f>SUBOS!C27+SUBR!C27+SUNO!C27+SUS!C27+SULaw!C27+SUAg!C27</f>
        <v>0</v>
      </c>
      <c r="D27" s="58">
        <f>SUBOS!D27+SUBR!D27+SUNO!D27+SUS!D27+SULaw!D27+SUAg!D27</f>
        <v>0</v>
      </c>
      <c r="E27" s="71">
        <f>D27-C27</f>
        <v>0</v>
      </c>
      <c r="F27" s="16"/>
    </row>
    <row r="28" spans="1:6" s="15" customFormat="1" ht="26.25">
      <c r="A28" s="55" t="s">
        <v>31</v>
      </c>
      <c r="B28" s="73">
        <f>SUM(B16:B27)</f>
        <v>52185076.839999996</v>
      </c>
      <c r="C28" s="73">
        <f>SUM(C16:C27)</f>
        <v>49389859</v>
      </c>
      <c r="D28" s="73">
        <f>SUM(D16:D27)</f>
        <v>58582181</v>
      </c>
      <c r="E28" s="73">
        <f>SUM(E16:E27)</f>
        <v>9192322</v>
      </c>
      <c r="F28" s="14"/>
    </row>
    <row r="29" spans="1:6" ht="25.5">
      <c r="A29" s="74" t="s">
        <v>32</v>
      </c>
      <c r="B29" s="58">
        <f>SUBOS!B29+SUBR!B29+SUNO!B29+SUS!B29+SULaw!B29+SUAg!B29</f>
        <v>0</v>
      </c>
      <c r="C29" s="58">
        <f>SUBOS!C29+SUBR!C29+SUNO!C29+SUS!C29+SULaw!C29+SUAg!C29</f>
        <v>0</v>
      </c>
      <c r="D29" s="58">
        <f>SUBOS!D29+SUBR!D29+SUNO!D29+SUS!D29+SULaw!D29+SUAg!D29</f>
        <v>0</v>
      </c>
      <c r="E29" s="59">
        <f t="shared" ref="E29:E34" si="2">D29-C29</f>
        <v>0</v>
      </c>
      <c r="F29" s="13"/>
    </row>
    <row r="30" spans="1:6" ht="25.5">
      <c r="A30" s="72" t="s">
        <v>33</v>
      </c>
      <c r="B30" s="58">
        <f>SUBOS!B30+SUBR!B30+SUNO!B30+SUS!B30+SULaw!B30+SUAg!B30</f>
        <v>0</v>
      </c>
      <c r="C30" s="58">
        <f>SUBOS!C30+SUBR!C30+SUNO!C30+SUS!C30+SULaw!C30+SUAg!C30</f>
        <v>0</v>
      </c>
      <c r="D30" s="58">
        <f>SUBOS!D30+SUBR!D30+SUNO!D30+SUS!D30+SULaw!D30+SUAg!D30</f>
        <v>0</v>
      </c>
      <c r="E30" s="61">
        <f t="shared" si="2"/>
        <v>0</v>
      </c>
      <c r="F30" s="13"/>
    </row>
    <row r="31" spans="1:6" ht="25.5">
      <c r="A31" s="75" t="s">
        <v>34</v>
      </c>
      <c r="B31" s="58">
        <f>SUBOS!B31+SUBR!B31+SUNO!B31+SUS!B31+SULaw!B31+SUAg!B31</f>
        <v>0</v>
      </c>
      <c r="C31" s="58">
        <f>SUBOS!C31+SUBR!C31+SUNO!C31+SUS!C31+SULaw!C31+SUAg!C31</f>
        <v>0</v>
      </c>
      <c r="D31" s="58">
        <f>SUBOS!D31+SUBR!D31+SUNO!D31+SUS!D31+SULaw!D31+SUAg!D31</f>
        <v>0</v>
      </c>
      <c r="E31" s="61">
        <f t="shared" si="2"/>
        <v>0</v>
      </c>
      <c r="F31" s="13"/>
    </row>
    <row r="32" spans="1:6" ht="25.5">
      <c r="A32" s="62" t="s">
        <v>35</v>
      </c>
      <c r="B32" s="58">
        <f>SUBOS!B32+SUBR!B32+SUNO!B32+SUS!B32+SULaw!B32+SUAg!B32</f>
        <v>0</v>
      </c>
      <c r="C32" s="58">
        <f>SUBOS!C32+SUBR!C32+SUNO!C32+SUS!C32+SULaw!C32+SUAg!C32</f>
        <v>0</v>
      </c>
      <c r="D32" s="58">
        <f>SUBOS!D32+SUBR!D32+SUNO!D32+SUS!D32+SULaw!D32+SUAg!D32</f>
        <v>0</v>
      </c>
      <c r="E32" s="61">
        <f t="shared" si="2"/>
        <v>0</v>
      </c>
      <c r="F32" s="13"/>
    </row>
    <row r="33" spans="1:6" ht="25.5">
      <c r="A33" s="72" t="s">
        <v>36</v>
      </c>
      <c r="B33" s="58">
        <f>SUBOS!B33+SUBR!B33+SUNO!B33+SUS!B33+SULaw!B33+SUAg!B33</f>
        <v>0</v>
      </c>
      <c r="C33" s="58">
        <f>SUBOS!C33+SUBR!C33+SUNO!C33+SUS!C33+SULaw!C33+SUAg!C33</f>
        <v>0</v>
      </c>
      <c r="D33" s="58">
        <f>SUBOS!D33+SUBR!D33+SUNO!D33+SUS!D33+SULaw!D33+SUAg!D33</f>
        <v>0</v>
      </c>
      <c r="E33" s="61">
        <f t="shared" si="2"/>
        <v>0</v>
      </c>
      <c r="F33" s="13"/>
    </row>
    <row r="34" spans="1:6" ht="25.5">
      <c r="A34" s="75" t="s">
        <v>37</v>
      </c>
      <c r="B34" s="58">
        <f>SUBOS!B34+SUBR!B34+SUNO!B34+SUS!B34+SULaw!B34+SUAg!B34</f>
        <v>5133171.8099999996</v>
      </c>
      <c r="C34" s="58">
        <f>SUBOS!C34+SUBR!C34+SUNO!C34+SUS!C34+SULaw!C34+SUAg!C34</f>
        <v>3533326</v>
      </c>
      <c r="D34" s="58">
        <f>SUBOS!D34+SUBR!D34+SUNO!D34+SUS!D34+SULaw!D34+SUAg!D34</f>
        <v>12308069</v>
      </c>
      <c r="E34" s="61">
        <f t="shared" si="2"/>
        <v>8774743</v>
      </c>
      <c r="F34" s="13"/>
    </row>
    <row r="35" spans="1:6" s="15" customFormat="1" ht="26.25">
      <c r="A35" s="76" t="s">
        <v>38</v>
      </c>
      <c r="B35" s="77">
        <f>B34+B33+B32+B31+B30+B29+B28</f>
        <v>57318248.649999999</v>
      </c>
      <c r="C35" s="77">
        <f>C34+C33+C32+C31+C30+C29+C28</f>
        <v>52923185</v>
      </c>
      <c r="D35" s="77">
        <f>D34+D33+D32+D31+D30+D29+D28</f>
        <v>70890250</v>
      </c>
      <c r="E35" s="78">
        <f>E34+E33+E32+E31+E30+E29</f>
        <v>8774743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58">
        <f>SUBOS!B37+SUBR!B37+SUNO!B37+SUS!B37+SULaw!B37+SUAg!B37</f>
        <v>3379752</v>
      </c>
      <c r="C37" s="58">
        <f>SUBOS!C37+SUBR!C37+SUNO!C37+SUS!C37+SULaw!C37+SUAg!C37</f>
        <v>3379752</v>
      </c>
      <c r="D37" s="58">
        <f>SUBOS!D37+SUBR!D37+SUNO!D37+SUS!D37+SULaw!D37+SUAg!D37</f>
        <v>3379752</v>
      </c>
      <c r="E37" s="59">
        <f>D37-C37</f>
        <v>0</v>
      </c>
      <c r="F37" s="13"/>
    </row>
    <row r="38" spans="1:6" ht="25.5">
      <c r="A38" s="60" t="s">
        <v>41</v>
      </c>
      <c r="B38" s="58">
        <f>SUBOS!B38+SUBR!B38+SUNO!B38+SUS!B38+SULaw!B38+SUAg!B38</f>
        <v>0</v>
      </c>
      <c r="C38" s="58">
        <f>SUBOS!C38+SUBR!C38+SUNO!C38+SUS!C38+SULaw!C38+SUAg!C38</f>
        <v>0</v>
      </c>
      <c r="D38" s="58">
        <f>SUBOS!D38+SUBR!D38+SUNO!D38+SUS!D38+SULaw!D38+SUAg!D38</f>
        <v>0</v>
      </c>
      <c r="E38" s="80">
        <f>D38-C38</f>
        <v>0</v>
      </c>
      <c r="F38" s="13"/>
    </row>
    <row r="39" spans="1:6" ht="26.25">
      <c r="A39" s="81" t="s">
        <v>42</v>
      </c>
      <c r="B39" s="82"/>
      <c r="C39" s="82"/>
      <c r="D39" s="82"/>
      <c r="E39" s="71"/>
      <c r="F39" s="13"/>
    </row>
    <row r="40" spans="1:6" ht="25.5">
      <c r="A40" s="72" t="s">
        <v>43</v>
      </c>
      <c r="B40" s="58">
        <f>SUBOS!B40+SUBR!B40+SUNO!B40+SUS!B40+SULaw!B40+SUAg!B40</f>
        <v>0</v>
      </c>
      <c r="C40" s="58">
        <f>SUBOS!C40+SUBR!C40+SUNO!C40+SUS!C40+SULaw!C40+SUAg!C40</f>
        <v>0</v>
      </c>
      <c r="D40" s="58">
        <f>SUBOS!D40+SUBR!D40+SUNO!D40+SUS!D40+SULaw!D40+SUAg!D40</f>
        <v>0</v>
      </c>
      <c r="E40" s="59">
        <f>D40-C40</f>
        <v>0</v>
      </c>
      <c r="F40" s="13"/>
    </row>
    <row r="41" spans="1:6" ht="25.5">
      <c r="A41" s="60" t="s">
        <v>44</v>
      </c>
      <c r="B41" s="58">
        <f>SUBOS!B41+SUBR!B41+SUNO!B41+SUS!B41+SULaw!B41+SUAg!B41</f>
        <v>0</v>
      </c>
      <c r="C41" s="58">
        <f>SUBOS!C41+SUBR!C41+SUNO!C41+SUS!C41+SULaw!C41+SUAg!C41</f>
        <v>0</v>
      </c>
      <c r="D41" s="58">
        <f>SUBOS!D41+SUBR!D41+SUNO!D41+SUS!D41+SULaw!D41+SUAg!D41</f>
        <v>0</v>
      </c>
      <c r="E41" s="61">
        <f>D41-C41</f>
        <v>0</v>
      </c>
      <c r="F41" s="13"/>
    </row>
    <row r="42" spans="1:6" s="18" customFormat="1" ht="45">
      <c r="A42" s="55" t="s">
        <v>45</v>
      </c>
      <c r="B42" s="77">
        <f>B41+B40+B38+B37</f>
        <v>3379752</v>
      </c>
      <c r="C42" s="77">
        <f>C41+C40+C38+C37</f>
        <v>3379752</v>
      </c>
      <c r="D42" s="77">
        <f>D41+D40+D38+D37</f>
        <v>3379752</v>
      </c>
      <c r="E42" s="66">
        <f>D42-C42</f>
        <v>0</v>
      </c>
      <c r="F42" s="17"/>
    </row>
    <row r="43" spans="1:6" s="18" customFormat="1" ht="45">
      <c r="A43" s="55" t="s">
        <v>46</v>
      </c>
      <c r="B43" s="58">
        <f>SUBOS!B43+SUBR!B43+SUNO!B43+SUS!B43+SULaw!B43+SUAg!B43</f>
        <v>0</v>
      </c>
      <c r="C43" s="58">
        <f>SUBOS!C43+SUBR!C43+SUNO!C43+SUS!C43+SULaw!C43+SUAg!C43</f>
        <v>0</v>
      </c>
      <c r="D43" s="58">
        <f>SUBOS!D43+SUBR!D43+SUNO!D43+SUS!D43+SULaw!D43+SUAg!D43</f>
        <v>0</v>
      </c>
      <c r="E43" s="66">
        <f>D43-C43</f>
        <v>0</v>
      </c>
      <c r="F43" s="17"/>
    </row>
    <row r="44" spans="1:6" s="18" customFormat="1" ht="45.75" thickBot="1">
      <c r="A44" s="83" t="s">
        <v>114</v>
      </c>
      <c r="B44" s="84">
        <f>B42+B35+B12+B13+B43</f>
        <v>80830866.650000006</v>
      </c>
      <c r="C44" s="84">
        <f t="shared" ref="C44:D44" si="3">C42+C35+C12+C13+C43</f>
        <v>78315430</v>
      </c>
      <c r="D44" s="84">
        <f t="shared" si="3"/>
        <v>75837810</v>
      </c>
      <c r="E44" s="85">
        <f>D44-C44</f>
        <v>-2477620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G14" sqref="G1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49.855468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49.855468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49.855468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49.855468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49.855468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49.855468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49.855468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49.855468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49.855468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49.855468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49.855468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49.855468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49.855468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49.855468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49.855468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49.855468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49.855468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49.855468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49.855468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49.855468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49.855468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49.855468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49.855468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49.855468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49.855468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49.855468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49.855468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49.855468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49.855468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49.855468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49.855468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49.855468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49.855468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49.855468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49.855468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49.855468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49.855468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49.855468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49.855468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49.855468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49.855468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49.855468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49.855468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49.855468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49.855468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49.855468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49.855468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49.855468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49.855468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49.855468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49.855468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49.855468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49.855468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49.855468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49.855468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49.855468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49.855468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49.855468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49.855468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49.855468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49.855468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49.855468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49.855468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55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54</v>
      </c>
      <c r="C5" s="53" t="s">
        <v>54</v>
      </c>
      <c r="D5" s="53" t="s">
        <v>7</v>
      </c>
      <c r="E5" s="54" t="s">
        <v>54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f>SUBR!B7+SUNO!B7+SUS!B7+SULaw!B7+SUAg!B7</f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1169291</v>
      </c>
      <c r="D11" s="69">
        <v>0</v>
      </c>
      <c r="E11" s="61">
        <v>-1169291</v>
      </c>
      <c r="F11" s="13"/>
    </row>
    <row r="12" spans="1:12" s="15" customFormat="1" ht="26.25">
      <c r="A12" s="64" t="s">
        <v>15</v>
      </c>
      <c r="B12" s="73">
        <v>0</v>
      </c>
      <c r="C12" s="73">
        <v>1169291</v>
      </c>
      <c r="D12" s="73">
        <v>0</v>
      </c>
      <c r="E12" s="66">
        <v>-1169291</v>
      </c>
      <c r="F12" s="14"/>
    </row>
    <row r="13" spans="1:12" s="15" customFormat="1" ht="26.25">
      <c r="A13" s="67" t="s">
        <v>16</v>
      </c>
      <c r="B13" s="73">
        <v>0</v>
      </c>
      <c r="C13" s="73">
        <v>0</v>
      </c>
      <c r="D13" s="73">
        <v>0</v>
      </c>
      <c r="E13" s="66">
        <v>0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0</v>
      </c>
      <c r="C16" s="71">
        <v>0</v>
      </c>
      <c r="D16" s="71">
        <v>0</v>
      </c>
      <c r="E16" s="71">
        <v>0</v>
      </c>
      <c r="F16" s="16"/>
    </row>
    <row r="17" spans="1:6" ht="25.5">
      <c r="A17" s="52" t="s">
        <v>20</v>
      </c>
      <c r="B17" s="71">
        <v>0</v>
      </c>
      <c r="C17" s="71">
        <v>0</v>
      </c>
      <c r="D17" s="71">
        <v>0</v>
      </c>
      <c r="E17" s="71">
        <v>0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0</v>
      </c>
      <c r="C28" s="73">
        <v>0</v>
      </c>
      <c r="D28" s="73">
        <v>0</v>
      </c>
      <c r="E28" s="73">
        <v>0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0</v>
      </c>
      <c r="C34" s="69">
        <v>0</v>
      </c>
      <c r="D34" s="69">
        <v>0</v>
      </c>
      <c r="E34" s="61">
        <v>0</v>
      </c>
      <c r="F34" s="13"/>
    </row>
    <row r="35" spans="1:6" s="15" customFormat="1" ht="26.25">
      <c r="A35" s="76" t="s">
        <v>38</v>
      </c>
      <c r="B35" s="77">
        <v>0</v>
      </c>
      <c r="C35" s="77">
        <v>0</v>
      </c>
      <c r="D35" s="77">
        <v>0</v>
      </c>
      <c r="E35" s="78">
        <v>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0</v>
      </c>
      <c r="C44" s="84">
        <v>1169291</v>
      </c>
      <c r="D44" s="84">
        <v>0</v>
      </c>
      <c r="E44" s="85">
        <v>-1169291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4" zoomScale="50" zoomScaleNormal="50" workbookViewId="0">
      <selection activeCell="H20" sqref="H20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118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1450165</v>
      </c>
      <c r="C10" s="69">
        <v>1971188</v>
      </c>
      <c r="D10" s="69">
        <v>1542517</v>
      </c>
      <c r="E10" s="61">
        <v>-428671</v>
      </c>
      <c r="F10" s="13"/>
    </row>
    <row r="11" spans="1:12" ht="25.5">
      <c r="A11" s="63" t="s">
        <v>14</v>
      </c>
      <c r="B11" s="69">
        <v>20687</v>
      </c>
      <c r="C11" s="69">
        <v>210000</v>
      </c>
      <c r="D11" s="69">
        <v>25291</v>
      </c>
      <c r="E11" s="61">
        <v>-184709</v>
      </c>
      <c r="F11" s="13"/>
    </row>
    <row r="12" spans="1:12" s="15" customFormat="1" ht="26.25">
      <c r="A12" s="64" t="s">
        <v>15</v>
      </c>
      <c r="B12" s="73">
        <v>1470852</v>
      </c>
      <c r="C12" s="73">
        <v>2181188</v>
      </c>
      <c r="D12" s="73">
        <v>1567808</v>
      </c>
      <c r="E12" s="66">
        <v>-613380</v>
      </c>
      <c r="F12" s="14"/>
    </row>
    <row r="13" spans="1:12" s="15" customFormat="1" ht="26.25">
      <c r="A13" s="67" t="s">
        <v>16</v>
      </c>
      <c r="B13" s="73">
        <v>11710401</v>
      </c>
      <c r="C13" s="73">
        <v>11710401</v>
      </c>
      <c r="D13" s="73">
        <v>0</v>
      </c>
      <c r="E13" s="66">
        <v>-11710401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22103643.489999998</v>
      </c>
      <c r="C16" s="71">
        <v>20514588</v>
      </c>
      <c r="D16" s="71">
        <v>23792465</v>
      </c>
      <c r="E16" s="71">
        <v>3277877</v>
      </c>
      <c r="F16" s="16"/>
    </row>
    <row r="17" spans="1:6" ht="25.5">
      <c r="A17" s="52" t="s">
        <v>20</v>
      </c>
      <c r="B17" s="71">
        <v>4790837.3499999996</v>
      </c>
      <c r="C17" s="71">
        <v>4776335</v>
      </c>
      <c r="D17" s="71">
        <v>5133239</v>
      </c>
      <c r="E17" s="71">
        <v>356904</v>
      </c>
      <c r="F17" s="16"/>
    </row>
    <row r="18" spans="1:6" ht="25.5">
      <c r="A18" s="72" t="s">
        <v>21</v>
      </c>
      <c r="B18" s="71">
        <v>1746660.93</v>
      </c>
      <c r="C18" s="71">
        <v>1697212</v>
      </c>
      <c r="D18" s="71">
        <v>1629324</v>
      </c>
      <c r="E18" s="71">
        <v>-67888</v>
      </c>
      <c r="F18" s="16"/>
    </row>
    <row r="19" spans="1:6" ht="25.5">
      <c r="A19" s="72" t="s">
        <v>22</v>
      </c>
      <c r="B19" s="71">
        <v>897545.58</v>
      </c>
      <c r="C19" s="71">
        <v>907092</v>
      </c>
      <c r="D19" s="71">
        <v>870808</v>
      </c>
      <c r="E19" s="71">
        <v>-36284</v>
      </c>
      <c r="F19" s="16"/>
    </row>
    <row r="20" spans="1:6" ht="25.5">
      <c r="A20" s="72" t="s">
        <v>23</v>
      </c>
      <c r="B20" s="71">
        <v>316580</v>
      </c>
      <c r="C20" s="71">
        <v>700000</v>
      </c>
      <c r="D20" s="71">
        <v>752162</v>
      </c>
      <c r="E20" s="71">
        <v>52162</v>
      </c>
      <c r="F20" s="16"/>
    </row>
    <row r="21" spans="1:6" ht="25.5">
      <c r="A21" s="72" t="s">
        <v>24</v>
      </c>
      <c r="B21" s="71">
        <v>200000</v>
      </c>
      <c r="C21" s="71">
        <v>200000</v>
      </c>
      <c r="D21" s="71">
        <v>100000</v>
      </c>
      <c r="E21" s="71">
        <v>-100000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254036</v>
      </c>
      <c r="C23" s="71">
        <v>1000000</v>
      </c>
      <c r="D23" s="71">
        <v>1500000</v>
      </c>
      <c r="E23" s="71">
        <v>500000</v>
      </c>
      <c r="F23" s="16"/>
    </row>
    <row r="24" spans="1:6" ht="25.5">
      <c r="A24" s="72" t="s">
        <v>27</v>
      </c>
      <c r="B24" s="71">
        <v>455955.61</v>
      </c>
      <c r="C24" s="71">
        <v>499783</v>
      </c>
      <c r="D24" s="71">
        <v>479791</v>
      </c>
      <c r="E24" s="71">
        <v>-19992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30765258.959999993</v>
      </c>
      <c r="C28" s="73">
        <v>30295010</v>
      </c>
      <c r="D28" s="73">
        <v>34257789</v>
      </c>
      <c r="E28" s="73">
        <v>3962779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4805579.8099999996</v>
      </c>
      <c r="C34" s="69">
        <v>3176414</v>
      </c>
      <c r="D34" s="69">
        <v>9930253</v>
      </c>
      <c r="E34" s="61">
        <v>6753839</v>
      </c>
      <c r="F34" s="13"/>
    </row>
    <row r="35" spans="1:6" s="15" customFormat="1" ht="26.25">
      <c r="A35" s="76" t="s">
        <v>38</v>
      </c>
      <c r="B35" s="77">
        <v>35570838.769999996</v>
      </c>
      <c r="C35" s="77">
        <v>33471424</v>
      </c>
      <c r="D35" s="77">
        <v>44188042</v>
      </c>
      <c r="E35" s="78">
        <v>6753839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48752091.769999996</v>
      </c>
      <c r="C44" s="84">
        <v>47363013</v>
      </c>
      <c r="D44" s="84">
        <v>45755850</v>
      </c>
      <c r="E44" s="85">
        <v>-1607163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4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N17" sqref="N17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49.855468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49.855468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49.855468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49.855468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49.855468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49.855468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49.855468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49.855468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49.855468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49.855468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49.855468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49.855468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49.855468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49.855468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49.855468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49.855468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49.855468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49.855468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49.855468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49.855468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49.855468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49.855468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49.855468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49.855468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49.855468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49.855468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49.855468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49.855468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49.855468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49.855468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49.855468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49.855468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49.855468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49.855468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49.855468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49.855468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49.855468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49.855468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49.855468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49.855468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49.855468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49.855468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49.855468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49.855468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49.855468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49.855468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49.855468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49.855468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49.855468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49.855468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49.855468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49.855468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49.855468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49.855468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49.855468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49.855468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49.855468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49.855468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49.855468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49.855468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49.855468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49.855468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49.855468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77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3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3428730</v>
      </c>
      <c r="C13" s="73">
        <v>3428730</v>
      </c>
      <c r="D13" s="73">
        <v>0</v>
      </c>
      <c r="E13" s="66">
        <v>-3428730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8488757.1300000008</v>
      </c>
      <c r="C16" s="71">
        <v>7210215</v>
      </c>
      <c r="D16" s="71">
        <v>9001619</v>
      </c>
      <c r="E16" s="71">
        <v>-1791404</v>
      </c>
      <c r="F16" s="16"/>
    </row>
    <row r="17" spans="1:6" ht="25.5">
      <c r="A17" s="52" t="s">
        <v>20</v>
      </c>
      <c r="B17" s="71">
        <v>101897.75</v>
      </c>
      <c r="C17" s="71">
        <v>91452</v>
      </c>
      <c r="D17" s="71">
        <v>100597</v>
      </c>
      <c r="E17" s="71">
        <v>9145</v>
      </c>
      <c r="F17" s="16"/>
    </row>
    <row r="18" spans="1:6" ht="25.5">
      <c r="A18" s="72" t="s">
        <v>21</v>
      </c>
      <c r="B18" s="71">
        <v>774461</v>
      </c>
      <c r="C18" s="71">
        <v>1103862</v>
      </c>
      <c r="D18" s="71">
        <v>1212706</v>
      </c>
      <c r="E18" s="71">
        <v>108844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9365115.8800000008</v>
      </c>
      <c r="C28" s="73">
        <v>8405529</v>
      </c>
      <c r="D28" s="73">
        <v>10314922</v>
      </c>
      <c r="E28" s="73">
        <v>-1673415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0</v>
      </c>
      <c r="C34" s="69">
        <v>0</v>
      </c>
      <c r="D34" s="69">
        <v>951217</v>
      </c>
      <c r="E34" s="61">
        <v>951217</v>
      </c>
      <c r="F34" s="13"/>
    </row>
    <row r="35" spans="1:6" s="15" customFormat="1" ht="26.25">
      <c r="A35" s="76" t="s">
        <v>38</v>
      </c>
      <c r="B35" s="77">
        <v>9365115.8800000008</v>
      </c>
      <c r="C35" s="77">
        <v>8405529</v>
      </c>
      <c r="D35" s="77">
        <v>11266139</v>
      </c>
      <c r="E35" s="78">
        <v>951217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12793845.880000001</v>
      </c>
      <c r="C44" s="84">
        <v>11834259</v>
      </c>
      <c r="D44" s="84">
        <v>11266139</v>
      </c>
      <c r="E44" s="85">
        <v>-568120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F46" s="24"/>
    </row>
    <row r="47" spans="1:6" ht="44.25">
      <c r="A47" s="21"/>
      <c r="B47" s="1"/>
      <c r="C47" s="1"/>
      <c r="D47" s="1"/>
      <c r="E47" s="34" t="s">
        <v>76</v>
      </c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27" sqref="B27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49.855468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49.855468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49.855468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49.855468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49.855468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49.855468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49.855468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49.855468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49.855468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49.855468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49.855468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49.855468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49.855468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49.855468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49.855468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49.855468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49.855468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49.855468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49.855468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49.855468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49.855468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49.855468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49.855468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49.855468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49.855468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49.855468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49.855468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49.855468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49.855468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49.855468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49.855468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49.855468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49.855468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49.855468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49.855468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49.855468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49.855468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49.855468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49.855468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49.855468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49.855468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49.855468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49.855468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49.855468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49.855468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49.855468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49.855468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49.855468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49.855468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49.855468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49.855468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49.855468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49.855468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49.855468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49.855468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49.855468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49.855468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49.855468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49.855468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49.855468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49.855468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49.855468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49.855468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78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1867259</v>
      </c>
      <c r="C13" s="73">
        <v>1867259</v>
      </c>
      <c r="D13" s="73">
        <v>0</v>
      </c>
      <c r="E13" s="66">
        <v>-1867259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4640020</v>
      </c>
      <c r="C16" s="71">
        <v>4170765</v>
      </c>
      <c r="D16" s="71">
        <v>5261929</v>
      </c>
      <c r="E16" s="71">
        <v>1091164</v>
      </c>
      <c r="F16" s="16"/>
    </row>
    <row r="17" spans="1:6" ht="25.5">
      <c r="A17" s="52" t="s">
        <v>20</v>
      </c>
      <c r="B17" s="71">
        <v>6780</v>
      </c>
      <c r="C17" s="71">
        <v>1130</v>
      </c>
      <c r="D17" s="71">
        <v>5650</v>
      </c>
      <c r="E17" s="71">
        <v>4520</v>
      </c>
      <c r="F17" s="16"/>
    </row>
    <row r="18" spans="1:6" ht="25.5">
      <c r="A18" s="72" t="s">
        <v>21</v>
      </c>
      <c r="B18" s="71">
        <v>575800</v>
      </c>
      <c r="C18" s="71">
        <v>494516</v>
      </c>
      <c r="D18" s="71">
        <v>588000</v>
      </c>
      <c r="E18" s="71">
        <v>93484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100000</v>
      </c>
      <c r="D20" s="71">
        <v>100000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26919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175000</v>
      </c>
      <c r="E26" s="71">
        <v>175000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5249519</v>
      </c>
      <c r="C28" s="73">
        <v>4766411</v>
      </c>
      <c r="D28" s="73">
        <v>6130579</v>
      </c>
      <c r="E28" s="73">
        <v>1364168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276619</v>
      </c>
      <c r="C34" s="69">
        <v>300966</v>
      </c>
      <c r="D34" s="69">
        <v>837721</v>
      </c>
      <c r="E34" s="61">
        <v>536755</v>
      </c>
      <c r="F34" s="13"/>
    </row>
    <row r="35" spans="1:6" s="15" customFormat="1" ht="26.25">
      <c r="A35" s="76" t="s">
        <v>38</v>
      </c>
      <c r="B35" s="77">
        <v>5526138</v>
      </c>
      <c r="C35" s="77">
        <v>5067377</v>
      </c>
      <c r="D35" s="77">
        <v>6968300</v>
      </c>
      <c r="E35" s="78">
        <v>536755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7393397</v>
      </c>
      <c r="C44" s="84">
        <v>6934636</v>
      </c>
      <c r="D44" s="84">
        <v>6968300</v>
      </c>
      <c r="E44" s="85">
        <v>33664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I19" sqref="I19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49.855468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49.855468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49.855468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49.855468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49.855468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49.855468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49.855468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49.855468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49.855468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49.855468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49.855468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49.855468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49.855468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49.855468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49.855468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49.855468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49.855468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49.855468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49.855468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49.855468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49.855468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49.855468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49.855468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49.855468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49.855468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49.855468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49.855468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49.855468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49.855468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49.855468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49.855468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49.855468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49.855468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49.855468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49.855468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49.855468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49.855468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49.855468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49.855468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49.855468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49.855468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49.855468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49.855468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49.855468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49.855468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49.855468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49.855468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49.855468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49.855468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49.855468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49.855468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49.855468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49.855468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49.855468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49.855468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49.855468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49.855468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49.855468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49.855468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49.855468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49.855468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49.855468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49.855468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75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54</v>
      </c>
      <c r="C5" s="53" t="s">
        <v>54</v>
      </c>
      <c r="D5" s="53" t="s">
        <v>7</v>
      </c>
      <c r="E5" s="54" t="s">
        <v>54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1655624</v>
      </c>
      <c r="C13" s="73">
        <v>1655624</v>
      </c>
      <c r="D13" s="73">
        <v>0</v>
      </c>
      <c r="E13" s="66">
        <v>-1655624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5505826</v>
      </c>
      <c r="C16" s="71">
        <v>4975977</v>
      </c>
      <c r="D16" s="71">
        <v>6332351</v>
      </c>
      <c r="E16" s="71">
        <v>-1356374</v>
      </c>
      <c r="F16" s="16"/>
    </row>
    <row r="17" spans="1:6" ht="25.5">
      <c r="A17" s="52" t="s">
        <v>20</v>
      </c>
      <c r="B17" s="71">
        <v>1131808</v>
      </c>
      <c r="C17" s="71">
        <v>796770</v>
      </c>
      <c r="D17" s="71">
        <v>1378550</v>
      </c>
      <c r="E17" s="71">
        <v>581780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167549</v>
      </c>
      <c r="C19" s="71">
        <v>150162</v>
      </c>
      <c r="D19" s="71">
        <v>167990</v>
      </c>
      <c r="E19" s="71">
        <v>17828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6805183</v>
      </c>
      <c r="C28" s="73">
        <v>5922909</v>
      </c>
      <c r="D28" s="73">
        <v>7878891</v>
      </c>
      <c r="E28" s="73">
        <v>-756766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50973</v>
      </c>
      <c r="C34" s="69">
        <v>55946</v>
      </c>
      <c r="D34" s="69">
        <v>588878</v>
      </c>
      <c r="E34" s="61">
        <v>532932</v>
      </c>
      <c r="F34" s="13"/>
    </row>
    <row r="35" spans="1:6" s="15" customFormat="1" ht="26.25">
      <c r="A35" s="76" t="s">
        <v>38</v>
      </c>
      <c r="B35" s="77">
        <v>6856156</v>
      </c>
      <c r="C35" s="77">
        <v>5978855</v>
      </c>
      <c r="D35" s="77">
        <v>8467769</v>
      </c>
      <c r="E35" s="78">
        <v>532932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8511780</v>
      </c>
      <c r="C44" s="84">
        <v>7634479</v>
      </c>
      <c r="D44" s="84">
        <v>8467769</v>
      </c>
      <c r="E44" s="85">
        <v>833290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H18" sqref="H18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49.855468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49.855468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49.855468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49.855468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49.855468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49.855468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49.855468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49.855468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49.855468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49.855468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49.855468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49.855468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49.855468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49.855468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49.855468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49.855468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49.855468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49.855468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49.855468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49.855468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49.855468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49.855468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49.855468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49.855468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49.855468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49.855468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49.855468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49.855468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49.855468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49.855468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49.855468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49.855468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49.855468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49.855468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49.855468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49.855468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49.855468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49.855468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49.855468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49.855468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49.855468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49.855468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49.855468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49.855468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49.855468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49.855468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49.855468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49.855468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49.855468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49.855468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49.855468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49.855468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49.855468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49.855468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49.855468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49.855468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49.855468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49.855468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49.855468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49.855468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49.855468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49.855468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49.855468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174" t="s">
        <v>74</v>
      </c>
      <c r="D1" s="32"/>
      <c r="E1" s="33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0</v>
      </c>
      <c r="C13" s="73">
        <v>0</v>
      </c>
      <c r="D13" s="73">
        <v>0</v>
      </c>
      <c r="E13" s="66">
        <v>0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0</v>
      </c>
      <c r="C16" s="71">
        <v>0</v>
      </c>
      <c r="D16" s="71">
        <v>0</v>
      </c>
      <c r="E16" s="71">
        <v>0</v>
      </c>
      <c r="F16" s="16"/>
    </row>
    <row r="17" spans="1:6" ht="25.5">
      <c r="A17" s="52" t="s">
        <v>20</v>
      </c>
      <c r="B17" s="71">
        <v>0</v>
      </c>
      <c r="C17" s="71">
        <v>0</v>
      </c>
      <c r="D17" s="71">
        <v>0</v>
      </c>
      <c r="E17" s="71">
        <v>0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0</v>
      </c>
      <c r="C28" s="73">
        <v>0</v>
      </c>
      <c r="D28" s="73">
        <v>0</v>
      </c>
      <c r="E28" s="73">
        <v>0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0</v>
      </c>
      <c r="C34" s="69">
        <v>0</v>
      </c>
      <c r="D34" s="69">
        <v>0</v>
      </c>
      <c r="E34" s="61">
        <v>0</v>
      </c>
      <c r="F34" s="13"/>
    </row>
    <row r="35" spans="1:6" s="15" customFormat="1" ht="26.25">
      <c r="A35" s="76" t="s">
        <v>38</v>
      </c>
      <c r="B35" s="77">
        <v>0</v>
      </c>
      <c r="C35" s="77">
        <v>0</v>
      </c>
      <c r="D35" s="77">
        <v>0</v>
      </c>
      <c r="E35" s="78">
        <v>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3379752</v>
      </c>
      <c r="C37" s="71">
        <v>3379752</v>
      </c>
      <c r="D37" s="71">
        <v>3379752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3379752</v>
      </c>
      <c r="C42" s="73">
        <v>3379752</v>
      </c>
      <c r="D42" s="73">
        <v>3379752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3379752</v>
      </c>
      <c r="C44" s="84">
        <v>3379752</v>
      </c>
      <c r="D44" s="84">
        <v>3379752</v>
      </c>
      <c r="E44" s="85">
        <v>0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35" sqref="B35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86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58">
        <f>LCTCBOS!B7+Online!B7+BPCC!B7+BRCC!B7+Delgado!B7+Fletcher!B7+LDCC!B7+NorthshoreTCC!B7+Nunez!B7+RPCC!B7+SLCC!B7+Sowela!B7+LTC!B7</f>
        <v>0</v>
      </c>
      <c r="C7" s="58">
        <f>LCTCBOS!C7+Online!C7+BPCC!C7+BRCC!C7+Delgado!C7+Fletcher!C7+LDCC!C7+NorthshoreTCC!C7+Nunez!C7+RPCC!C7+SLCC!C7+Sowela!C7+LTC!C7</f>
        <v>0</v>
      </c>
      <c r="D7" s="58">
        <f>LCTCBOS!D7+Online!D7+BPCC!D7+BRCC!D7+Delgado!D7+Fletcher!D7+LDCC!D7+NorthshoreTCC!D7+Nunez!D7+RPCC!D7+SLCC!D7+Sowela!D7+LTC!D7</f>
        <v>0</v>
      </c>
      <c r="E7" s="59">
        <f t="shared" ref="E7:E12" si="0">D7-C7</f>
        <v>0</v>
      </c>
      <c r="F7" s="13"/>
    </row>
    <row r="8" spans="1:12" ht="25.5">
      <c r="A8" s="60" t="s">
        <v>11</v>
      </c>
      <c r="B8" s="58">
        <f>LCTCBOS!B8+Online!B8+BPCC!B8+BRCC!B8+Delgado!B8+Fletcher!B8+LDCC!B8+NorthshoreTCC!B8+Nunez!B8+RPCC!B8+SLCC!B8+Sowela!B8+LTC!B8</f>
        <v>0</v>
      </c>
      <c r="C8" s="58">
        <f>LCTCBOS!C8+Online!C8+BPCC!C8+BRCC!C8+Delgado!C8+Fletcher!C8+LDCC!C8+NorthshoreTCC!C8+Nunez!C8+RPCC!C8+SLCC!C8+Sowela!C8+LTC!C8</f>
        <v>0</v>
      </c>
      <c r="D8" s="58">
        <f>LCTCBOS!D8+Online!D8+BPCC!D8+BRCC!D8+Delgado!D8+Fletcher!D8+LDCC!D8+NorthshoreTCC!D8+Nunez!D8+RPCC!D8+SLCC!D8+Sowela!D8+LTC!D8</f>
        <v>0</v>
      </c>
      <c r="E8" s="61">
        <f t="shared" si="0"/>
        <v>0</v>
      </c>
      <c r="F8" s="13"/>
    </row>
    <row r="9" spans="1:12" ht="25.5">
      <c r="A9" s="62" t="s">
        <v>12</v>
      </c>
      <c r="B9" s="58">
        <f>LCTCBOS!B9+Online!B9+BPCC!B9+BRCC!B9+Delgado!B9+Fletcher!B9+LDCC!B9+NorthshoreTCC!B9+Nunez!B9+RPCC!B9+SLCC!B9+Sowela!B9+LTC!B9</f>
        <v>0</v>
      </c>
      <c r="C9" s="58">
        <f>LCTCBOS!C9+Online!C9+BPCC!C9+BRCC!C9+Delgado!C9+Fletcher!C9+LDCC!C9+NorthshoreTCC!C9+Nunez!C9+RPCC!C9+SLCC!C9+Sowela!C9+LTC!C9</f>
        <v>0</v>
      </c>
      <c r="D9" s="58">
        <f>LCTCBOS!D9+Online!D9+BPCC!D9+BRCC!D9+Delgado!D9+Fletcher!D9+LDCC!D9+NorthshoreTCC!D9+Nunez!D9+RPCC!D9+SLCC!D9+Sowela!D9+LTC!D9</f>
        <v>0</v>
      </c>
      <c r="E9" s="61">
        <f t="shared" si="0"/>
        <v>0</v>
      </c>
      <c r="F9" s="13"/>
    </row>
    <row r="10" spans="1:12" ht="25.5">
      <c r="A10" s="63" t="s">
        <v>13</v>
      </c>
      <c r="B10" s="58">
        <f>LCTCBOS!B10+Online!B10+BPCC!B10+BRCC!B10+Delgado!B10+Fletcher!B10+LDCC!B10+NorthshoreTCC!B10+Nunez!B10+RPCC!B10+SLCC!B10+Sowela!B10+LTC!B10</f>
        <v>0</v>
      </c>
      <c r="C10" s="58">
        <f>LCTCBOS!C10+Online!C10+BPCC!C10+BRCC!C10+Delgado!C10+Fletcher!C10+LDCC!C10+NorthshoreTCC!C10+Nunez!C10+RPCC!C10+SLCC!C10+Sowela!C10+LTC!C10</f>
        <v>0</v>
      </c>
      <c r="D10" s="58">
        <f>LCTCBOS!D10+Online!D10+BPCC!D10+BRCC!D10+Delgado!D10+Fletcher!D10+LDCC!D10+NorthshoreTCC!D10+Nunez!D10+RPCC!D10+SLCC!D10+Sowela!D10+LTC!D10</f>
        <v>0</v>
      </c>
      <c r="E10" s="61">
        <f t="shared" si="0"/>
        <v>0</v>
      </c>
      <c r="F10" s="13"/>
    </row>
    <row r="11" spans="1:12" ht="25.5">
      <c r="A11" s="63" t="s">
        <v>14</v>
      </c>
      <c r="B11" s="58">
        <f>LCTCBOS!B11+Online!B11+BPCC!B11+BRCC!B11+Delgado!B11+Fletcher!B11+LDCC!B11+NorthshoreTCC!B11+Nunez!B11+RPCC!B11+SLCC!B11+Sowela!B11+LTC!B11</f>
        <v>0</v>
      </c>
      <c r="C11" s="58">
        <f>LCTCBOS!C11+Online!C11+BPCC!C11+BRCC!C11+Delgado!C11+Fletcher!C11+LDCC!C11+NorthshoreTCC!C11+Nunez!C11+RPCC!C11+SLCC!C11+Sowela!C11+LTC!C11</f>
        <v>0</v>
      </c>
      <c r="D11" s="58">
        <f>LCTCBOS!D11+Online!D11+BPCC!D11+BRCC!D11+Delgado!D11+Fletcher!D11+LDCC!D11+NorthshoreTCC!D11+Nunez!D11+RPCC!D11+SLCC!D11+Sowela!D11+LTC!D11</f>
        <v>0</v>
      </c>
      <c r="E11" s="61">
        <f t="shared" si="0"/>
        <v>0</v>
      </c>
      <c r="F11" s="13"/>
    </row>
    <row r="12" spans="1:12" s="15" customFormat="1" ht="26.25">
      <c r="A12" s="64" t="s">
        <v>15</v>
      </c>
      <c r="B12" s="65">
        <f>B10+B9+B8+B7+B11</f>
        <v>0</v>
      </c>
      <c r="C12" s="65">
        <f>C10+C9+C8+C7+C11</f>
        <v>0</v>
      </c>
      <c r="D12" s="65">
        <f>D10+D9+D8+D7+D11</f>
        <v>0</v>
      </c>
      <c r="E12" s="66">
        <f t="shared" si="0"/>
        <v>0</v>
      </c>
      <c r="F12" s="14"/>
    </row>
    <row r="13" spans="1:12" s="15" customFormat="1" ht="26.25">
      <c r="A13" s="67" t="s">
        <v>16</v>
      </c>
      <c r="B13" s="68">
        <f>LCTCBOS!B13+Online!B13+BPCC!B13+BRCC!B13+Delgado!B13+Fletcher!B13+LDCC!B13+NorthshoreTCC!B13+Nunez!B13+RPCC!B13+SLCC!B13+Sowela!B13+LTC!B13</f>
        <v>42485162</v>
      </c>
      <c r="C13" s="68">
        <f>LCTCBOS!C13+Online!C13+BPCC!C13+BRCC!C13+Delgado!C13+Fletcher!C13+LDCC!C13+NorthshoreTCC!C13+Nunez!C13+RPCC!C13+SLCC!C13+Sowela!C13+LTC!C13</f>
        <v>42485162</v>
      </c>
      <c r="D13" s="68">
        <f>LCTCBOS!D13+Online!D13+BPCC!D13+BRCC!D13+Delgado!D13+Fletcher!D13+LDCC!D13+NorthshoreTCC!D13+Nunez!D13+RPCC!D13+SLCC!D13+Sowela!D13+LTC!D13</f>
        <v>0</v>
      </c>
      <c r="E13" s="66">
        <f>D13-C13</f>
        <v>-42485162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f>LCTCBOS!B16+Online!B16+BPCC!B16+BRCC!B16+Delgado!B16+Fletcher!B16+LDCC!B16+NorthshoreTCC!B16+Nunez!B16+RPCC!B16+SLCC!B16+Sowela!B16+LTC!B16</f>
        <v>92692459</v>
      </c>
      <c r="C16" s="71">
        <f>LCTCBOS!C16+Online!C16+BPCC!C16+BRCC!C16+Delgado!C16+Fletcher!C16+LDCC!C16+NorthshoreTCC!C16+Nunez!C16+RPCC!C16+SLCC!C16+Sowela!C16+LTC!C16</f>
        <v>84113504</v>
      </c>
      <c r="D16" s="71">
        <f>LCTCBOS!D16+Online!D16+BPCC!D16+BRCC!D16+Delgado!D16+Fletcher!D16+LDCC!D16+NorthshoreTCC!D16+Nunez!D16+RPCC!D16+SLCC!D16+Sowela!D16+LTC!D16</f>
        <v>124404763</v>
      </c>
      <c r="E16" s="71">
        <f>D16-C16</f>
        <v>40291259</v>
      </c>
      <c r="F16" s="16"/>
    </row>
    <row r="17" spans="1:6" ht="25.5">
      <c r="A17" s="52" t="s">
        <v>20</v>
      </c>
      <c r="B17" s="71">
        <f>LCTCBOS!B17+Online!B17+BPCC!B17+BRCC!B17+Delgado!B17+Fletcher!B17+LDCC!B17+NorthshoreTCC!B17+Nunez!B17+RPCC!B17+SLCC!B17+Sowela!B17+LTC!B17</f>
        <v>4718661.9000000004</v>
      </c>
      <c r="C17" s="71">
        <f>LCTCBOS!C17+Online!C17+BPCC!C17+BRCC!C17+Delgado!C17+Fletcher!C17+LDCC!C17+NorthshoreTCC!C17+Nunez!C17+RPCC!C17+SLCC!C17+Sowela!C17+LTC!C17</f>
        <v>3623748</v>
      </c>
      <c r="D17" s="71">
        <f>LCTCBOS!D17+Online!D17+BPCC!D17+BRCC!D17+Delgado!D17+Fletcher!D17+LDCC!D17+NorthshoreTCC!D17+Nunez!D17+RPCC!D17+SLCC!D17+Sowela!D17+LTC!D17</f>
        <v>4716850</v>
      </c>
      <c r="E17" s="71">
        <f>D17-C17</f>
        <v>1093102</v>
      </c>
      <c r="F17" s="16"/>
    </row>
    <row r="18" spans="1:6" ht="25.5">
      <c r="A18" s="72" t="s">
        <v>21</v>
      </c>
      <c r="B18" s="71">
        <f>LCTCBOS!B18+Online!B18+BPCC!B18+BRCC!B18+Delgado!B18+Fletcher!B18+LDCC!B18+NorthshoreTCC!B18+Nunez!B18+RPCC!B18+SLCC!B18+Sowela!B18+LTC!B18</f>
        <v>276402</v>
      </c>
      <c r="C18" s="71">
        <f>LCTCBOS!C18+Online!C18+BPCC!C18+BRCC!C18+Delgado!C18+Fletcher!C18+LDCC!C18+NorthshoreTCC!C18+Nunez!C18+RPCC!C18+SLCC!C18+Sowela!C18+LTC!C18</f>
        <v>276402</v>
      </c>
      <c r="D18" s="71">
        <f>LCTCBOS!D18+Online!D18+BPCC!D18+BRCC!D18+Delgado!D18+Fletcher!D18+LDCC!D18+NorthshoreTCC!D18+Nunez!D18+RPCC!D18+SLCC!D18+Sowela!D18+LTC!D18</f>
        <v>0</v>
      </c>
      <c r="E18" s="71">
        <f>D18-C18</f>
        <v>-276402</v>
      </c>
      <c r="F18" s="16"/>
    </row>
    <row r="19" spans="1:6" ht="25.5">
      <c r="A19" s="72" t="s">
        <v>22</v>
      </c>
      <c r="B19" s="71">
        <f>LCTCBOS!B19+Online!B19+BPCC!B19+BRCC!B19+Delgado!B19+Fletcher!B19+LDCC!B19+NorthshoreTCC!B19+Nunez!B19+RPCC!B19+SLCC!B19+Sowela!B19+LTC!B19</f>
        <v>2184701.6799999997</v>
      </c>
      <c r="C19" s="71">
        <f>LCTCBOS!C19+Online!C19+BPCC!C19+BRCC!C19+Delgado!C19+Fletcher!C19+LDCC!C19+NorthshoreTCC!C19+Nunez!C19+RPCC!C19+SLCC!C19+Sowela!C19+LTC!C19</f>
        <v>2124555</v>
      </c>
      <c r="D19" s="71">
        <f>LCTCBOS!D19+Online!D19+BPCC!D19+BRCC!D19+Delgado!D19+Fletcher!D19+LDCC!D19+NorthshoreTCC!D19+Nunez!D19+RPCC!D19+SLCC!D19+Sowela!D19+LTC!D19</f>
        <v>2714732</v>
      </c>
      <c r="E19" s="71">
        <f>D19-C19</f>
        <v>590177</v>
      </c>
      <c r="F19" s="16"/>
    </row>
    <row r="20" spans="1:6" ht="25.5">
      <c r="A20" s="72" t="s">
        <v>23</v>
      </c>
      <c r="B20" s="71">
        <f>LCTCBOS!B20+Online!B20+BPCC!B20+BRCC!B20+Delgado!B20+Fletcher!B20+LDCC!B20+NorthshoreTCC!B20+Nunez!B20+RPCC!B20+SLCC!B20+Sowela!B20+LTC!B20</f>
        <v>0</v>
      </c>
      <c r="C20" s="71">
        <f>LCTCBOS!C20+Online!C20+BPCC!C20+BRCC!C20+Delgado!C20+Fletcher!C20+LDCC!C20+NorthshoreTCC!C20+Nunez!C20+RPCC!C20+SLCC!C20+Sowela!C20+LTC!C20</f>
        <v>0</v>
      </c>
      <c r="D20" s="71">
        <f>LCTCBOS!D20+Online!D20+BPCC!D20+BRCC!D20+Delgado!D20+Fletcher!D20+LDCC!D20+NorthshoreTCC!D20+Nunez!D20+RPCC!D20+SLCC!D20+Sowela!D20+LTC!D20</f>
        <v>0</v>
      </c>
      <c r="E20" s="71">
        <f t="shared" ref="E20:E26" si="1">D20-C20</f>
        <v>0</v>
      </c>
      <c r="F20" s="16"/>
    </row>
    <row r="21" spans="1:6" ht="25.5">
      <c r="A21" s="72" t="s">
        <v>24</v>
      </c>
      <c r="B21" s="71">
        <f>LCTCBOS!B21+Online!B21+BPCC!B21+BRCC!B21+Delgado!B21+Fletcher!B21+LDCC!B21+NorthshoreTCC!B21+Nunez!B21+RPCC!B21+SLCC!B21+Sowela!B21+LTC!B21</f>
        <v>0</v>
      </c>
      <c r="C21" s="71">
        <f>LCTCBOS!C21+Online!C21+BPCC!C21+BRCC!C21+Delgado!C21+Fletcher!C21+LDCC!C21+NorthshoreTCC!C21+Nunez!C21+RPCC!C21+SLCC!C21+Sowela!C21+LTC!C21</f>
        <v>0</v>
      </c>
      <c r="D21" s="71">
        <f>LCTCBOS!D21+Online!D21+BPCC!D21+BRCC!D21+Delgado!D21+Fletcher!D21+LDCC!D21+NorthshoreTCC!D21+Nunez!D21+RPCC!D21+SLCC!D21+Sowela!D21+LTC!D21</f>
        <v>0</v>
      </c>
      <c r="E21" s="71">
        <f t="shared" si="1"/>
        <v>0</v>
      </c>
      <c r="F21" s="16"/>
    </row>
    <row r="22" spans="1:6" ht="25.5">
      <c r="A22" s="72" t="s">
        <v>25</v>
      </c>
      <c r="B22" s="71">
        <f>LCTCBOS!B22+Online!B22+BPCC!B22+BRCC!B22+Delgado!B22+Fletcher!B22+LDCC!B22+NorthshoreTCC!B22+Nunez!B22+RPCC!B22+SLCC!B22+Sowela!B22+LTC!B22</f>
        <v>0</v>
      </c>
      <c r="C22" s="71">
        <f>LCTCBOS!C22+Online!C22+BPCC!C22+BRCC!C22+Delgado!C22+Fletcher!C22+LDCC!C22+NorthshoreTCC!C22+Nunez!C22+RPCC!C22+SLCC!C22+Sowela!C22+LTC!C22</f>
        <v>0</v>
      </c>
      <c r="D22" s="71">
        <f>LCTCBOS!D22+Online!D22+BPCC!D22+BRCC!D22+Delgado!D22+Fletcher!D22+LDCC!D22+NorthshoreTCC!D22+Nunez!D22+RPCC!D22+SLCC!D22+Sowela!D22+LTC!D22</f>
        <v>0</v>
      </c>
      <c r="E22" s="71">
        <f t="shared" si="1"/>
        <v>0</v>
      </c>
      <c r="F22" s="16"/>
    </row>
    <row r="23" spans="1:6" ht="25.5">
      <c r="A23" s="72" t="s">
        <v>26</v>
      </c>
      <c r="B23" s="71">
        <f>LCTCBOS!B23+Online!B23+BPCC!B23+BRCC!B23+Delgado!B23+Fletcher!B23+LDCC!B23+NorthshoreTCC!B23+Nunez!B23+RPCC!B23+SLCC!B23+Sowela!B23+LTC!B23</f>
        <v>38408</v>
      </c>
      <c r="C23" s="71">
        <f>LCTCBOS!C23+Online!C23+BPCC!C23+BRCC!C23+Delgado!C23+Fletcher!C23+LDCC!C23+NorthshoreTCC!C23+Nunez!C23+RPCC!C23+SLCC!C23+Sowela!C23+LTC!C23</f>
        <v>0</v>
      </c>
      <c r="D23" s="71">
        <f>LCTCBOS!D23+Online!D23+BPCC!D23+BRCC!D23+Delgado!D23+Fletcher!D23+LDCC!D23+NorthshoreTCC!D23+Nunez!D23+RPCC!D23+SLCC!D23+Sowela!D23+LTC!D23</f>
        <v>2061382</v>
      </c>
      <c r="E23" s="71">
        <f t="shared" si="1"/>
        <v>2061382</v>
      </c>
      <c r="F23" s="16"/>
    </row>
    <row r="24" spans="1:6" ht="25.5">
      <c r="A24" s="72" t="s">
        <v>27</v>
      </c>
      <c r="B24" s="71">
        <f>LCTCBOS!B24+Online!B24+BPCC!B24+BRCC!B24+Delgado!B24+Fletcher!B24+LDCC!B24+NorthshoreTCC!B24+Nunez!B24+RPCC!B24+SLCC!B24+Sowela!B24+LTC!B24</f>
        <v>263035</v>
      </c>
      <c r="C24" s="71">
        <f>LCTCBOS!C24+Online!C24+BPCC!C24+BRCC!C24+Delgado!C24+Fletcher!C24+LDCC!C24+NorthshoreTCC!C24+Nunez!C24+RPCC!C24+SLCC!C24+Sowela!C24+LTC!C24</f>
        <v>286626</v>
      </c>
      <c r="D24" s="71">
        <f>LCTCBOS!D24+Online!D24+BPCC!D24+BRCC!D24+Delgado!D24+Fletcher!D24+LDCC!D24+NorthshoreTCC!D24+Nunez!D24+RPCC!D24+SLCC!D24+Sowela!D24+LTC!D24</f>
        <v>273185</v>
      </c>
      <c r="E24" s="71">
        <f t="shared" si="1"/>
        <v>-13441</v>
      </c>
      <c r="F24" s="16"/>
    </row>
    <row r="25" spans="1:6" ht="25.5">
      <c r="A25" s="72" t="s">
        <v>28</v>
      </c>
      <c r="B25" s="71">
        <f>LCTCBOS!B25+Online!B25+BPCC!B25+BRCC!B25+Delgado!B25+Fletcher!B25+LDCC!B25+NorthshoreTCC!B25+Nunez!B25+RPCC!B25+SLCC!B25+Sowela!B25+LTC!B25</f>
        <v>255275.59</v>
      </c>
      <c r="C25" s="71">
        <f>LCTCBOS!C25+Online!C25+BPCC!C25+BRCC!C25+Delgado!C25+Fletcher!C25+LDCC!C25+NorthshoreTCC!C25+Nunez!C25+RPCC!C25+SLCC!C25+Sowela!C25+LTC!C25</f>
        <v>148915</v>
      </c>
      <c r="D25" s="71">
        <f>LCTCBOS!D25+Online!D25+BPCC!D25+BRCC!D25+Delgado!D25+Fletcher!D25+LDCC!D25+NorthshoreTCC!D25+Nunez!D25+RPCC!D25+SLCC!D25+Sowela!D25+LTC!D25</f>
        <v>258500</v>
      </c>
      <c r="E25" s="71">
        <f t="shared" si="1"/>
        <v>109585</v>
      </c>
      <c r="F25" s="16"/>
    </row>
    <row r="26" spans="1:6" ht="25.5">
      <c r="A26" s="72" t="s">
        <v>29</v>
      </c>
      <c r="B26" s="71">
        <f>LCTCBOS!B26+Online!B26+BPCC!B26+BRCC!B26+Delgado!B26+Fletcher!B26+LDCC!B26+NorthshoreTCC!B26+Nunez!B26+RPCC!B26+SLCC!B26+Sowela!B26+LTC!B26</f>
        <v>1350825</v>
      </c>
      <c r="C26" s="71">
        <f>LCTCBOS!C26+Online!C26+BPCC!C26+BRCC!C26+Delgado!C26+Fletcher!C26+LDCC!C26+NorthshoreTCC!C26+Nunez!C26+RPCC!C26+SLCC!C26+Sowela!C26+LTC!C26</f>
        <v>1185426</v>
      </c>
      <c r="D26" s="71">
        <f>LCTCBOS!D26+Online!D26+BPCC!D26+BRCC!D26+Delgado!D26+Fletcher!D26+LDCC!D26+NorthshoreTCC!D26+Nunez!D26+RPCC!D26+SLCC!D26+Sowela!D26+LTC!D26</f>
        <v>1624400</v>
      </c>
      <c r="E26" s="71">
        <f t="shared" si="1"/>
        <v>438974</v>
      </c>
      <c r="F26" s="16"/>
    </row>
    <row r="27" spans="1:6" ht="25.5">
      <c r="A27" s="72" t="s">
        <v>30</v>
      </c>
      <c r="B27" s="58">
        <f>LCTCBOS!B27+Online!B27+BPCC!B27+BRCC!B27+Delgado!B27+Fletcher!B27+LDCC!B27+NorthshoreTCC!B27+Nunez!B27+RPCC!B27+SLCC!B27+Sowela!B27+LTC!B27</f>
        <v>3179810</v>
      </c>
      <c r="C27" s="58">
        <f>LCTCBOS!C27+Online!C27+BPCC!C27+BRCC!C27+Delgado!C27+Fletcher!C27+LDCC!C27+NorthshoreTCC!C27+Nunez!C27+RPCC!C27+SLCC!C27+Sowela!C27+LTC!C27</f>
        <v>2846849</v>
      </c>
      <c r="D27" s="58">
        <f>LCTCBOS!D27+Online!D27+BPCC!D27+BRCC!D27+Delgado!D27+Fletcher!D27+LDCC!D27+NorthshoreTCC!D27+Nunez!D27+RPCC!D27+SLCC!D27+Sowela!D27+LTC!D27</f>
        <v>3401008</v>
      </c>
      <c r="E27" s="71">
        <f>D27-C27</f>
        <v>554159</v>
      </c>
      <c r="F27" s="16"/>
    </row>
    <row r="28" spans="1:6" s="15" customFormat="1" ht="26.25">
      <c r="A28" s="55" t="s">
        <v>31</v>
      </c>
      <c r="B28" s="73">
        <f>SUM(B16:B27)</f>
        <v>104959578.17000002</v>
      </c>
      <c r="C28" s="73">
        <f>SUM(C16:C27)</f>
        <v>94606025</v>
      </c>
      <c r="D28" s="73">
        <f>SUM(D16:D27)</f>
        <v>139454820</v>
      </c>
      <c r="E28" s="73">
        <f>SUM(E16:E27)</f>
        <v>44848795</v>
      </c>
      <c r="F28" s="14"/>
    </row>
    <row r="29" spans="1:6" ht="25.5">
      <c r="A29" s="74" t="s">
        <v>32</v>
      </c>
      <c r="B29" s="58">
        <f>LCTCBOS!B29+Online!B29+BPCC!B29+BRCC!B29+Delgado!B29+Fletcher!B29+LDCC!B29+NorthshoreTCC!B29+Nunez!B29+RPCC!B29+SLCC!B29+Sowela!B29+LTC!B29</f>
        <v>0</v>
      </c>
      <c r="C29" s="58">
        <f>LCTCBOS!C29+Online!C29+BPCC!C29+BRCC!C29+Delgado!C29+Fletcher!C29+LDCC!C29+NorthshoreTCC!C29+Nunez!C29+RPCC!C29+SLCC!C29+Sowela!C29+LTC!C29</f>
        <v>0</v>
      </c>
      <c r="D29" s="58">
        <f>LCTCBOS!D29+Online!D29+BPCC!D29+BRCC!D29+Delgado!D29+Fletcher!D29+LDCC!D29+NorthshoreTCC!D29+Nunez!D29+RPCC!D29+SLCC!D29+Sowela!D29+LTC!D29</f>
        <v>0</v>
      </c>
      <c r="E29" s="59">
        <f t="shared" ref="E29:E34" si="2">D29-C29</f>
        <v>0</v>
      </c>
      <c r="F29" s="13"/>
    </row>
    <row r="30" spans="1:6" ht="25.5">
      <c r="A30" s="72" t="s">
        <v>33</v>
      </c>
      <c r="B30" s="58">
        <f>LCTCBOS!B30+Online!B30+BPCC!B30+BRCC!B30+Delgado!B30+Fletcher!B30+LDCC!B30+NorthshoreTCC!B30+Nunez!B30+RPCC!B30+SLCC!B30+Sowela!B30+LTC!B30</f>
        <v>560625</v>
      </c>
      <c r="C30" s="58">
        <f>LCTCBOS!C30+Online!C30+BPCC!C30+BRCC!C30+Delgado!C30+Fletcher!C30+LDCC!C30+NorthshoreTCC!C30+Nunez!C30+RPCC!C30+SLCC!C30+Sowela!C30+LTC!C30</f>
        <v>390905</v>
      </c>
      <c r="D30" s="58">
        <f>LCTCBOS!D30+Online!D30+BPCC!D30+BRCC!D30+Delgado!D30+Fletcher!D30+LDCC!D30+NorthshoreTCC!D30+Nunez!D30+RPCC!D30+SLCC!D30+Sowela!D30+LTC!D30</f>
        <v>603713</v>
      </c>
      <c r="E30" s="61">
        <f t="shared" si="2"/>
        <v>212808</v>
      </c>
      <c r="F30" s="13"/>
    </row>
    <row r="31" spans="1:6" ht="25.5">
      <c r="A31" s="75" t="s">
        <v>34</v>
      </c>
      <c r="B31" s="58">
        <f>LCTCBOS!B31+Online!B31+BPCC!B31+BRCC!B31+Delgado!B31+Fletcher!B31+LDCC!B31+NorthshoreTCC!B31+Nunez!B31+RPCC!B31+SLCC!B31+Sowela!B31+LTC!B31</f>
        <v>0</v>
      </c>
      <c r="C31" s="58">
        <f>LCTCBOS!C31+Online!C31+BPCC!C31+BRCC!C31+Delgado!C31+Fletcher!C31+LDCC!C31+NorthshoreTCC!C31+Nunez!C31+RPCC!C31+SLCC!C31+Sowela!C31+LTC!C31</f>
        <v>0</v>
      </c>
      <c r="D31" s="58">
        <f>LCTCBOS!D31+Online!D31+BPCC!D31+BRCC!D31+Delgado!D31+Fletcher!D31+LDCC!D31+NorthshoreTCC!D31+Nunez!D31+RPCC!D31+SLCC!D31+Sowela!D31+LTC!D31</f>
        <v>0</v>
      </c>
      <c r="E31" s="61">
        <f t="shared" si="2"/>
        <v>0</v>
      </c>
      <c r="F31" s="13"/>
    </row>
    <row r="32" spans="1:6" ht="25.5">
      <c r="A32" s="62" t="s">
        <v>35</v>
      </c>
      <c r="B32" s="58">
        <f>LCTCBOS!B32+Online!B32+BPCC!B32+BRCC!B32+Delgado!B32+Fletcher!B32+LDCC!B32+NorthshoreTCC!B32+Nunez!B32+RPCC!B32+SLCC!B32+Sowela!B32+LTC!B32</f>
        <v>0</v>
      </c>
      <c r="C32" s="58">
        <f>LCTCBOS!C32+Online!C32+BPCC!C32+BRCC!C32+Delgado!C32+Fletcher!C32+LDCC!C32+NorthshoreTCC!C32+Nunez!C32+RPCC!C32+SLCC!C32+Sowela!C32+LTC!C32</f>
        <v>0</v>
      </c>
      <c r="D32" s="58">
        <f>LCTCBOS!D32+Online!D32+BPCC!D32+BRCC!D32+Delgado!D32+Fletcher!D32+LDCC!D32+NorthshoreTCC!D32+Nunez!D32+RPCC!D32+SLCC!D32+Sowela!D32+LTC!D32</f>
        <v>0</v>
      </c>
      <c r="E32" s="61">
        <f t="shared" si="2"/>
        <v>0</v>
      </c>
      <c r="F32" s="13"/>
    </row>
    <row r="33" spans="1:6" ht="25.5">
      <c r="A33" s="72" t="s">
        <v>36</v>
      </c>
      <c r="B33" s="58">
        <f>LCTCBOS!B33+Online!B33+BPCC!B33+BRCC!B33+Delgado!B33+Fletcher!B33+LDCC!B33+NorthshoreTCC!B33+Nunez!B33+RPCC!B33+SLCC!B33+Sowela!B33+LTC!B33</f>
        <v>0</v>
      </c>
      <c r="C33" s="58">
        <f>LCTCBOS!C33+Online!C33+BPCC!C33+BRCC!C33+Delgado!C33+Fletcher!C33+LDCC!C33+NorthshoreTCC!C33+Nunez!C33+RPCC!C33+SLCC!C33+Sowela!C33+LTC!C33</f>
        <v>0</v>
      </c>
      <c r="D33" s="58">
        <f>LCTCBOS!D33+Online!D33+BPCC!D33+BRCC!D33+Delgado!D33+Fletcher!D33+LDCC!D33+NorthshoreTCC!D33+Nunez!D33+RPCC!D33+SLCC!D33+Sowela!D33+LTC!D33</f>
        <v>0</v>
      </c>
      <c r="E33" s="61">
        <f t="shared" si="2"/>
        <v>0</v>
      </c>
      <c r="F33" s="13"/>
    </row>
    <row r="34" spans="1:6" ht="25.5">
      <c r="A34" s="75" t="s">
        <v>37</v>
      </c>
      <c r="B34" s="58">
        <f>LCTCBOS!B34+Online!B34+BPCC!B34+BRCC!B34+Delgado!B34+Fletcher!B34+LDCC!B34+NorthshoreTCC!B34+Nunez!B34+RPCC!B34+SLCC!B34+Sowela!B34+LTC!B34</f>
        <v>1967661.48</v>
      </c>
      <c r="C34" s="58">
        <f>LCTCBOS!C34+Online!C34+BPCC!C34+BRCC!C34+Delgado!C34+Fletcher!C34+LDCC!C34+NorthshoreTCC!C34+Nunez!C34+RPCC!C34+SLCC!C34+Sowela!C34+LTC!C34</f>
        <v>1684116</v>
      </c>
      <c r="D34" s="58">
        <f>LCTCBOS!D34+Online!D34+BPCC!D34+BRCC!D34+Delgado!D34+Fletcher!D34+LDCC!D34+NorthshoreTCC!D34+Nunez!D34+RPCC!D34+SLCC!D34+Sowela!D34+LTC!D34</f>
        <v>4458225</v>
      </c>
      <c r="E34" s="61">
        <f t="shared" si="2"/>
        <v>2774109</v>
      </c>
      <c r="F34" s="13"/>
    </row>
    <row r="35" spans="1:6" s="15" customFormat="1" ht="26.25">
      <c r="A35" s="76" t="s">
        <v>38</v>
      </c>
      <c r="B35" s="77">
        <f>B34+B33+B32+B31+B30+B29+B28</f>
        <v>107487864.65000002</v>
      </c>
      <c r="C35" s="77">
        <f>C34+C33+C32+C31+C30+C29+C28</f>
        <v>96681046</v>
      </c>
      <c r="D35" s="77">
        <f>D34+D33+D32+D31+D30+D29+D28</f>
        <v>144516758</v>
      </c>
      <c r="E35" s="78">
        <f>E34+E33+E32+E31+E30+E29</f>
        <v>2986917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58">
        <f>LCTCBOS!B37+Online!B37+BPCC!B37+BRCC!B37+Delgado!B37+Fletcher!B37+LDCC!B37+NorthshoreTCC!B37+Nunez!B37+RPCC!B37+SLCC!B37+Sowela!B37+LTC!B37</f>
        <v>0</v>
      </c>
      <c r="C37" s="58">
        <f>LCTCBOS!C37+Online!C37+BPCC!C37+BRCC!C37+Delgado!C37+Fletcher!C37+LDCC!C37+NorthshoreTCC!C37+Nunez!C37+RPCC!C37+SLCC!C37+Sowela!C37+LTC!C37</f>
        <v>0</v>
      </c>
      <c r="D37" s="58">
        <f>LCTCBOS!D37+Online!D37+BPCC!D37+BRCC!D37+Delgado!D37+Fletcher!D37+LDCC!D37+NorthshoreTCC!D37+Nunez!D37+RPCC!D37+SLCC!D37+Sowela!D37+LTC!D37</f>
        <v>0</v>
      </c>
      <c r="E37" s="59">
        <f>D37-C37</f>
        <v>0</v>
      </c>
      <c r="F37" s="13"/>
    </row>
    <row r="38" spans="1:6" ht="25.5">
      <c r="A38" s="60" t="s">
        <v>41</v>
      </c>
      <c r="B38" s="58">
        <f>LCTCBOS!B38+Online!B38+BPCC!B38+BRCC!B38+Delgado!B38+Fletcher!B38+LDCC!B38+NorthshoreTCC!B38+Nunez!B38+RPCC!B38+SLCC!B38+Sowela!B38+LTC!B38</f>
        <v>0</v>
      </c>
      <c r="C38" s="58">
        <f>LCTCBOS!C38+Online!C38+BPCC!C38+BRCC!C38+Delgado!C38+Fletcher!C38+LDCC!C38+NorthshoreTCC!C38+Nunez!C38+RPCC!C38+SLCC!C38+Sowela!C38+LTC!C38</f>
        <v>0</v>
      </c>
      <c r="D38" s="58">
        <f>LCTCBOS!D38+Online!D38+BPCC!D38+BRCC!D38+Delgado!D38+Fletcher!D38+LDCC!D38+NorthshoreTCC!D38+Nunez!D38+RPCC!D38+SLCC!D38+Sowela!D38+LTC!D38</f>
        <v>0</v>
      </c>
      <c r="E38" s="80">
        <f>D38-C38</f>
        <v>0</v>
      </c>
      <c r="F38" s="13"/>
    </row>
    <row r="39" spans="1:6" ht="26.25">
      <c r="A39" s="81" t="s">
        <v>42</v>
      </c>
      <c r="B39" s="82"/>
      <c r="C39" s="82"/>
      <c r="D39" s="82"/>
      <c r="E39" s="71"/>
      <c r="F39" s="13"/>
    </row>
    <row r="40" spans="1:6" ht="25.5">
      <c r="A40" s="72" t="s">
        <v>43</v>
      </c>
      <c r="B40" s="58">
        <f>LCTCBOS!B40+Online!B40+BPCC!B40+BRCC!B40+Delgado!B40+Fletcher!B40+LDCC!B40+NorthshoreTCC!B40+Nunez!B40+RPCC!B40+SLCC!B40+Sowela!B40+LTC!B40</f>
        <v>0</v>
      </c>
      <c r="C40" s="58">
        <f>LCTCBOS!C40+Online!C40+BPCC!C40+BRCC!C40+Delgado!C40+Fletcher!C40+LDCC!C40+NorthshoreTCC!C40+Nunez!C40+RPCC!C40+SLCC!C40+Sowela!C40+LTC!C40</f>
        <v>0</v>
      </c>
      <c r="D40" s="58">
        <f>LCTCBOS!D40+Online!D40+BPCC!D40+BRCC!D40+Delgado!D40+Fletcher!D40+LDCC!D40+NorthshoreTCC!D40+Nunez!D40+RPCC!D40+SLCC!D40+Sowela!D40+LTC!D40</f>
        <v>0</v>
      </c>
      <c r="E40" s="59">
        <f>D40-C40</f>
        <v>0</v>
      </c>
      <c r="F40" s="13"/>
    </row>
    <row r="41" spans="1:6" ht="25.5">
      <c r="A41" s="60" t="s">
        <v>44</v>
      </c>
      <c r="B41" s="58">
        <f>LCTCBOS!B41+Online!B41+BPCC!B41+BRCC!B41+Delgado!B41+Fletcher!B41+LDCC!B41+NorthshoreTCC!B41+Nunez!B41+RPCC!B41+SLCC!B41+Sowela!B41+LTC!B41</f>
        <v>7777103</v>
      </c>
      <c r="C41" s="58">
        <f>LCTCBOS!C41+Online!C41+BPCC!C41+BRCC!C41+Delgado!C41+Fletcher!C41+LDCC!C41+NorthshoreTCC!C41+Nunez!C41+RPCC!C41+SLCC!C41+Sowela!C41+LTC!C41</f>
        <v>9202724</v>
      </c>
      <c r="D41" s="58">
        <f>LCTCBOS!D41+Online!D41+BPCC!D41+BRCC!D41+Delgado!D41+Fletcher!D41+LDCC!D41+NorthshoreTCC!D41+Nunez!D41+RPCC!D41+SLCC!D41+Sowela!D41+LTC!D41</f>
        <v>0</v>
      </c>
      <c r="E41" s="61">
        <f>D41-C41</f>
        <v>-9202724</v>
      </c>
      <c r="F41" s="13"/>
    </row>
    <row r="42" spans="1:6" s="18" customFormat="1" ht="45">
      <c r="A42" s="55" t="s">
        <v>45</v>
      </c>
      <c r="B42" s="77">
        <f>B41+B40+B38+B37</f>
        <v>7777103</v>
      </c>
      <c r="C42" s="77">
        <f>C41+C40+C38+C37</f>
        <v>9202724</v>
      </c>
      <c r="D42" s="77">
        <f>D41+D40+D38+D37</f>
        <v>0</v>
      </c>
      <c r="E42" s="66">
        <f>D42-C42</f>
        <v>-9202724</v>
      </c>
      <c r="F42" s="17"/>
    </row>
    <row r="43" spans="1:6" s="18" customFormat="1" ht="45">
      <c r="A43" s="55" t="s">
        <v>46</v>
      </c>
      <c r="B43" s="100">
        <f>LCTCBOS!B43+Online!B43+BPCC!B43+BRCC!B43+Delgado!B43+Fletcher!B43+LDCC!B43+NorthshoreTCC!B43+Nunez!B43+RPCC!B43+SLCC!B43+Sowela!B43+LTC!B43</f>
        <v>10000</v>
      </c>
      <c r="C43" s="100">
        <f>LCTCBOS!C43+Online!C43+BPCC!C43+BRCC!C43+Delgado!C43+Fletcher!C43+LDCC!C43+NorthshoreTCC!C43+Nunez!C43+RPCC!C43+SLCC!C43+Sowela!C43+LTC!C43</f>
        <v>10000</v>
      </c>
      <c r="D43" s="100">
        <f>LCTCBOS!D43+Online!D43+BPCC!D43+BRCC!D43+Delgado!D43+Fletcher!D43+LDCC!D43+NorthshoreTCC!D43+Nunez!D43+RPCC!D43+SLCC!D43+Sowela!D43+LTC!D43</f>
        <v>0</v>
      </c>
      <c r="E43" s="66">
        <f>D43-C43</f>
        <v>-10000</v>
      </c>
      <c r="F43" s="17"/>
    </row>
    <row r="44" spans="1:6" s="18" customFormat="1" ht="45.75" thickBot="1">
      <c r="A44" s="83" t="s">
        <v>114</v>
      </c>
      <c r="B44" s="84">
        <f>B42+B35+B12+B13+B43</f>
        <v>157760129.65000004</v>
      </c>
      <c r="C44" s="84">
        <f t="shared" ref="C44:D44" si="3">C42+C35+C12+C13+C43</f>
        <v>148378932</v>
      </c>
      <c r="D44" s="84">
        <f t="shared" si="3"/>
        <v>144516758</v>
      </c>
      <c r="E44" s="85">
        <f>D44-C44</f>
        <v>-3862174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H15" sqref="H15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112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58">
        <f>'2 Year'!B7+'4 Year'!B7</f>
        <v>0</v>
      </c>
      <c r="C7" s="58">
        <f>'2 Year'!C7+'4 Year'!C7</f>
        <v>0</v>
      </c>
      <c r="D7" s="58">
        <f>'2 Year'!D7+'4 Year'!D7</f>
        <v>0</v>
      </c>
      <c r="E7" s="59">
        <f t="shared" ref="E7:E12" si="0">D7-C7</f>
        <v>0</v>
      </c>
      <c r="F7" s="13"/>
    </row>
    <row r="8" spans="1:12" ht="25.5">
      <c r="A8" s="60" t="s">
        <v>11</v>
      </c>
      <c r="B8" s="58">
        <f>'2 Year'!B8+'4 Year'!B8</f>
        <v>0</v>
      </c>
      <c r="C8" s="58">
        <f>'2 Year'!C8+'4 Year'!C8</f>
        <v>0</v>
      </c>
      <c r="D8" s="58">
        <f>'2 Year'!D8+'4 Year'!D8</f>
        <v>0</v>
      </c>
      <c r="E8" s="61">
        <f t="shared" si="0"/>
        <v>0</v>
      </c>
      <c r="F8" s="13"/>
    </row>
    <row r="9" spans="1:12" ht="25.5">
      <c r="A9" s="62" t="s">
        <v>12</v>
      </c>
      <c r="B9" s="58">
        <f>'2 Year'!B9+'4 Year'!B9</f>
        <v>0</v>
      </c>
      <c r="C9" s="58">
        <f>'2 Year'!C9+'4 Year'!C9</f>
        <v>0</v>
      </c>
      <c r="D9" s="58">
        <f>'2 Year'!D9+'4 Year'!D9</f>
        <v>0</v>
      </c>
      <c r="E9" s="61">
        <f t="shared" si="0"/>
        <v>0</v>
      </c>
      <c r="F9" s="13"/>
    </row>
    <row r="10" spans="1:12" ht="25.5">
      <c r="A10" s="63" t="s">
        <v>13</v>
      </c>
      <c r="B10" s="58">
        <f>'2 Year'!B10+'4 Year'!B10</f>
        <v>7957469</v>
      </c>
      <c r="C10" s="58">
        <f>'2 Year'!C10+'4 Year'!C10</f>
        <v>8621174</v>
      </c>
      <c r="D10" s="58">
        <f>'2 Year'!D10+'4 Year'!D10</f>
        <v>8257809</v>
      </c>
      <c r="E10" s="61">
        <f t="shared" si="0"/>
        <v>-363365</v>
      </c>
      <c r="F10" s="13"/>
    </row>
    <row r="11" spans="1:12" ht="25.5">
      <c r="A11" s="63" t="s">
        <v>14</v>
      </c>
      <c r="B11" s="58">
        <f>'2 Year'!B11+'4 Year'!B11</f>
        <v>96765</v>
      </c>
      <c r="C11" s="58">
        <f>'2 Year'!C11+'4 Year'!C11</f>
        <v>284923</v>
      </c>
      <c r="D11" s="58">
        <f>'2 Year'!D11+'4 Year'!D11</f>
        <v>100214</v>
      </c>
      <c r="E11" s="61">
        <f t="shared" si="0"/>
        <v>-184709</v>
      </c>
      <c r="F11" s="13"/>
    </row>
    <row r="12" spans="1:12" s="15" customFormat="1" ht="26.25">
      <c r="A12" s="64" t="s">
        <v>15</v>
      </c>
      <c r="B12" s="65">
        <f>B10+B9+B8+B7+B11</f>
        <v>8054234</v>
      </c>
      <c r="C12" s="65">
        <f>C10+C9+C8+C7+C11</f>
        <v>8906097</v>
      </c>
      <c r="D12" s="65">
        <f>D10+D9+D8+D7+D11</f>
        <v>8358023</v>
      </c>
      <c r="E12" s="66">
        <f t="shared" si="0"/>
        <v>-548074</v>
      </c>
      <c r="F12" s="14"/>
    </row>
    <row r="13" spans="1:12" s="15" customFormat="1" ht="26.25">
      <c r="A13" s="67" t="s">
        <v>16</v>
      </c>
      <c r="B13" s="68">
        <f>'2 Year'!B13+'4 Year'!B13</f>
        <v>238063646</v>
      </c>
      <c r="C13" s="68">
        <f>'2 Year'!C13+'4 Year'!C13</f>
        <v>238063646</v>
      </c>
      <c r="D13" s="68">
        <f>'2 Year'!D13+'4 Year'!D13</f>
        <v>0</v>
      </c>
      <c r="E13" s="66">
        <f>D13-C13</f>
        <v>-238063646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f>'2 Year'!B16+'4 Year'!B16</f>
        <v>544638788.37</v>
      </c>
      <c r="C16" s="71">
        <f>'2 Year'!C16+'4 Year'!C16</f>
        <v>497802270</v>
      </c>
      <c r="D16" s="71">
        <f>'2 Year'!D16+'4 Year'!D16</f>
        <v>630209537</v>
      </c>
      <c r="E16" s="71">
        <f>D16-C16</f>
        <v>132407267</v>
      </c>
      <c r="F16" s="16"/>
    </row>
    <row r="17" spans="1:6" ht="25.5">
      <c r="A17" s="52" t="s">
        <v>20</v>
      </c>
      <c r="B17" s="71">
        <f>'2 Year'!B17+'4 Year'!B17</f>
        <v>104524835.59999999</v>
      </c>
      <c r="C17" s="71">
        <f>'2 Year'!C17+'4 Year'!C17</f>
        <v>94044162</v>
      </c>
      <c r="D17" s="71">
        <f>'2 Year'!D17+'4 Year'!D17</f>
        <v>123514674</v>
      </c>
      <c r="E17" s="71">
        <f>D17-C17</f>
        <v>29470512</v>
      </c>
      <c r="F17" s="16"/>
    </row>
    <row r="18" spans="1:6" ht="25.5">
      <c r="A18" s="72" t="s">
        <v>21</v>
      </c>
      <c r="B18" s="71">
        <f>'2 Year'!B18+'4 Year'!B18</f>
        <v>37002651.93</v>
      </c>
      <c r="C18" s="71">
        <f>'2 Year'!C18+'4 Year'!C18</f>
        <v>38629443</v>
      </c>
      <c r="D18" s="71">
        <f>'2 Year'!D18+'4 Year'!D18</f>
        <v>39521062</v>
      </c>
      <c r="E18" s="71">
        <f>D18-C18</f>
        <v>891619</v>
      </c>
      <c r="F18" s="16"/>
    </row>
    <row r="19" spans="1:6" ht="25.5">
      <c r="A19" s="72" t="s">
        <v>22</v>
      </c>
      <c r="B19" s="71">
        <f>'2 Year'!B19+'4 Year'!B19</f>
        <v>18629098.359999999</v>
      </c>
      <c r="C19" s="71">
        <f>'2 Year'!C19+'4 Year'!C19</f>
        <v>18393277</v>
      </c>
      <c r="D19" s="71">
        <f>'2 Year'!D19+'4 Year'!D19</f>
        <v>19387993</v>
      </c>
      <c r="E19" s="71">
        <f>D19-C19</f>
        <v>994716</v>
      </c>
      <c r="F19" s="16"/>
    </row>
    <row r="20" spans="1:6" ht="25.5">
      <c r="A20" s="72" t="s">
        <v>23</v>
      </c>
      <c r="B20" s="71">
        <f>'2 Year'!B20+'4 Year'!B20</f>
        <v>316580</v>
      </c>
      <c r="C20" s="71">
        <f>'2 Year'!C20+'4 Year'!C20</f>
        <v>2200000</v>
      </c>
      <c r="D20" s="71">
        <f>'2 Year'!D20+'4 Year'!D20</f>
        <v>1038562</v>
      </c>
      <c r="E20" s="71">
        <f t="shared" ref="E20:E26" si="1">D20-C20</f>
        <v>-1161438</v>
      </c>
      <c r="F20" s="16"/>
    </row>
    <row r="21" spans="1:6" ht="25.5">
      <c r="A21" s="72" t="s">
        <v>24</v>
      </c>
      <c r="B21" s="71">
        <f>'2 Year'!B21+'4 Year'!B21</f>
        <v>200000</v>
      </c>
      <c r="C21" s="71">
        <f>'2 Year'!C21+'4 Year'!C21</f>
        <v>200000</v>
      </c>
      <c r="D21" s="71">
        <f>'2 Year'!D21+'4 Year'!D21</f>
        <v>100000</v>
      </c>
      <c r="E21" s="71">
        <f t="shared" si="1"/>
        <v>-100000</v>
      </c>
      <c r="F21" s="16"/>
    </row>
    <row r="22" spans="1:6" ht="25.5">
      <c r="A22" s="72" t="s">
        <v>25</v>
      </c>
      <c r="B22" s="71">
        <f>'2 Year'!B22+'4 Year'!B22</f>
        <v>0</v>
      </c>
      <c r="C22" s="71">
        <f>'2 Year'!C22+'4 Year'!C22</f>
        <v>0</v>
      </c>
      <c r="D22" s="71">
        <f>'2 Year'!D22+'4 Year'!D22</f>
        <v>0</v>
      </c>
      <c r="E22" s="71">
        <f t="shared" si="1"/>
        <v>0</v>
      </c>
      <c r="F22" s="16"/>
    </row>
    <row r="23" spans="1:6" ht="25.5">
      <c r="A23" s="72" t="s">
        <v>26</v>
      </c>
      <c r="B23" s="71">
        <f>'2 Year'!B23+'4 Year'!B23</f>
        <v>292444</v>
      </c>
      <c r="C23" s="71">
        <f>'2 Year'!C23+'4 Year'!C23</f>
        <v>1000000</v>
      </c>
      <c r="D23" s="71">
        <f>'2 Year'!D23+'4 Year'!D23</f>
        <v>3561382</v>
      </c>
      <c r="E23" s="71">
        <f t="shared" si="1"/>
        <v>2561382</v>
      </c>
      <c r="F23" s="16"/>
    </row>
    <row r="24" spans="1:6" ht="25.5">
      <c r="A24" s="72" t="s">
        <v>27</v>
      </c>
      <c r="B24" s="71">
        <f>'2 Year'!B24+'4 Year'!B24</f>
        <v>3592977.71</v>
      </c>
      <c r="C24" s="71">
        <f>'2 Year'!C24+'4 Year'!C24</f>
        <v>3920804</v>
      </c>
      <c r="D24" s="71">
        <f>'2 Year'!D24+'4 Year'!D24</f>
        <v>3802563</v>
      </c>
      <c r="E24" s="71">
        <f t="shared" si="1"/>
        <v>-118241</v>
      </c>
      <c r="F24" s="16"/>
    </row>
    <row r="25" spans="1:6" ht="25.5">
      <c r="A25" s="72" t="s">
        <v>28</v>
      </c>
      <c r="B25" s="71">
        <f>'2 Year'!B25+'4 Year'!B25</f>
        <v>255275.59</v>
      </c>
      <c r="C25" s="71">
        <f>'2 Year'!C25+'4 Year'!C25</f>
        <v>148915</v>
      </c>
      <c r="D25" s="71">
        <f>'2 Year'!D25+'4 Year'!D25</f>
        <v>258500</v>
      </c>
      <c r="E25" s="71">
        <f t="shared" si="1"/>
        <v>109585</v>
      </c>
      <c r="F25" s="16"/>
    </row>
    <row r="26" spans="1:6" ht="25.5">
      <c r="A26" s="72" t="s">
        <v>29</v>
      </c>
      <c r="B26" s="71">
        <f>'2 Year'!B26+'4 Year'!B26</f>
        <v>7252982</v>
      </c>
      <c r="C26" s="71">
        <f>'2 Year'!C26+'4 Year'!C26</f>
        <v>6899982</v>
      </c>
      <c r="D26" s="71">
        <f>'2 Year'!D26+'4 Year'!D26</f>
        <v>7789067</v>
      </c>
      <c r="E26" s="71">
        <f t="shared" si="1"/>
        <v>889085</v>
      </c>
      <c r="F26" s="16"/>
    </row>
    <row r="27" spans="1:6" ht="25.5">
      <c r="A27" s="72" t="s">
        <v>30</v>
      </c>
      <c r="B27" s="58">
        <f>'2 Year'!B27+'4 Year'!B27</f>
        <v>21725180.789999999</v>
      </c>
      <c r="C27" s="58">
        <f>'2 Year'!C27+'4 Year'!C27</f>
        <v>21318032</v>
      </c>
      <c r="D27" s="58">
        <f>'2 Year'!D27+'4 Year'!D27</f>
        <v>20871703</v>
      </c>
      <c r="E27" s="71">
        <f>D27-C27</f>
        <v>-446329</v>
      </c>
      <c r="F27" s="16"/>
    </row>
    <row r="28" spans="1:6" s="15" customFormat="1" ht="26.25">
      <c r="A28" s="55" t="s">
        <v>31</v>
      </c>
      <c r="B28" s="73">
        <f>SUM(B16:B27)</f>
        <v>738430814.35000002</v>
      </c>
      <c r="C28" s="73">
        <f>SUM(C16:C27)</f>
        <v>684556885</v>
      </c>
      <c r="D28" s="73">
        <f>SUM(D16:D27)</f>
        <v>850055043</v>
      </c>
      <c r="E28" s="73">
        <f>SUM(E16:E27)</f>
        <v>165498158</v>
      </c>
      <c r="F28" s="14"/>
    </row>
    <row r="29" spans="1:6" ht="25.5">
      <c r="A29" s="74" t="s">
        <v>32</v>
      </c>
      <c r="B29" s="58">
        <f>'2 Year'!B29+'4 Year'!B29</f>
        <v>0</v>
      </c>
      <c r="C29" s="58">
        <f>'2 Year'!C29+'4 Year'!C29</f>
        <v>0</v>
      </c>
      <c r="D29" s="58">
        <f>'2 Year'!D29+'4 Year'!D29</f>
        <v>0</v>
      </c>
      <c r="E29" s="59">
        <f t="shared" ref="E29:E34" si="2">D29-C29</f>
        <v>0</v>
      </c>
      <c r="F29" s="13"/>
    </row>
    <row r="30" spans="1:6" ht="25.5">
      <c r="A30" s="72" t="s">
        <v>33</v>
      </c>
      <c r="B30" s="58">
        <f>'2 Year'!B30+'4 Year'!B30</f>
        <v>12308748.699999999</v>
      </c>
      <c r="C30" s="58">
        <f>'2 Year'!C30+'4 Year'!C30</f>
        <v>13477024</v>
      </c>
      <c r="D30" s="58">
        <f>'2 Year'!D30+'4 Year'!D30</f>
        <v>12999221</v>
      </c>
      <c r="E30" s="61">
        <f t="shared" si="2"/>
        <v>-477803</v>
      </c>
      <c r="F30" s="13"/>
    </row>
    <row r="31" spans="1:6" ht="25.5">
      <c r="A31" s="75" t="s">
        <v>34</v>
      </c>
      <c r="B31" s="58">
        <f>'2 Year'!B31+'4 Year'!B31</f>
        <v>1487074</v>
      </c>
      <c r="C31" s="58">
        <f>'2 Year'!C31+'4 Year'!C31</f>
        <v>1338500</v>
      </c>
      <c r="D31" s="58">
        <f>'2 Year'!D31+'4 Year'!D31</f>
        <v>1325000</v>
      </c>
      <c r="E31" s="61">
        <f t="shared" si="2"/>
        <v>-13500</v>
      </c>
      <c r="F31" s="13"/>
    </row>
    <row r="32" spans="1:6" ht="25.5">
      <c r="A32" s="62" t="s">
        <v>35</v>
      </c>
      <c r="B32" s="58">
        <f>'2 Year'!B32+'4 Year'!B32</f>
        <v>363148</v>
      </c>
      <c r="C32" s="58">
        <f>'2 Year'!C32+'4 Year'!C32</f>
        <v>397000</v>
      </c>
      <c r="D32" s="58">
        <f>'2 Year'!D32+'4 Year'!D32</f>
        <v>169000</v>
      </c>
      <c r="E32" s="61">
        <f t="shared" si="2"/>
        <v>-228000</v>
      </c>
      <c r="F32" s="13"/>
    </row>
    <row r="33" spans="1:6" ht="25.5">
      <c r="A33" s="72" t="s">
        <v>36</v>
      </c>
      <c r="B33" s="58">
        <f>'2 Year'!B33+'4 Year'!B33</f>
        <v>0</v>
      </c>
      <c r="C33" s="58">
        <f>'2 Year'!C33+'4 Year'!C33</f>
        <v>0</v>
      </c>
      <c r="D33" s="58">
        <f>'2 Year'!D33+'4 Year'!D33</f>
        <v>0</v>
      </c>
      <c r="E33" s="61">
        <f t="shared" si="2"/>
        <v>0</v>
      </c>
      <c r="F33" s="13"/>
    </row>
    <row r="34" spans="1:6" ht="25.5">
      <c r="A34" s="75" t="s">
        <v>37</v>
      </c>
      <c r="B34" s="58">
        <f>'2 Year'!B34+'4 Year'!B34</f>
        <v>38457541.579999998</v>
      </c>
      <c r="C34" s="58">
        <f>'2 Year'!C34+'4 Year'!C34</f>
        <v>29582695</v>
      </c>
      <c r="D34" s="58">
        <f>'2 Year'!D34+'4 Year'!D34</f>
        <v>115079131</v>
      </c>
      <c r="E34" s="61">
        <f t="shared" si="2"/>
        <v>85496436</v>
      </c>
      <c r="F34" s="13"/>
    </row>
    <row r="35" spans="1:6" s="15" customFormat="1" ht="26.25">
      <c r="A35" s="76" t="s">
        <v>38</v>
      </c>
      <c r="B35" s="77">
        <f>B34+B33+B32+B31+B30+B29+B28</f>
        <v>791047326.63</v>
      </c>
      <c r="C35" s="77">
        <f>C34+C33+C32+C31+C30+C29+C28</f>
        <v>729352104</v>
      </c>
      <c r="D35" s="77">
        <f>D34+D33+D32+D31+D30+D29+D28</f>
        <v>979627395</v>
      </c>
      <c r="E35" s="78">
        <f>E34+E33+E32+E31+E30+E29</f>
        <v>84777133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58">
        <f>'2 Year'!B37+'4 Year'!B37</f>
        <v>0</v>
      </c>
      <c r="C37" s="58">
        <f>'2 Year'!C37+'4 Year'!C37</f>
        <v>0</v>
      </c>
      <c r="D37" s="58">
        <f>'2 Year'!D37+'4 Year'!D37</f>
        <v>0</v>
      </c>
      <c r="E37" s="59">
        <f>D37-C37</f>
        <v>0</v>
      </c>
      <c r="F37" s="13"/>
    </row>
    <row r="38" spans="1:6" ht="25.5">
      <c r="A38" s="60" t="s">
        <v>41</v>
      </c>
      <c r="B38" s="58">
        <f>'2 Year'!B38+'4 Year'!B38</f>
        <v>0</v>
      </c>
      <c r="C38" s="58">
        <f>'2 Year'!C38+'4 Year'!C38</f>
        <v>0</v>
      </c>
      <c r="D38" s="58">
        <f>'2 Year'!D38+'4 Year'!D38</f>
        <v>0</v>
      </c>
      <c r="E38" s="80">
        <f>D38-C38</f>
        <v>0</v>
      </c>
      <c r="F38" s="13"/>
    </row>
    <row r="39" spans="1:6" ht="26.25">
      <c r="A39" s="81" t="s">
        <v>42</v>
      </c>
      <c r="B39" s="82"/>
      <c r="C39" s="82"/>
      <c r="D39" s="82"/>
      <c r="E39" s="71"/>
      <c r="F39" s="13"/>
    </row>
    <row r="40" spans="1:6" ht="25.5">
      <c r="A40" s="72" t="s">
        <v>43</v>
      </c>
      <c r="B40" s="58">
        <f>'2 Year'!B40+'4 Year'!B40</f>
        <v>0</v>
      </c>
      <c r="C40" s="58">
        <f>'2 Year'!C40+'4 Year'!C40</f>
        <v>0</v>
      </c>
      <c r="D40" s="58">
        <f>'2 Year'!D40+'4 Year'!D40</f>
        <v>0</v>
      </c>
      <c r="E40" s="59">
        <f>D40-C40</f>
        <v>0</v>
      </c>
      <c r="F40" s="13"/>
    </row>
    <row r="41" spans="1:6" ht="25.5">
      <c r="A41" s="60" t="s">
        <v>85</v>
      </c>
      <c r="B41" s="58">
        <f>'2 Year'!B41+'4 Year'!B41</f>
        <v>0</v>
      </c>
      <c r="C41" s="58">
        <f>'2 Year'!C41+'4 Year'!C41</f>
        <v>0</v>
      </c>
      <c r="D41" s="58">
        <f>'2 Year'!D41+'4 Year'!D41</f>
        <v>0</v>
      </c>
      <c r="E41" s="61">
        <f>D41-C41</f>
        <v>0</v>
      </c>
      <c r="F41" s="13"/>
    </row>
    <row r="42" spans="1:6" s="18" customFormat="1" ht="45">
      <c r="A42" s="55" t="s">
        <v>45</v>
      </c>
      <c r="B42" s="77">
        <f>B41+B40+B38+B37</f>
        <v>0</v>
      </c>
      <c r="C42" s="77">
        <f>C41+C40+C38+C37</f>
        <v>0</v>
      </c>
      <c r="D42" s="77">
        <f>D41+D40+D38+D37</f>
        <v>0</v>
      </c>
      <c r="E42" s="66">
        <f>D42-C42</f>
        <v>0</v>
      </c>
      <c r="F42" s="17"/>
    </row>
    <row r="43" spans="1:6" s="18" customFormat="1" ht="45">
      <c r="A43" s="55" t="s">
        <v>46</v>
      </c>
      <c r="B43" s="58">
        <f>'2 Year'!B43+'4 Year'!B43</f>
        <v>10000</v>
      </c>
      <c r="C43" s="58">
        <f>'2 Year'!C43+'4 Year'!C43</f>
        <v>10000</v>
      </c>
      <c r="D43" s="58">
        <f>'2 Year'!D43+'4 Year'!D43</f>
        <v>0</v>
      </c>
      <c r="E43" s="66">
        <f>D43-C43</f>
        <v>-10000</v>
      </c>
      <c r="F43" s="17"/>
    </row>
    <row r="44" spans="1:6" s="18" customFormat="1" ht="45.75" thickBot="1">
      <c r="A44" s="83" t="s">
        <v>114</v>
      </c>
      <c r="B44" s="84">
        <f>B42+B35+B12+B13+B43</f>
        <v>1037175206.63</v>
      </c>
      <c r="C44" s="84">
        <f t="shared" ref="C44" si="3">C42+C35+C12+C13+C43</f>
        <v>976331847</v>
      </c>
      <c r="D44" s="84">
        <f>D42+D35+D12+D13+D43</f>
        <v>987985418</v>
      </c>
      <c r="E44" s="85">
        <f>D44-C44</f>
        <v>11653571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I47" sqref="I47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84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58">
        <v>0</v>
      </c>
      <c r="C7" s="58">
        <v>0</v>
      </c>
      <c r="D7" s="58">
        <v>0</v>
      </c>
      <c r="E7" s="59">
        <f t="shared" ref="E7:E12" si="0">D7-C7</f>
        <v>0</v>
      </c>
      <c r="F7" s="13"/>
    </row>
    <row r="8" spans="1:12" ht="25.5">
      <c r="A8" s="60" t="s">
        <v>11</v>
      </c>
      <c r="B8" s="98">
        <v>0</v>
      </c>
      <c r="C8" s="98">
        <v>0</v>
      </c>
      <c r="D8" s="98">
        <v>0</v>
      </c>
      <c r="E8" s="61">
        <f t="shared" si="0"/>
        <v>0</v>
      </c>
      <c r="F8" s="13"/>
    </row>
    <row r="9" spans="1:12" ht="25.5">
      <c r="A9" s="62" t="s">
        <v>12</v>
      </c>
      <c r="B9" s="98">
        <v>0</v>
      </c>
      <c r="C9" s="98">
        <v>0</v>
      </c>
      <c r="D9" s="98">
        <v>0</v>
      </c>
      <c r="E9" s="61">
        <f t="shared" si="0"/>
        <v>0</v>
      </c>
      <c r="F9" s="13"/>
    </row>
    <row r="10" spans="1:12" ht="25.5">
      <c r="A10" s="63" t="s">
        <v>13</v>
      </c>
      <c r="B10" s="98">
        <v>0</v>
      </c>
      <c r="C10" s="98">
        <v>0</v>
      </c>
      <c r="D10" s="98">
        <v>0</v>
      </c>
      <c r="E10" s="61">
        <f t="shared" si="0"/>
        <v>0</v>
      </c>
      <c r="F10" s="13"/>
    </row>
    <row r="11" spans="1:12" ht="25.5">
      <c r="A11" s="63" t="s">
        <v>14</v>
      </c>
      <c r="B11" s="98">
        <v>0</v>
      </c>
      <c r="C11" s="98">
        <v>0</v>
      </c>
      <c r="D11" s="98">
        <v>0</v>
      </c>
      <c r="E11" s="61">
        <f t="shared" si="0"/>
        <v>0</v>
      </c>
      <c r="F11" s="13"/>
    </row>
    <row r="12" spans="1:12" s="15" customFormat="1" ht="26.25">
      <c r="A12" s="64" t="s">
        <v>15</v>
      </c>
      <c r="B12" s="65">
        <f>B10+B9+B8+B7+B11</f>
        <v>0</v>
      </c>
      <c r="C12" s="65">
        <v>0</v>
      </c>
      <c r="D12" s="65">
        <f>D10+D9+D8+D7+D11</f>
        <v>0</v>
      </c>
      <c r="E12" s="66">
        <f t="shared" si="0"/>
        <v>0</v>
      </c>
      <c r="F12" s="14"/>
    </row>
    <row r="13" spans="1:12" s="15" customFormat="1" ht="26.25">
      <c r="A13" s="67" t="s">
        <v>16</v>
      </c>
      <c r="B13" s="99">
        <v>0</v>
      </c>
      <c r="C13" s="99">
        <v>0</v>
      </c>
      <c r="D13" s="99">
        <v>0</v>
      </c>
      <c r="E13" s="66">
        <f>D13-C13</f>
        <v>0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0</v>
      </c>
      <c r="C16" s="71">
        <v>0</v>
      </c>
      <c r="D16" s="71">
        <v>0</v>
      </c>
      <c r="E16" s="71">
        <f>D16-C16</f>
        <v>0</v>
      </c>
      <c r="F16" s="16"/>
    </row>
    <row r="17" spans="1:6" ht="25.5">
      <c r="A17" s="52" t="s">
        <v>20</v>
      </c>
      <c r="B17" s="71">
        <v>0</v>
      </c>
      <c r="C17" s="71">
        <v>0</v>
      </c>
      <c r="D17" s="71">
        <v>0</v>
      </c>
      <c r="E17" s="71">
        <f>D17-C17</f>
        <v>0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f>D18-C18</f>
        <v>0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f>D19-C19</f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f t="shared" ref="E20:E26" si="1">D20-C20</f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f t="shared" si="1"/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f t="shared" si="1"/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f t="shared" si="1"/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f t="shared" si="1"/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f t="shared" si="1"/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f t="shared" si="1"/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f>D27-C27</f>
        <v>0</v>
      </c>
      <c r="F27" s="16"/>
    </row>
    <row r="28" spans="1:6" s="15" customFormat="1" ht="26.25">
      <c r="A28" s="55" t="s">
        <v>31</v>
      </c>
      <c r="B28" s="73">
        <f>SUM(B16:B27)</f>
        <v>0</v>
      </c>
      <c r="C28" s="73">
        <f>SUM(C16:C27)</f>
        <v>0</v>
      </c>
      <c r="D28" s="73">
        <f>SUM(D16:D27)</f>
        <v>0</v>
      </c>
      <c r="E28" s="73">
        <f>SUM(E16:E27)</f>
        <v>0</v>
      </c>
      <c r="F28" s="14"/>
    </row>
    <row r="29" spans="1:6" ht="25.5">
      <c r="A29" s="74" t="s">
        <v>32</v>
      </c>
      <c r="B29" s="58">
        <v>0</v>
      </c>
      <c r="C29" s="58">
        <v>0</v>
      </c>
      <c r="D29" s="58">
        <v>0</v>
      </c>
      <c r="E29" s="59">
        <f t="shared" ref="E29:E34" si="2">D29-C29</f>
        <v>0</v>
      </c>
      <c r="F29" s="13"/>
    </row>
    <row r="30" spans="1:6" ht="25.5">
      <c r="A30" s="72" t="s">
        <v>33</v>
      </c>
      <c r="B30" s="98">
        <v>0</v>
      </c>
      <c r="C30" s="98">
        <v>0</v>
      </c>
      <c r="D30" s="98">
        <v>0</v>
      </c>
      <c r="E30" s="61">
        <f t="shared" si="2"/>
        <v>0</v>
      </c>
      <c r="F30" s="13"/>
    </row>
    <row r="31" spans="1:6" ht="25.5">
      <c r="A31" s="75" t="s">
        <v>34</v>
      </c>
      <c r="B31" s="98">
        <v>0</v>
      </c>
      <c r="C31" s="98">
        <v>0</v>
      </c>
      <c r="D31" s="98">
        <v>0</v>
      </c>
      <c r="E31" s="61">
        <f t="shared" si="2"/>
        <v>0</v>
      </c>
      <c r="F31" s="13"/>
    </row>
    <row r="32" spans="1:6" ht="25.5">
      <c r="A32" s="62" t="s">
        <v>35</v>
      </c>
      <c r="B32" s="98">
        <v>0</v>
      </c>
      <c r="C32" s="98">
        <v>0</v>
      </c>
      <c r="D32" s="98">
        <v>0</v>
      </c>
      <c r="E32" s="61">
        <f t="shared" si="2"/>
        <v>0</v>
      </c>
      <c r="F32" s="13"/>
    </row>
    <row r="33" spans="1:6" ht="25.5">
      <c r="A33" s="72" t="s">
        <v>36</v>
      </c>
      <c r="B33" s="98">
        <v>0</v>
      </c>
      <c r="C33" s="98">
        <v>0</v>
      </c>
      <c r="D33" s="98">
        <v>0</v>
      </c>
      <c r="E33" s="61">
        <f t="shared" si="2"/>
        <v>0</v>
      </c>
      <c r="F33" s="13"/>
    </row>
    <row r="34" spans="1:6" ht="25.5">
      <c r="A34" s="75" t="s">
        <v>37</v>
      </c>
      <c r="B34" s="71">
        <v>0</v>
      </c>
      <c r="C34" s="71">
        <v>0</v>
      </c>
      <c r="D34" s="71">
        <v>0</v>
      </c>
      <c r="E34" s="61">
        <f t="shared" si="2"/>
        <v>0</v>
      </c>
      <c r="F34" s="13"/>
    </row>
    <row r="35" spans="1:6" s="15" customFormat="1" ht="26.25">
      <c r="A35" s="76" t="s">
        <v>38</v>
      </c>
      <c r="B35" s="77">
        <f>B34+B33+B32+B31+B30+B29+B28</f>
        <v>0</v>
      </c>
      <c r="C35" s="77">
        <f>C34+C33+C32+C31+C30+C29+C28</f>
        <v>0</v>
      </c>
      <c r="D35" s="77">
        <f>D34+D33+D32+D31+D30+D29+D28</f>
        <v>0</v>
      </c>
      <c r="E35" s="78">
        <f>E34+E33+E32+E31+E30+E29</f>
        <v>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58">
        <v>0</v>
      </c>
      <c r="C37" s="58">
        <v>0</v>
      </c>
      <c r="D37" s="58">
        <v>0</v>
      </c>
      <c r="E37" s="59">
        <f>D37-C37</f>
        <v>0</v>
      </c>
      <c r="F37" s="13"/>
    </row>
    <row r="38" spans="1:6" ht="25.5">
      <c r="A38" s="60" t="s">
        <v>41</v>
      </c>
      <c r="B38" s="98">
        <v>0</v>
      </c>
      <c r="C38" s="98">
        <v>0</v>
      </c>
      <c r="D38" s="98">
        <v>0</v>
      </c>
      <c r="E38" s="80">
        <f>D38-C38</f>
        <v>0</v>
      </c>
      <c r="F38" s="13"/>
    </row>
    <row r="39" spans="1:6" ht="26.25">
      <c r="A39" s="81" t="s">
        <v>42</v>
      </c>
      <c r="B39" s="82"/>
      <c r="C39" s="82"/>
      <c r="D39" s="82"/>
      <c r="E39" s="71"/>
      <c r="F39" s="13"/>
    </row>
    <row r="40" spans="1:6" ht="25.5">
      <c r="A40" s="72" t="s">
        <v>43</v>
      </c>
      <c r="B40" s="58">
        <v>0</v>
      </c>
      <c r="C40" s="58">
        <f>SUBOS!C40+SUBR!C40+SUNO!C40+SUS!C40+SULaw!C40+SUAg!C40</f>
        <v>0</v>
      </c>
      <c r="D40" s="58">
        <v>0</v>
      </c>
      <c r="E40" s="59">
        <f>D40-C40</f>
        <v>0</v>
      </c>
      <c r="F40" s="13"/>
    </row>
    <row r="41" spans="1:6" ht="25.5">
      <c r="A41" s="60" t="s">
        <v>85</v>
      </c>
      <c r="B41" s="71">
        <v>7777103</v>
      </c>
      <c r="C41" s="71">
        <v>9202724</v>
      </c>
      <c r="D41" s="71">
        <v>0</v>
      </c>
      <c r="E41" s="61">
        <f>D41-C41</f>
        <v>-9202724</v>
      </c>
      <c r="F41" s="13"/>
    </row>
    <row r="42" spans="1:6" s="18" customFormat="1" ht="45">
      <c r="A42" s="55" t="s">
        <v>45</v>
      </c>
      <c r="B42" s="77">
        <v>7777103</v>
      </c>
      <c r="C42" s="77">
        <f>C41+C40+C38+C37</f>
        <v>9202724</v>
      </c>
      <c r="D42" s="77">
        <f>D41+D40+D38+D37</f>
        <v>0</v>
      </c>
      <c r="E42" s="66">
        <f>D42-C42</f>
        <v>-9202724</v>
      </c>
      <c r="F42" s="17"/>
    </row>
    <row r="43" spans="1:6" s="18" customFormat="1" ht="45">
      <c r="A43" s="55" t="s">
        <v>46</v>
      </c>
      <c r="B43" s="71">
        <v>0</v>
      </c>
      <c r="C43" s="71">
        <v>0</v>
      </c>
      <c r="D43" s="71">
        <v>0</v>
      </c>
      <c r="E43" s="66">
        <f>D43-C43</f>
        <v>0</v>
      </c>
      <c r="F43" s="17"/>
    </row>
    <row r="44" spans="1:6" s="18" customFormat="1" ht="45.75" thickBot="1">
      <c r="A44" s="83" t="s">
        <v>114</v>
      </c>
      <c r="B44" s="84">
        <f>B42+B35+B12+B13+B43</f>
        <v>7777103</v>
      </c>
      <c r="C44" s="84">
        <f t="shared" ref="C44:D44" si="3">C42+C35+C12+C13+C43</f>
        <v>9202724</v>
      </c>
      <c r="D44" s="84">
        <f t="shared" si="3"/>
        <v>0</v>
      </c>
      <c r="E44" s="85">
        <f>D44-C44</f>
        <v>-9202724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C1" sqref="C1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62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0</v>
      </c>
      <c r="C13" s="73">
        <v>0</v>
      </c>
      <c r="D13" s="73">
        <v>0</v>
      </c>
      <c r="E13" s="66">
        <v>0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0</v>
      </c>
      <c r="C16" s="71">
        <v>0</v>
      </c>
      <c r="D16" s="71">
        <v>0</v>
      </c>
      <c r="E16" s="71">
        <v>0</v>
      </c>
      <c r="F16" s="16"/>
    </row>
    <row r="17" spans="1:6" ht="25.5">
      <c r="A17" s="52" t="s">
        <v>20</v>
      </c>
      <c r="B17" s="71">
        <v>0</v>
      </c>
      <c r="C17" s="71">
        <v>0</v>
      </c>
      <c r="D17" s="71">
        <v>0</v>
      </c>
      <c r="E17" s="71">
        <v>0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0</v>
      </c>
      <c r="C28" s="73">
        <v>0</v>
      </c>
      <c r="D28" s="73">
        <v>0</v>
      </c>
      <c r="E28" s="73">
        <v>0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0</v>
      </c>
      <c r="C34" s="69">
        <v>0</v>
      </c>
      <c r="D34" s="69">
        <v>0</v>
      </c>
      <c r="E34" s="61">
        <v>0</v>
      </c>
      <c r="F34" s="13"/>
    </row>
    <row r="35" spans="1:6" s="15" customFormat="1" ht="26.25">
      <c r="A35" s="76" t="s">
        <v>38</v>
      </c>
      <c r="B35" s="77">
        <v>0</v>
      </c>
      <c r="C35" s="77">
        <v>0</v>
      </c>
      <c r="D35" s="77">
        <v>0</v>
      </c>
      <c r="E35" s="78">
        <v>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0</v>
      </c>
      <c r="C44" s="84">
        <v>0</v>
      </c>
      <c r="D44" s="84">
        <v>0</v>
      </c>
      <c r="E44" s="85">
        <v>0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56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3241898</v>
      </c>
      <c r="C13" s="73">
        <v>3241898</v>
      </c>
      <c r="D13" s="73">
        <v>0</v>
      </c>
      <c r="E13" s="66">
        <v>-3241898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11590094</v>
      </c>
      <c r="C16" s="71">
        <v>11020637</v>
      </c>
      <c r="D16" s="71">
        <v>13700476</v>
      </c>
      <c r="E16" s="71">
        <v>2679839</v>
      </c>
      <c r="F16" s="16"/>
    </row>
    <row r="17" spans="1:6" ht="25.5">
      <c r="A17" s="52" t="s">
        <v>20</v>
      </c>
      <c r="B17" s="71">
        <v>334909.90000000002</v>
      </c>
      <c r="C17" s="71">
        <v>254675</v>
      </c>
      <c r="D17" s="71">
        <v>400000</v>
      </c>
      <c r="E17" s="71">
        <v>145325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303905.68</v>
      </c>
      <c r="C19" s="71">
        <v>350000</v>
      </c>
      <c r="D19" s="71">
        <v>380000</v>
      </c>
      <c r="E19" s="71">
        <v>30000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189000</v>
      </c>
      <c r="E23" s="71">
        <v>189000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255275.59</v>
      </c>
      <c r="C25" s="71">
        <v>148915</v>
      </c>
      <c r="D25" s="71">
        <v>258500</v>
      </c>
      <c r="E25" s="71">
        <v>109585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12484185.17</v>
      </c>
      <c r="C28" s="73">
        <v>11774227</v>
      </c>
      <c r="D28" s="73">
        <v>14927976</v>
      </c>
      <c r="E28" s="73">
        <v>3153749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371947.16</v>
      </c>
      <c r="C34" s="69">
        <v>296825</v>
      </c>
      <c r="D34" s="69">
        <v>391500</v>
      </c>
      <c r="E34" s="61">
        <v>94675</v>
      </c>
      <c r="F34" s="13"/>
    </row>
    <row r="35" spans="1:6" s="15" customFormat="1" ht="26.25">
      <c r="A35" s="76" t="s">
        <v>38</v>
      </c>
      <c r="B35" s="77">
        <v>12856132.33</v>
      </c>
      <c r="C35" s="77">
        <v>12071052</v>
      </c>
      <c r="D35" s="77">
        <v>15319476</v>
      </c>
      <c r="E35" s="78">
        <v>94675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16098030.33</v>
      </c>
      <c r="C44" s="84">
        <v>15312950</v>
      </c>
      <c r="D44" s="84">
        <v>15319476</v>
      </c>
      <c r="E44" s="85">
        <v>6526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16"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57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90">
        <v>0</v>
      </c>
      <c r="C7" s="90">
        <v>0</v>
      </c>
      <c r="D7" s="90">
        <v>0</v>
      </c>
      <c r="E7" s="91">
        <v>0</v>
      </c>
      <c r="F7" s="13"/>
    </row>
    <row r="8" spans="1:12" ht="25.5">
      <c r="A8" s="60" t="s">
        <v>11</v>
      </c>
      <c r="B8" s="92">
        <v>0</v>
      </c>
      <c r="C8" s="92">
        <v>0</v>
      </c>
      <c r="D8" s="92">
        <v>0</v>
      </c>
      <c r="E8" s="93">
        <v>0</v>
      </c>
      <c r="F8" s="13"/>
    </row>
    <row r="9" spans="1:12" ht="25.5">
      <c r="A9" s="62" t="s">
        <v>12</v>
      </c>
      <c r="B9" s="92">
        <v>0</v>
      </c>
      <c r="C9" s="92">
        <v>0</v>
      </c>
      <c r="D9" s="92">
        <v>0</v>
      </c>
      <c r="E9" s="93">
        <v>0</v>
      </c>
      <c r="F9" s="13"/>
    </row>
    <row r="10" spans="1:12" ht="25.5">
      <c r="A10" s="63" t="s">
        <v>13</v>
      </c>
      <c r="B10" s="92">
        <v>0</v>
      </c>
      <c r="C10" s="92">
        <v>0</v>
      </c>
      <c r="D10" s="92">
        <v>0</v>
      </c>
      <c r="E10" s="93">
        <v>0</v>
      </c>
      <c r="F10" s="13"/>
    </row>
    <row r="11" spans="1:12" ht="25.5">
      <c r="A11" s="63" t="s">
        <v>14</v>
      </c>
      <c r="B11" s="92">
        <v>0</v>
      </c>
      <c r="C11" s="92">
        <v>0</v>
      </c>
      <c r="D11" s="92">
        <v>0</v>
      </c>
      <c r="E11" s="93">
        <v>0</v>
      </c>
      <c r="F11" s="13"/>
    </row>
    <row r="12" spans="1:12" s="15" customFormat="1" ht="26.25">
      <c r="A12" s="64" t="s">
        <v>15</v>
      </c>
      <c r="B12" s="94">
        <v>0</v>
      </c>
      <c r="C12" s="94">
        <v>0</v>
      </c>
      <c r="D12" s="94">
        <v>0</v>
      </c>
      <c r="E12" s="95">
        <v>0</v>
      </c>
      <c r="F12" s="14"/>
    </row>
    <row r="13" spans="1:12" s="15" customFormat="1" ht="26.25">
      <c r="A13" s="67" t="s">
        <v>16</v>
      </c>
      <c r="B13" s="73">
        <v>4198079</v>
      </c>
      <c r="C13" s="73">
        <v>4198079</v>
      </c>
      <c r="D13" s="73">
        <v>0</v>
      </c>
      <c r="E13" s="66">
        <v>-4198079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13003994</v>
      </c>
      <c r="C16" s="71">
        <v>11505291</v>
      </c>
      <c r="D16" s="71">
        <v>16461000</v>
      </c>
      <c r="E16" s="71">
        <v>4955709</v>
      </c>
      <c r="F16" s="16"/>
    </row>
    <row r="17" spans="1:6" ht="25.5">
      <c r="A17" s="52" t="s">
        <v>20</v>
      </c>
      <c r="B17" s="71">
        <v>614894</v>
      </c>
      <c r="C17" s="71">
        <v>400000</v>
      </c>
      <c r="D17" s="71">
        <v>887544</v>
      </c>
      <c r="E17" s="71">
        <v>487544</v>
      </c>
      <c r="F17" s="16"/>
    </row>
    <row r="18" spans="1:6" ht="25.5">
      <c r="A18" s="72" t="s">
        <v>21</v>
      </c>
      <c r="B18" s="90">
        <v>0</v>
      </c>
      <c r="C18" s="90">
        <v>0</v>
      </c>
      <c r="D18" s="90">
        <v>0</v>
      </c>
      <c r="E18" s="90">
        <v>0</v>
      </c>
      <c r="F18" s="16"/>
    </row>
    <row r="19" spans="1:6" ht="25.5">
      <c r="A19" s="72" t="s">
        <v>22</v>
      </c>
      <c r="B19" s="90">
        <v>0</v>
      </c>
      <c r="C19" s="90">
        <v>0</v>
      </c>
      <c r="D19" s="90">
        <v>0</v>
      </c>
      <c r="E19" s="90">
        <v>0</v>
      </c>
      <c r="F19" s="16"/>
    </row>
    <row r="20" spans="1:6" ht="25.5">
      <c r="A20" s="72" t="s">
        <v>23</v>
      </c>
      <c r="B20" s="90">
        <v>0</v>
      </c>
      <c r="C20" s="90">
        <v>0</v>
      </c>
      <c r="D20" s="90">
        <v>0</v>
      </c>
      <c r="E20" s="90">
        <v>0</v>
      </c>
      <c r="F20" s="16"/>
    </row>
    <row r="21" spans="1:6" ht="25.5">
      <c r="A21" s="72" t="s">
        <v>24</v>
      </c>
      <c r="B21" s="90">
        <v>0</v>
      </c>
      <c r="C21" s="90">
        <v>0</v>
      </c>
      <c r="D21" s="90">
        <v>0</v>
      </c>
      <c r="E21" s="90">
        <v>0</v>
      </c>
      <c r="F21" s="16"/>
    </row>
    <row r="22" spans="1:6" ht="25.5">
      <c r="A22" s="72" t="s">
        <v>25</v>
      </c>
      <c r="B22" s="90">
        <v>0</v>
      </c>
      <c r="C22" s="90">
        <v>0</v>
      </c>
      <c r="D22" s="90">
        <v>0</v>
      </c>
      <c r="E22" s="90">
        <v>0</v>
      </c>
      <c r="F22" s="16"/>
    </row>
    <row r="23" spans="1:6" ht="25.5">
      <c r="A23" s="72" t="s">
        <v>26</v>
      </c>
      <c r="B23" s="90">
        <v>0</v>
      </c>
      <c r="C23" s="90">
        <v>0</v>
      </c>
      <c r="D23" s="90">
        <v>0</v>
      </c>
      <c r="E23" s="90">
        <v>0</v>
      </c>
      <c r="F23" s="16"/>
    </row>
    <row r="24" spans="1:6" ht="25.5">
      <c r="A24" s="72" t="s">
        <v>27</v>
      </c>
      <c r="B24" s="90">
        <v>0</v>
      </c>
      <c r="C24" s="90">
        <v>0</v>
      </c>
      <c r="D24" s="90">
        <v>0</v>
      </c>
      <c r="E24" s="90">
        <v>0</v>
      </c>
      <c r="F24" s="16"/>
    </row>
    <row r="25" spans="1:6" ht="25.5">
      <c r="A25" s="72" t="s">
        <v>28</v>
      </c>
      <c r="B25" s="90">
        <v>0</v>
      </c>
      <c r="C25" s="90">
        <v>0</v>
      </c>
      <c r="D25" s="90">
        <v>0</v>
      </c>
      <c r="E25" s="90">
        <v>0</v>
      </c>
      <c r="F25" s="16"/>
    </row>
    <row r="26" spans="1:6" ht="25.5">
      <c r="A26" s="72" t="s">
        <v>29</v>
      </c>
      <c r="B26" s="90">
        <v>0</v>
      </c>
      <c r="C26" s="90">
        <v>0</v>
      </c>
      <c r="D26" s="90">
        <v>0</v>
      </c>
      <c r="E26" s="90">
        <v>0</v>
      </c>
      <c r="F26" s="16"/>
    </row>
    <row r="27" spans="1:6" ht="25.5">
      <c r="A27" s="72" t="s">
        <v>30</v>
      </c>
      <c r="B27" s="71">
        <v>191895</v>
      </c>
      <c r="C27" s="71">
        <v>157391</v>
      </c>
      <c r="D27" s="71">
        <v>189327</v>
      </c>
      <c r="E27" s="71">
        <v>31936</v>
      </c>
      <c r="F27" s="16"/>
    </row>
    <row r="28" spans="1:6" s="15" customFormat="1" ht="26.25">
      <c r="A28" s="55" t="s">
        <v>31</v>
      </c>
      <c r="B28" s="73">
        <v>13810783</v>
      </c>
      <c r="C28" s="73">
        <v>12062682</v>
      </c>
      <c r="D28" s="73">
        <v>17537871</v>
      </c>
      <c r="E28" s="73">
        <v>5475189</v>
      </c>
      <c r="F28" s="14"/>
    </row>
    <row r="29" spans="1:6" ht="25.5">
      <c r="A29" s="74" t="s">
        <v>32</v>
      </c>
      <c r="B29" s="90">
        <v>0</v>
      </c>
      <c r="C29" s="90">
        <v>0</v>
      </c>
      <c r="D29" s="90">
        <v>0</v>
      </c>
      <c r="E29" s="91">
        <v>0</v>
      </c>
      <c r="F29" s="13"/>
    </row>
    <row r="30" spans="1:6" ht="25.5">
      <c r="A30" s="72" t="s">
        <v>33</v>
      </c>
      <c r="B30" s="92">
        <v>0</v>
      </c>
      <c r="C30" s="92">
        <v>0</v>
      </c>
      <c r="D30" s="92">
        <v>0</v>
      </c>
      <c r="E30" s="93">
        <v>0</v>
      </c>
      <c r="F30" s="13"/>
    </row>
    <row r="31" spans="1:6" ht="25.5">
      <c r="A31" s="75" t="s">
        <v>34</v>
      </c>
      <c r="B31" s="92">
        <v>0</v>
      </c>
      <c r="C31" s="92">
        <v>0</v>
      </c>
      <c r="D31" s="92">
        <v>0</v>
      </c>
      <c r="E31" s="93">
        <v>0</v>
      </c>
      <c r="F31" s="13"/>
    </row>
    <row r="32" spans="1:6" ht="25.5">
      <c r="A32" s="62" t="s">
        <v>35</v>
      </c>
      <c r="B32" s="92">
        <v>0</v>
      </c>
      <c r="C32" s="92">
        <v>0</v>
      </c>
      <c r="D32" s="92">
        <v>0</v>
      </c>
      <c r="E32" s="93">
        <v>0</v>
      </c>
      <c r="F32" s="13"/>
    </row>
    <row r="33" spans="1:6" ht="25.5">
      <c r="A33" s="72" t="s">
        <v>36</v>
      </c>
      <c r="B33" s="92">
        <v>0</v>
      </c>
      <c r="C33" s="92">
        <v>0</v>
      </c>
      <c r="D33" s="92">
        <v>0</v>
      </c>
      <c r="E33" s="93">
        <v>0</v>
      </c>
      <c r="F33" s="13"/>
    </row>
    <row r="34" spans="1:6" ht="25.5">
      <c r="A34" s="75" t="s">
        <v>37</v>
      </c>
      <c r="B34" s="69">
        <v>99619</v>
      </c>
      <c r="C34" s="69">
        <v>28130</v>
      </c>
      <c r="D34" s="69">
        <v>104600</v>
      </c>
      <c r="E34" s="61">
        <v>76470</v>
      </c>
      <c r="F34" s="13"/>
    </row>
    <row r="35" spans="1:6" s="15" customFormat="1" ht="26.25">
      <c r="A35" s="76" t="s">
        <v>38</v>
      </c>
      <c r="B35" s="77">
        <v>13910402</v>
      </c>
      <c r="C35" s="77">
        <v>12090812</v>
      </c>
      <c r="D35" s="77">
        <v>17642471</v>
      </c>
      <c r="E35" s="78">
        <v>76470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90">
        <v>0</v>
      </c>
      <c r="C37" s="90">
        <v>0</v>
      </c>
      <c r="D37" s="90">
        <v>0</v>
      </c>
      <c r="E37" s="91">
        <v>0</v>
      </c>
      <c r="F37" s="13"/>
    </row>
    <row r="38" spans="1:6" ht="25.5">
      <c r="A38" s="60" t="s">
        <v>41</v>
      </c>
      <c r="B38" s="96">
        <v>0</v>
      </c>
      <c r="C38" s="96">
        <v>0</v>
      </c>
      <c r="D38" s="96">
        <v>0</v>
      </c>
      <c r="E38" s="97">
        <v>0</v>
      </c>
      <c r="F38" s="13"/>
    </row>
    <row r="39" spans="1:6" ht="26.25">
      <c r="A39" s="81" t="s">
        <v>42</v>
      </c>
      <c r="B39" s="90"/>
      <c r="C39" s="90"/>
      <c r="D39" s="90"/>
      <c r="E39" s="90"/>
      <c r="F39" s="13"/>
    </row>
    <row r="40" spans="1:6" ht="25.5">
      <c r="A40" s="72" t="s">
        <v>43</v>
      </c>
      <c r="B40" s="90">
        <v>0</v>
      </c>
      <c r="C40" s="90">
        <v>0</v>
      </c>
      <c r="D40" s="90">
        <v>0</v>
      </c>
      <c r="E40" s="91">
        <v>0</v>
      </c>
      <c r="F40" s="13"/>
    </row>
    <row r="41" spans="1:6" ht="25.5">
      <c r="A41" s="60" t="s">
        <v>44</v>
      </c>
      <c r="B41" s="92">
        <v>0</v>
      </c>
      <c r="C41" s="92">
        <v>0</v>
      </c>
      <c r="D41" s="92">
        <v>0</v>
      </c>
      <c r="E41" s="93">
        <v>0</v>
      </c>
      <c r="F41" s="13"/>
    </row>
    <row r="42" spans="1:6" s="18" customFormat="1" ht="45">
      <c r="A42" s="55" t="s">
        <v>45</v>
      </c>
      <c r="B42" s="94">
        <v>0</v>
      </c>
      <c r="C42" s="94">
        <v>0</v>
      </c>
      <c r="D42" s="94">
        <v>0</v>
      </c>
      <c r="E42" s="95">
        <v>0</v>
      </c>
      <c r="F42" s="17"/>
    </row>
    <row r="43" spans="1:6" s="18" customFormat="1" ht="45">
      <c r="A43" s="55" t="s">
        <v>46</v>
      </c>
      <c r="B43" s="94">
        <v>0</v>
      </c>
      <c r="C43" s="94">
        <v>0</v>
      </c>
      <c r="D43" s="94">
        <v>0</v>
      </c>
      <c r="E43" s="95">
        <v>0</v>
      </c>
      <c r="F43" s="17"/>
    </row>
    <row r="44" spans="1:6" s="18" customFormat="1" ht="45.75" thickBot="1">
      <c r="A44" s="83" t="s">
        <v>114</v>
      </c>
      <c r="B44" s="84">
        <v>18108481</v>
      </c>
      <c r="C44" s="84">
        <v>16288891</v>
      </c>
      <c r="D44" s="84">
        <v>17642471</v>
      </c>
      <c r="E44" s="85">
        <v>1353580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45" t="s">
        <v>59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10582158</v>
      </c>
      <c r="C13" s="73">
        <v>10582158</v>
      </c>
      <c r="D13" s="73">
        <v>0</v>
      </c>
      <c r="E13" s="66">
        <v>-10582158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36593419</v>
      </c>
      <c r="C16" s="71">
        <v>34282685</v>
      </c>
      <c r="D16" s="71">
        <v>45783000</v>
      </c>
      <c r="E16" s="71">
        <v>11500315</v>
      </c>
      <c r="F16" s="16"/>
    </row>
    <row r="17" spans="1:6" ht="25.5">
      <c r="A17" s="52" t="s">
        <v>20</v>
      </c>
      <c r="B17" s="71">
        <v>3277119</v>
      </c>
      <c r="C17" s="71">
        <v>2522896</v>
      </c>
      <c r="D17" s="71">
        <v>2750000</v>
      </c>
      <c r="E17" s="71">
        <v>227104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960268</v>
      </c>
      <c r="C19" s="71">
        <v>971572</v>
      </c>
      <c r="D19" s="71">
        <v>1000000</v>
      </c>
      <c r="E19" s="71">
        <v>28428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58</v>
      </c>
      <c r="B23" s="71">
        <v>0</v>
      </c>
      <c r="C23" s="71">
        <v>0</v>
      </c>
      <c r="D23" s="71">
        <v>717000</v>
      </c>
      <c r="E23" s="71">
        <v>717000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668627</v>
      </c>
      <c r="C26" s="71">
        <v>492500</v>
      </c>
      <c r="D26" s="71">
        <v>750000</v>
      </c>
      <c r="E26" s="71">
        <v>257500</v>
      </c>
      <c r="F26" s="16"/>
    </row>
    <row r="27" spans="1:6" ht="25.5">
      <c r="A27" s="72" t="s">
        <v>30</v>
      </c>
      <c r="B27" s="71">
        <v>1520463</v>
      </c>
      <c r="C27" s="71">
        <v>1750000</v>
      </c>
      <c r="D27" s="71">
        <v>1900000</v>
      </c>
      <c r="E27" s="71">
        <v>150000</v>
      </c>
      <c r="F27" s="16"/>
    </row>
    <row r="28" spans="1:6" s="15" customFormat="1" ht="26.25">
      <c r="A28" s="55" t="s">
        <v>31</v>
      </c>
      <c r="B28" s="73">
        <v>43019896</v>
      </c>
      <c r="C28" s="73">
        <v>40019653</v>
      </c>
      <c r="D28" s="73">
        <v>52900000</v>
      </c>
      <c r="E28" s="73">
        <v>12880347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735565</v>
      </c>
      <c r="C34" s="69">
        <v>902000</v>
      </c>
      <c r="D34" s="69">
        <v>1100000</v>
      </c>
      <c r="E34" s="61">
        <v>198000</v>
      </c>
      <c r="F34" s="13"/>
    </row>
    <row r="35" spans="1:6" s="15" customFormat="1" ht="26.25">
      <c r="A35" s="76" t="s">
        <v>38</v>
      </c>
      <c r="B35" s="77">
        <v>43755461</v>
      </c>
      <c r="C35" s="77">
        <v>40921653</v>
      </c>
      <c r="D35" s="77">
        <v>54000000</v>
      </c>
      <c r="E35" s="78">
        <v>198000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54337619</v>
      </c>
      <c r="C44" s="84">
        <v>51503811</v>
      </c>
      <c r="D44" s="84">
        <v>54000000</v>
      </c>
      <c r="E44" s="85">
        <v>2496189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60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1068545</v>
      </c>
      <c r="C13" s="73">
        <v>1068545</v>
      </c>
      <c r="D13" s="73">
        <v>0</v>
      </c>
      <c r="E13" s="66">
        <v>-1068545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3084983</v>
      </c>
      <c r="C16" s="71">
        <v>2899140</v>
      </c>
      <c r="D16" s="71">
        <v>4372260</v>
      </c>
      <c r="E16" s="71">
        <v>1473120</v>
      </c>
      <c r="F16" s="16"/>
    </row>
    <row r="17" spans="1:6" ht="25.5">
      <c r="A17" s="52" t="s">
        <v>20</v>
      </c>
      <c r="B17" s="71">
        <v>80525</v>
      </c>
      <c r="C17" s="71">
        <v>44000</v>
      </c>
      <c r="D17" s="71">
        <v>84551</v>
      </c>
      <c r="E17" s="71">
        <v>40551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38578</v>
      </c>
      <c r="C19" s="71">
        <v>0</v>
      </c>
      <c r="D19" s="71">
        <v>44591</v>
      </c>
      <c r="E19" s="71">
        <v>44591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38408</v>
      </c>
      <c r="C23" s="71">
        <v>0</v>
      </c>
      <c r="D23" s="71">
        <v>48000</v>
      </c>
      <c r="E23" s="71">
        <v>48000</v>
      </c>
      <c r="F23" s="16"/>
    </row>
    <row r="24" spans="1:6" ht="25.5">
      <c r="A24" s="72" t="s">
        <v>27</v>
      </c>
      <c r="B24" s="71">
        <v>72631</v>
      </c>
      <c r="C24" s="71">
        <v>15000</v>
      </c>
      <c r="D24" s="71">
        <v>78185</v>
      </c>
      <c r="E24" s="71">
        <v>63185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9008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3324133</v>
      </c>
      <c r="C28" s="73">
        <v>2958140</v>
      </c>
      <c r="D28" s="73">
        <v>4627587</v>
      </c>
      <c r="E28" s="73">
        <v>1669447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12303</v>
      </c>
      <c r="C34" s="69">
        <v>0</v>
      </c>
      <c r="D34" s="69">
        <v>12783</v>
      </c>
      <c r="E34" s="61">
        <v>12783</v>
      </c>
      <c r="F34" s="13"/>
    </row>
    <row r="35" spans="1:6" s="15" customFormat="1" ht="26.25">
      <c r="A35" s="76" t="s">
        <v>38</v>
      </c>
      <c r="B35" s="77">
        <v>3336436</v>
      </c>
      <c r="C35" s="77">
        <v>2958140</v>
      </c>
      <c r="D35" s="77">
        <v>4640370</v>
      </c>
      <c r="E35" s="78">
        <v>12783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4404981</v>
      </c>
      <c r="C44" s="84">
        <v>4026685</v>
      </c>
      <c r="D44" s="84">
        <v>4640370</v>
      </c>
      <c r="E44" s="85">
        <v>613685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63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1485883</v>
      </c>
      <c r="C13" s="73">
        <v>1485883</v>
      </c>
      <c r="D13" s="73">
        <v>0</v>
      </c>
      <c r="E13" s="66">
        <v>-1485883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4302565</v>
      </c>
      <c r="C16" s="71">
        <v>4019792</v>
      </c>
      <c r="D16" s="71">
        <v>5459684</v>
      </c>
      <c r="E16" s="71">
        <v>1439892</v>
      </c>
      <c r="F16" s="16"/>
    </row>
    <row r="17" spans="1:6" ht="25.5">
      <c r="A17" s="52" t="s">
        <v>20</v>
      </c>
      <c r="B17" s="71">
        <v>22227</v>
      </c>
      <c r="C17" s="71">
        <v>30000</v>
      </c>
      <c r="D17" s="71">
        <v>25561</v>
      </c>
      <c r="E17" s="71">
        <v>-4439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167835</v>
      </c>
      <c r="C19" s="71">
        <v>120000</v>
      </c>
      <c r="D19" s="71">
        <v>160000</v>
      </c>
      <c r="E19" s="71">
        <v>40000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108840</v>
      </c>
      <c r="E23" s="71">
        <v>108840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111340</v>
      </c>
      <c r="C27" s="71">
        <v>65100</v>
      </c>
      <c r="D27" s="71">
        <v>150000</v>
      </c>
      <c r="E27" s="71">
        <v>84900</v>
      </c>
      <c r="F27" s="16"/>
    </row>
    <row r="28" spans="1:6" s="15" customFormat="1" ht="26.25">
      <c r="A28" s="55" t="s">
        <v>31</v>
      </c>
      <c r="B28" s="73">
        <v>4603967</v>
      </c>
      <c r="C28" s="73">
        <v>4234892</v>
      </c>
      <c r="D28" s="73">
        <v>5904085</v>
      </c>
      <c r="E28" s="73">
        <v>1669193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106676</v>
      </c>
      <c r="C34" s="69">
        <v>8500</v>
      </c>
      <c r="D34" s="69">
        <v>50000</v>
      </c>
      <c r="E34" s="61">
        <v>41500</v>
      </c>
      <c r="F34" s="13"/>
    </row>
    <row r="35" spans="1:6" s="15" customFormat="1" ht="26.25">
      <c r="A35" s="76" t="s">
        <v>38</v>
      </c>
      <c r="B35" s="77">
        <v>4710643</v>
      </c>
      <c r="C35" s="77">
        <v>4243392</v>
      </c>
      <c r="D35" s="77">
        <v>5954085</v>
      </c>
      <c r="E35" s="78">
        <v>41500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6196526</v>
      </c>
      <c r="C44" s="84">
        <v>5729275</v>
      </c>
      <c r="D44" s="84">
        <v>5954085</v>
      </c>
      <c r="E44" s="85">
        <v>224810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topLeftCell="A16" zoomScale="50" zoomScaleNormal="50" workbookViewId="0">
      <selection activeCell="I35" sqref="I35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49.85546875" style="12" customWidth="1"/>
    <col min="258" max="260" width="39.5703125" style="12" customWidth="1"/>
    <col min="261" max="261" width="48.71093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49.85546875" style="12" customWidth="1"/>
    <col min="514" max="516" width="39.5703125" style="12" customWidth="1"/>
    <col min="517" max="517" width="48.71093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49.85546875" style="12" customWidth="1"/>
    <col min="770" max="772" width="39.5703125" style="12" customWidth="1"/>
    <col min="773" max="773" width="48.71093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49.85546875" style="12" customWidth="1"/>
    <col min="1026" max="1028" width="39.5703125" style="12" customWidth="1"/>
    <col min="1029" max="1029" width="48.71093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49.85546875" style="12" customWidth="1"/>
    <col min="1282" max="1284" width="39.5703125" style="12" customWidth="1"/>
    <col min="1285" max="1285" width="48.71093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49.85546875" style="12" customWidth="1"/>
    <col min="1538" max="1540" width="39.5703125" style="12" customWidth="1"/>
    <col min="1541" max="1541" width="48.71093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49.85546875" style="12" customWidth="1"/>
    <col min="1794" max="1796" width="39.5703125" style="12" customWidth="1"/>
    <col min="1797" max="1797" width="48.71093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49.85546875" style="12" customWidth="1"/>
    <col min="2050" max="2052" width="39.5703125" style="12" customWidth="1"/>
    <col min="2053" max="2053" width="48.71093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49.85546875" style="12" customWidth="1"/>
    <col min="2306" max="2308" width="39.5703125" style="12" customWidth="1"/>
    <col min="2309" max="2309" width="48.71093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49.85546875" style="12" customWidth="1"/>
    <col min="2562" max="2564" width="39.5703125" style="12" customWidth="1"/>
    <col min="2565" max="2565" width="48.71093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49.85546875" style="12" customWidth="1"/>
    <col min="2818" max="2820" width="39.5703125" style="12" customWidth="1"/>
    <col min="2821" max="2821" width="48.71093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49.85546875" style="12" customWidth="1"/>
    <col min="3074" max="3076" width="39.5703125" style="12" customWidth="1"/>
    <col min="3077" max="3077" width="48.71093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49.85546875" style="12" customWidth="1"/>
    <col min="3330" max="3332" width="39.5703125" style="12" customWidth="1"/>
    <col min="3333" max="3333" width="48.71093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49.85546875" style="12" customWidth="1"/>
    <col min="3586" max="3588" width="39.5703125" style="12" customWidth="1"/>
    <col min="3589" max="3589" width="48.71093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49.85546875" style="12" customWidth="1"/>
    <col min="3842" max="3844" width="39.5703125" style="12" customWidth="1"/>
    <col min="3845" max="3845" width="48.71093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49.85546875" style="12" customWidth="1"/>
    <col min="4098" max="4100" width="39.5703125" style="12" customWidth="1"/>
    <col min="4101" max="4101" width="48.71093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49.85546875" style="12" customWidth="1"/>
    <col min="4354" max="4356" width="39.5703125" style="12" customWidth="1"/>
    <col min="4357" max="4357" width="48.71093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49.85546875" style="12" customWidth="1"/>
    <col min="4610" max="4612" width="39.5703125" style="12" customWidth="1"/>
    <col min="4613" max="4613" width="48.71093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49.85546875" style="12" customWidth="1"/>
    <col min="4866" max="4868" width="39.5703125" style="12" customWidth="1"/>
    <col min="4869" max="4869" width="48.71093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49.85546875" style="12" customWidth="1"/>
    <col min="5122" max="5124" width="39.5703125" style="12" customWidth="1"/>
    <col min="5125" max="5125" width="48.71093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49.85546875" style="12" customWidth="1"/>
    <col min="5378" max="5380" width="39.5703125" style="12" customWidth="1"/>
    <col min="5381" max="5381" width="48.71093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49.85546875" style="12" customWidth="1"/>
    <col min="5634" max="5636" width="39.5703125" style="12" customWidth="1"/>
    <col min="5637" max="5637" width="48.71093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49.85546875" style="12" customWidth="1"/>
    <col min="5890" max="5892" width="39.5703125" style="12" customWidth="1"/>
    <col min="5893" max="5893" width="48.71093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49.85546875" style="12" customWidth="1"/>
    <col min="6146" max="6148" width="39.5703125" style="12" customWidth="1"/>
    <col min="6149" max="6149" width="48.71093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49.85546875" style="12" customWidth="1"/>
    <col min="6402" max="6404" width="39.5703125" style="12" customWidth="1"/>
    <col min="6405" max="6405" width="48.71093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49.85546875" style="12" customWidth="1"/>
    <col min="6658" max="6660" width="39.5703125" style="12" customWidth="1"/>
    <col min="6661" max="6661" width="48.71093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49.85546875" style="12" customWidth="1"/>
    <col min="6914" max="6916" width="39.5703125" style="12" customWidth="1"/>
    <col min="6917" max="6917" width="48.71093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49.85546875" style="12" customWidth="1"/>
    <col min="7170" max="7172" width="39.5703125" style="12" customWidth="1"/>
    <col min="7173" max="7173" width="48.71093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49.85546875" style="12" customWidth="1"/>
    <col min="7426" max="7428" width="39.5703125" style="12" customWidth="1"/>
    <col min="7429" max="7429" width="48.71093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49.85546875" style="12" customWidth="1"/>
    <col min="7682" max="7684" width="39.5703125" style="12" customWidth="1"/>
    <col min="7685" max="7685" width="48.71093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49.85546875" style="12" customWidth="1"/>
    <col min="7938" max="7940" width="39.5703125" style="12" customWidth="1"/>
    <col min="7941" max="7941" width="48.71093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49.85546875" style="12" customWidth="1"/>
    <col min="8194" max="8196" width="39.5703125" style="12" customWidth="1"/>
    <col min="8197" max="8197" width="48.71093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49.85546875" style="12" customWidth="1"/>
    <col min="8450" max="8452" width="39.5703125" style="12" customWidth="1"/>
    <col min="8453" max="8453" width="48.71093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49.85546875" style="12" customWidth="1"/>
    <col min="8706" max="8708" width="39.5703125" style="12" customWidth="1"/>
    <col min="8709" max="8709" width="48.71093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49.85546875" style="12" customWidth="1"/>
    <col min="8962" max="8964" width="39.5703125" style="12" customWidth="1"/>
    <col min="8965" max="8965" width="48.71093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49.85546875" style="12" customWidth="1"/>
    <col min="9218" max="9220" width="39.5703125" style="12" customWidth="1"/>
    <col min="9221" max="9221" width="48.71093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49.85546875" style="12" customWidth="1"/>
    <col min="9474" max="9476" width="39.5703125" style="12" customWidth="1"/>
    <col min="9477" max="9477" width="48.71093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49.85546875" style="12" customWidth="1"/>
    <col min="9730" max="9732" width="39.5703125" style="12" customWidth="1"/>
    <col min="9733" max="9733" width="48.71093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49.85546875" style="12" customWidth="1"/>
    <col min="9986" max="9988" width="39.5703125" style="12" customWidth="1"/>
    <col min="9989" max="9989" width="48.71093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49.85546875" style="12" customWidth="1"/>
    <col min="10242" max="10244" width="39.5703125" style="12" customWidth="1"/>
    <col min="10245" max="10245" width="48.71093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49.85546875" style="12" customWidth="1"/>
    <col min="10498" max="10500" width="39.5703125" style="12" customWidth="1"/>
    <col min="10501" max="10501" width="48.71093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49.85546875" style="12" customWidth="1"/>
    <col min="10754" max="10756" width="39.5703125" style="12" customWidth="1"/>
    <col min="10757" max="10757" width="48.71093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49.85546875" style="12" customWidth="1"/>
    <col min="11010" max="11012" width="39.5703125" style="12" customWidth="1"/>
    <col min="11013" max="11013" width="48.71093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49.85546875" style="12" customWidth="1"/>
    <col min="11266" max="11268" width="39.5703125" style="12" customWidth="1"/>
    <col min="11269" max="11269" width="48.71093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49.85546875" style="12" customWidth="1"/>
    <col min="11522" max="11524" width="39.5703125" style="12" customWidth="1"/>
    <col min="11525" max="11525" width="48.71093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49.85546875" style="12" customWidth="1"/>
    <col min="11778" max="11780" width="39.5703125" style="12" customWidth="1"/>
    <col min="11781" max="11781" width="48.71093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49.85546875" style="12" customWidth="1"/>
    <col min="12034" max="12036" width="39.5703125" style="12" customWidth="1"/>
    <col min="12037" max="12037" width="48.71093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49.85546875" style="12" customWidth="1"/>
    <col min="12290" max="12292" width="39.5703125" style="12" customWidth="1"/>
    <col min="12293" max="12293" width="48.71093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49.85546875" style="12" customWidth="1"/>
    <col min="12546" max="12548" width="39.5703125" style="12" customWidth="1"/>
    <col min="12549" max="12549" width="48.71093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49.85546875" style="12" customWidth="1"/>
    <col min="12802" max="12804" width="39.5703125" style="12" customWidth="1"/>
    <col min="12805" max="12805" width="48.71093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49.85546875" style="12" customWidth="1"/>
    <col min="13058" max="13060" width="39.5703125" style="12" customWidth="1"/>
    <col min="13061" max="13061" width="48.71093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49.85546875" style="12" customWidth="1"/>
    <col min="13314" max="13316" width="39.5703125" style="12" customWidth="1"/>
    <col min="13317" max="13317" width="48.71093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49.85546875" style="12" customWidth="1"/>
    <col min="13570" max="13572" width="39.5703125" style="12" customWidth="1"/>
    <col min="13573" max="13573" width="48.71093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49.85546875" style="12" customWidth="1"/>
    <col min="13826" max="13828" width="39.5703125" style="12" customWidth="1"/>
    <col min="13829" max="13829" width="48.71093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49.85546875" style="12" customWidth="1"/>
    <col min="14082" max="14084" width="39.5703125" style="12" customWidth="1"/>
    <col min="14085" max="14085" width="48.71093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49.85546875" style="12" customWidth="1"/>
    <col min="14338" max="14340" width="39.5703125" style="12" customWidth="1"/>
    <col min="14341" max="14341" width="48.71093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49.85546875" style="12" customWidth="1"/>
    <col min="14594" max="14596" width="39.5703125" style="12" customWidth="1"/>
    <col min="14597" max="14597" width="48.71093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49.85546875" style="12" customWidth="1"/>
    <col min="14850" max="14852" width="39.5703125" style="12" customWidth="1"/>
    <col min="14853" max="14853" width="48.71093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49.85546875" style="12" customWidth="1"/>
    <col min="15106" max="15108" width="39.5703125" style="12" customWidth="1"/>
    <col min="15109" max="15109" width="48.71093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49.85546875" style="12" customWidth="1"/>
    <col min="15362" max="15364" width="39.5703125" style="12" customWidth="1"/>
    <col min="15365" max="15365" width="48.71093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49.85546875" style="12" customWidth="1"/>
    <col min="15618" max="15620" width="39.5703125" style="12" customWidth="1"/>
    <col min="15621" max="15621" width="48.71093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49.85546875" style="12" customWidth="1"/>
    <col min="15874" max="15876" width="39.5703125" style="12" customWidth="1"/>
    <col min="15877" max="15877" width="48.71093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49.85546875" style="12" customWidth="1"/>
    <col min="16130" max="16132" width="39.5703125" style="12" customWidth="1"/>
    <col min="16133" max="16133" width="48.71093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67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1651959</v>
      </c>
      <c r="C13" s="73">
        <v>1651959</v>
      </c>
      <c r="D13" s="73">
        <v>0</v>
      </c>
      <c r="E13" s="66">
        <v>-1651959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f>920985+487990</f>
        <v>1408975</v>
      </c>
      <c r="C16" s="71">
        <v>1005212</v>
      </c>
      <c r="D16" s="71">
        <v>2864478</v>
      </c>
      <c r="E16" s="71">
        <v>1859266</v>
      </c>
      <c r="F16" s="16"/>
    </row>
    <row r="17" spans="1:6" ht="25.5">
      <c r="A17" s="52" t="s">
        <v>20</v>
      </c>
      <c r="B17" s="71">
        <v>11225</v>
      </c>
      <c r="C17" s="71">
        <v>11225</v>
      </c>
      <c r="D17" s="71">
        <v>22000</v>
      </c>
      <c r="E17" s="71">
        <v>10775</v>
      </c>
      <c r="F17" s="16"/>
    </row>
    <row r="18" spans="1:6" ht="25.5">
      <c r="A18" s="72" t="s">
        <v>21</v>
      </c>
      <c r="B18" s="71">
        <v>276402</v>
      </c>
      <c r="C18" s="71">
        <v>276402</v>
      </c>
      <c r="D18" s="71">
        <v>0</v>
      </c>
      <c r="E18" s="71">
        <v>-276402</v>
      </c>
      <c r="F18" s="16"/>
    </row>
    <row r="19" spans="1:6" ht="25.5">
      <c r="A19" s="72" t="s">
        <v>22</v>
      </c>
      <c r="B19" s="71">
        <v>66341</v>
      </c>
      <c r="C19" s="71">
        <v>66341</v>
      </c>
      <c r="D19" s="71">
        <v>85000</v>
      </c>
      <c r="E19" s="71">
        <v>18659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66</v>
      </c>
      <c r="B23" s="71">
        <v>0</v>
      </c>
      <c r="C23" s="71">
        <v>0</v>
      </c>
      <c r="D23" s="71">
        <v>66000</v>
      </c>
      <c r="E23" s="71">
        <v>66000</v>
      </c>
      <c r="F23" s="16"/>
    </row>
    <row r="24" spans="1:6" ht="25.5">
      <c r="A24" s="72" t="s">
        <v>27</v>
      </c>
      <c r="B24" s="71">
        <v>161921</v>
      </c>
      <c r="C24" s="71">
        <v>249221</v>
      </c>
      <c r="D24" s="71">
        <v>160000</v>
      </c>
      <c r="E24" s="71">
        <v>-89221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1924864</v>
      </c>
      <c r="C28" s="73">
        <v>1608401</v>
      </c>
      <c r="D28" s="73">
        <v>3197478</v>
      </c>
      <c r="E28" s="73">
        <v>1589077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57618</v>
      </c>
      <c r="C30" s="69">
        <v>57618</v>
      </c>
      <c r="D30" s="69">
        <v>62000</v>
      </c>
      <c r="E30" s="61">
        <v>4382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8048</v>
      </c>
      <c r="C34" s="69">
        <v>8048</v>
      </c>
      <c r="D34" s="69">
        <v>20000</v>
      </c>
      <c r="E34" s="61">
        <v>11952</v>
      </c>
      <c r="F34" s="13"/>
    </row>
    <row r="35" spans="1:6" s="15" customFormat="1" ht="26.25">
      <c r="A35" s="76" t="s">
        <v>38</v>
      </c>
      <c r="B35" s="77">
        <v>1990530</v>
      </c>
      <c r="C35" s="77">
        <v>1674067</v>
      </c>
      <c r="D35" s="77">
        <v>3279478</v>
      </c>
      <c r="E35" s="78">
        <v>16334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3642489</v>
      </c>
      <c r="C44" s="84">
        <v>3326026</v>
      </c>
      <c r="D44" s="84">
        <v>3279478</v>
      </c>
      <c r="E44" s="85">
        <v>-46548</v>
      </c>
      <c r="F44" s="17"/>
    </row>
    <row r="45" spans="1:6" ht="45" thickTop="1">
      <c r="A45" s="21"/>
      <c r="B45" s="1"/>
      <c r="C45" s="1"/>
      <c r="D45" s="1"/>
      <c r="E45" s="1"/>
      <c r="F45" s="25"/>
    </row>
    <row r="46" spans="1:6" ht="44.25">
      <c r="A46" s="26"/>
      <c r="B46" s="1"/>
      <c r="C46" s="1"/>
      <c r="D46" s="1"/>
      <c r="E46" s="1"/>
      <c r="F46" s="25"/>
    </row>
    <row r="47" spans="1:6" ht="20.25">
      <c r="A47" s="27"/>
      <c r="B47" s="28"/>
      <c r="C47" s="28"/>
      <c r="D47" s="28"/>
      <c r="E47" s="28"/>
    </row>
    <row r="48" spans="1:6" ht="20.25">
      <c r="A48" s="27" t="s">
        <v>47</v>
      </c>
      <c r="B48" s="29"/>
      <c r="C48" s="29"/>
      <c r="D48" s="29"/>
      <c r="E48" s="29"/>
    </row>
    <row r="49" spans="1:5" ht="20.25">
      <c r="A49" s="27" t="s">
        <v>47</v>
      </c>
      <c r="B49" s="28"/>
      <c r="C49" s="28"/>
      <c r="D49" s="28"/>
      <c r="E49" s="28"/>
    </row>
    <row r="51" spans="1:5">
      <c r="A51" s="30" t="s">
        <v>47</v>
      </c>
    </row>
  </sheetData>
  <pageMargins left="0.7" right="0.7" top="0.75" bottom="0.75" header="0.3" footer="0.3"/>
  <pageSetup scale="37" orientation="portrait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70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1188332</v>
      </c>
      <c r="C13" s="73">
        <v>1188332</v>
      </c>
      <c r="D13" s="73">
        <v>0</v>
      </c>
      <c r="E13" s="66">
        <v>-1188332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2524591</v>
      </c>
      <c r="C16" s="71">
        <v>2390198</v>
      </c>
      <c r="D16" s="71">
        <v>3388716</v>
      </c>
      <c r="E16" s="71">
        <v>998518</v>
      </c>
      <c r="F16" s="16"/>
    </row>
    <row r="17" spans="1:6" ht="25.5">
      <c r="A17" s="52" t="s">
        <v>20</v>
      </c>
      <c r="B17" s="71">
        <v>16151</v>
      </c>
      <c r="C17" s="71">
        <v>21339</v>
      </c>
      <c r="D17" s="71">
        <v>20000</v>
      </c>
      <c r="E17" s="71">
        <v>-1339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119136</v>
      </c>
      <c r="C19" s="71">
        <v>100033</v>
      </c>
      <c r="D19" s="71">
        <v>128389</v>
      </c>
      <c r="E19" s="71">
        <v>28356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69</v>
      </c>
      <c r="B23" s="71">
        <v>0</v>
      </c>
      <c r="C23" s="71">
        <v>0</v>
      </c>
      <c r="D23" s="71">
        <v>85593</v>
      </c>
      <c r="E23" s="71">
        <v>85593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155445</v>
      </c>
      <c r="C26" s="71">
        <v>131000</v>
      </c>
      <c r="D26" s="71">
        <v>214400</v>
      </c>
      <c r="E26" s="71">
        <v>83400</v>
      </c>
      <c r="F26" s="16"/>
    </row>
    <row r="27" spans="1:6" ht="25.5">
      <c r="A27" s="72" t="s">
        <v>30</v>
      </c>
      <c r="B27" s="71">
        <v>754</v>
      </c>
      <c r="C27" s="71">
        <v>1000</v>
      </c>
      <c r="D27" s="71">
        <v>700</v>
      </c>
      <c r="E27" s="71">
        <v>-300</v>
      </c>
      <c r="F27" s="16"/>
    </row>
    <row r="28" spans="1:6" s="15" customFormat="1" ht="26.25">
      <c r="A28" s="55" t="s">
        <v>31</v>
      </c>
      <c r="B28" s="73">
        <v>2816077</v>
      </c>
      <c r="C28" s="73">
        <v>2643570</v>
      </c>
      <c r="D28" s="73">
        <v>3837798</v>
      </c>
      <c r="E28" s="73">
        <v>1194228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25354</v>
      </c>
      <c r="C30" s="69">
        <v>14207</v>
      </c>
      <c r="D30" s="69">
        <v>32963</v>
      </c>
      <c r="E30" s="61">
        <v>18756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15009.32</v>
      </c>
      <c r="C34" s="69">
        <v>7700</v>
      </c>
      <c r="D34" s="69">
        <v>29239</v>
      </c>
      <c r="E34" s="61">
        <v>21539</v>
      </c>
      <c r="F34" s="13"/>
    </row>
    <row r="35" spans="1:6" s="15" customFormat="1" ht="26.25">
      <c r="A35" s="76" t="s">
        <v>38</v>
      </c>
      <c r="B35" s="77">
        <v>2856440.32</v>
      </c>
      <c r="C35" s="77">
        <v>2665477</v>
      </c>
      <c r="D35" s="77">
        <v>3900000</v>
      </c>
      <c r="E35" s="78">
        <v>40295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4044772.32</v>
      </c>
      <c r="C44" s="84">
        <v>3853809</v>
      </c>
      <c r="D44" s="84">
        <v>3900000</v>
      </c>
      <c r="E44" s="85">
        <v>46191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13" zoomScale="50" zoomScaleNormal="50" workbookViewId="0">
      <selection activeCell="G7" sqref="G7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71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1018245</v>
      </c>
      <c r="C13" s="73">
        <v>1018245</v>
      </c>
      <c r="D13" s="73">
        <v>0</v>
      </c>
      <c r="E13" s="66">
        <v>-1018245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1806978</v>
      </c>
      <c r="C16" s="71">
        <v>1663807</v>
      </c>
      <c r="D16" s="71">
        <v>4250000</v>
      </c>
      <c r="E16" s="71">
        <v>2586193</v>
      </c>
      <c r="F16" s="16"/>
    </row>
    <row r="17" spans="1:6" ht="25.5">
      <c r="A17" s="52" t="s">
        <v>20</v>
      </c>
      <c r="B17" s="71">
        <v>0</v>
      </c>
      <c r="C17" s="71">
        <v>0</v>
      </c>
      <c r="D17" s="71">
        <v>0</v>
      </c>
      <c r="E17" s="71">
        <v>0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374710</v>
      </c>
      <c r="C26" s="71">
        <v>450000</v>
      </c>
      <c r="D26" s="71">
        <v>500000</v>
      </c>
      <c r="E26" s="71">
        <v>50000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2181688</v>
      </c>
      <c r="C28" s="73">
        <v>2113807</v>
      </c>
      <c r="D28" s="73">
        <v>4750000</v>
      </c>
      <c r="E28" s="73">
        <v>2636193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0</v>
      </c>
      <c r="C34" s="69">
        <v>0</v>
      </c>
      <c r="D34" s="69">
        <v>0</v>
      </c>
      <c r="E34" s="61">
        <v>0</v>
      </c>
      <c r="F34" s="13"/>
    </row>
    <row r="35" spans="1:6" s="15" customFormat="1" ht="26.25">
      <c r="A35" s="76" t="s">
        <v>38</v>
      </c>
      <c r="B35" s="77">
        <v>2181688</v>
      </c>
      <c r="C35" s="77">
        <v>2113807</v>
      </c>
      <c r="D35" s="77">
        <v>4750000</v>
      </c>
      <c r="E35" s="78">
        <v>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3199933</v>
      </c>
      <c r="C44" s="84">
        <v>3132052</v>
      </c>
      <c r="D44" s="84">
        <v>4750000</v>
      </c>
      <c r="E44" s="85">
        <v>1617948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H10" sqref="H10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0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7141579</v>
      </c>
      <c r="C11" s="69">
        <v>11390108</v>
      </c>
      <c r="D11" s="69">
        <v>11540108</v>
      </c>
      <c r="E11" s="61">
        <v>150000</v>
      </c>
      <c r="F11" s="13"/>
    </row>
    <row r="12" spans="1:12" s="15" customFormat="1" ht="26.25">
      <c r="A12" s="64" t="s">
        <v>15</v>
      </c>
      <c r="B12" s="73">
        <v>7141579</v>
      </c>
      <c r="C12" s="73">
        <v>11390108</v>
      </c>
      <c r="D12" s="73">
        <v>11540108</v>
      </c>
      <c r="E12" s="66">
        <v>150000</v>
      </c>
      <c r="F12" s="14"/>
    </row>
    <row r="13" spans="1:12" s="15" customFormat="1" ht="26.25">
      <c r="A13" s="67" t="s">
        <v>16</v>
      </c>
      <c r="B13" s="73">
        <v>0</v>
      </c>
      <c r="C13" s="73">
        <v>0</v>
      </c>
      <c r="D13" s="73">
        <v>0</v>
      </c>
      <c r="E13" s="66">
        <v>0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0</v>
      </c>
      <c r="C16" s="71">
        <v>0</v>
      </c>
      <c r="D16" s="71">
        <v>0</v>
      </c>
      <c r="E16" s="71">
        <v>0</v>
      </c>
      <c r="F16" s="16"/>
    </row>
    <row r="17" spans="1:6" ht="25.5">
      <c r="A17" s="52" t="s">
        <v>20</v>
      </c>
      <c r="B17" s="71">
        <v>0</v>
      </c>
      <c r="C17" s="71">
        <v>0</v>
      </c>
      <c r="D17" s="71">
        <v>0</v>
      </c>
      <c r="E17" s="71">
        <v>0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0</v>
      </c>
      <c r="C28" s="73">
        <v>0</v>
      </c>
      <c r="D28" s="73">
        <v>0</v>
      </c>
      <c r="E28" s="73">
        <v>0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576476</v>
      </c>
      <c r="C34" s="69">
        <v>2000000</v>
      </c>
      <c r="D34" s="69">
        <v>1426044</v>
      </c>
      <c r="E34" s="61">
        <v>-573956</v>
      </c>
      <c r="F34" s="13"/>
    </row>
    <row r="35" spans="1:6" s="15" customFormat="1" ht="26.25">
      <c r="A35" s="76" t="s">
        <v>38</v>
      </c>
      <c r="B35" s="77">
        <v>576476</v>
      </c>
      <c r="C35" s="77">
        <v>2000000</v>
      </c>
      <c r="D35" s="77">
        <v>1426044</v>
      </c>
      <c r="E35" s="78">
        <v>-573956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11818429</v>
      </c>
      <c r="C41" s="69">
        <v>16063873</v>
      </c>
      <c r="D41" s="69">
        <v>15563873</v>
      </c>
      <c r="E41" s="61">
        <v>-500000</v>
      </c>
      <c r="F41" s="13"/>
    </row>
    <row r="42" spans="1:6" s="18" customFormat="1" ht="45">
      <c r="A42" s="55" t="s">
        <v>45</v>
      </c>
      <c r="B42" s="73">
        <v>11818429</v>
      </c>
      <c r="C42" s="73">
        <v>16063873</v>
      </c>
      <c r="D42" s="73">
        <v>15563873</v>
      </c>
      <c r="E42" s="66">
        <v>-500000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19536484</v>
      </c>
      <c r="C44" s="84">
        <v>29453981</v>
      </c>
      <c r="D44" s="84">
        <v>28530025</v>
      </c>
      <c r="E44" s="85">
        <v>-923956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opLeftCell="A37" zoomScale="50" zoomScaleNormal="50" workbookViewId="0">
      <selection activeCell="H15" sqref="H15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72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1797880</v>
      </c>
      <c r="C13" s="73">
        <v>1797880</v>
      </c>
      <c r="D13" s="73">
        <v>0</v>
      </c>
      <c r="E13" s="66">
        <v>-1797880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5897531</v>
      </c>
      <c r="C16" s="71">
        <v>5432560</v>
      </c>
      <c r="D16" s="71">
        <v>8076759</v>
      </c>
      <c r="E16" s="71">
        <v>2644199</v>
      </c>
      <c r="F16" s="16"/>
    </row>
    <row r="17" spans="1:6" ht="25.5">
      <c r="A17" s="52" t="s">
        <v>20</v>
      </c>
      <c r="B17" s="71">
        <v>176398</v>
      </c>
      <c r="C17" s="71">
        <v>154400</v>
      </c>
      <c r="D17" s="71">
        <v>218445</v>
      </c>
      <c r="E17" s="71">
        <v>64045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66</v>
      </c>
      <c r="B23" s="71">
        <v>0</v>
      </c>
      <c r="C23" s="71">
        <v>0</v>
      </c>
      <c r="D23" s="71">
        <v>190000</v>
      </c>
      <c r="E23" s="71">
        <v>190000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251326</v>
      </c>
      <c r="C27" s="71">
        <v>303535</v>
      </c>
      <c r="D27" s="71">
        <v>272041</v>
      </c>
      <c r="E27" s="71">
        <v>-31494</v>
      </c>
      <c r="F27" s="16"/>
    </row>
    <row r="28" spans="1:6" s="15" customFormat="1" ht="26.25">
      <c r="A28" s="55" t="s">
        <v>31</v>
      </c>
      <c r="B28" s="73">
        <v>6325255</v>
      </c>
      <c r="C28" s="73">
        <v>5890495</v>
      </c>
      <c r="D28" s="73">
        <v>8757245</v>
      </c>
      <c r="E28" s="73">
        <v>2866750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77822</v>
      </c>
      <c r="C34" s="69">
        <v>67862</v>
      </c>
      <c r="D34" s="69">
        <v>96216</v>
      </c>
      <c r="E34" s="61">
        <v>28354</v>
      </c>
      <c r="F34" s="13"/>
    </row>
    <row r="35" spans="1:6" s="15" customFormat="1" ht="26.25">
      <c r="A35" s="76" t="s">
        <v>38</v>
      </c>
      <c r="B35" s="77">
        <v>6403077</v>
      </c>
      <c r="C35" s="77">
        <v>5958357</v>
      </c>
      <c r="D35" s="77">
        <v>8853461</v>
      </c>
      <c r="E35" s="78">
        <v>28354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8200957</v>
      </c>
      <c r="C44" s="84">
        <v>7756237</v>
      </c>
      <c r="D44" s="84">
        <v>8853461</v>
      </c>
      <c r="E44" s="85">
        <v>1097224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J27" sqref="J27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73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1990665</v>
      </c>
      <c r="C13" s="73">
        <v>1990665</v>
      </c>
      <c r="D13" s="73">
        <v>0</v>
      </c>
      <c r="E13" s="66">
        <v>-1990665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3644246</v>
      </c>
      <c r="C16" s="71">
        <v>2866638</v>
      </c>
      <c r="D16" s="71">
        <v>4424451</v>
      </c>
      <c r="E16" s="71">
        <v>1557813</v>
      </c>
      <c r="F16" s="16"/>
    </row>
    <row r="17" spans="1:6" ht="25.5">
      <c r="A17" s="52" t="s">
        <v>20</v>
      </c>
      <c r="B17" s="71">
        <v>0</v>
      </c>
      <c r="C17" s="71">
        <v>0</v>
      </c>
      <c r="D17" s="71">
        <v>0</v>
      </c>
      <c r="E17" s="71">
        <v>0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56372</v>
      </c>
      <c r="C19" s="71">
        <v>44343</v>
      </c>
      <c r="D19" s="71">
        <v>70000</v>
      </c>
      <c r="E19" s="71">
        <v>25657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28483</v>
      </c>
      <c r="C24" s="71">
        <v>22405</v>
      </c>
      <c r="D24" s="71">
        <v>35000</v>
      </c>
      <c r="E24" s="71">
        <v>12595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143035</v>
      </c>
      <c r="C26" s="71">
        <v>111926</v>
      </c>
      <c r="D26" s="71">
        <v>160000</v>
      </c>
      <c r="E26" s="71">
        <v>48074</v>
      </c>
      <c r="F26" s="16"/>
    </row>
    <row r="27" spans="1:6" ht="25.5">
      <c r="A27" s="72" t="s">
        <v>30</v>
      </c>
      <c r="B27" s="71">
        <v>69580</v>
      </c>
      <c r="C27" s="71">
        <v>55321</v>
      </c>
      <c r="D27" s="71">
        <v>75000</v>
      </c>
      <c r="E27" s="71">
        <v>19679</v>
      </c>
      <c r="F27" s="16"/>
    </row>
    <row r="28" spans="1:6" s="15" customFormat="1" ht="26.25">
      <c r="A28" s="55" t="s">
        <v>31</v>
      </c>
      <c r="B28" s="73">
        <v>3941716</v>
      </c>
      <c r="C28" s="73">
        <v>3100633</v>
      </c>
      <c r="D28" s="73">
        <v>4764451</v>
      </c>
      <c r="E28" s="73">
        <v>1663818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40178</v>
      </c>
      <c r="C30" s="69">
        <v>31605</v>
      </c>
      <c r="D30" s="69">
        <v>42000</v>
      </c>
      <c r="E30" s="61">
        <v>10395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356379</v>
      </c>
      <c r="C34" s="69">
        <v>265809</v>
      </c>
      <c r="D34" s="69">
        <v>1331331</v>
      </c>
      <c r="E34" s="61">
        <v>1065522</v>
      </c>
      <c r="F34" s="13"/>
    </row>
    <row r="35" spans="1:6" s="15" customFormat="1" ht="26.25">
      <c r="A35" s="76" t="s">
        <v>38</v>
      </c>
      <c r="B35" s="77">
        <v>4338273</v>
      </c>
      <c r="C35" s="77">
        <v>3398047</v>
      </c>
      <c r="D35" s="77">
        <v>6137782</v>
      </c>
      <c r="E35" s="78">
        <v>1075917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6328938</v>
      </c>
      <c r="C44" s="84">
        <v>5388712</v>
      </c>
      <c r="D44" s="84">
        <v>6137782</v>
      </c>
      <c r="E44" s="85">
        <v>749070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49.855468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49.855468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49.855468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49.855468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49.855468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49.855468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49.855468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49.855468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49.855468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49.855468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49.855468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49.855468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49.855468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49.855468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49.855468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49.855468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49.855468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49.855468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49.855468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49.855468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49.855468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49.855468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49.855468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49.855468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49.855468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49.855468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49.855468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49.855468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49.855468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49.855468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49.855468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49.855468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49.855468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49.855468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49.855468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49.855468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49.855468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49.855468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49.855468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49.855468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49.855468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49.855468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49.855468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49.855468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49.855468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49.855468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49.855468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49.855468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49.855468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49.855468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49.855468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49.855468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49.855468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49.855468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49.855468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49.855468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49.855468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49.855468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49.855468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49.855468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49.855468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49.855468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49.855468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82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0</v>
      </c>
      <c r="C11" s="69">
        <v>0</v>
      </c>
      <c r="D11" s="69">
        <v>0</v>
      </c>
      <c r="E11" s="61">
        <v>0</v>
      </c>
      <c r="F11" s="13"/>
    </row>
    <row r="12" spans="1:12" s="15" customFormat="1" ht="26.25">
      <c r="A12" s="64" t="s">
        <v>15</v>
      </c>
      <c r="B12" s="73">
        <v>0</v>
      </c>
      <c r="C12" s="73">
        <v>0</v>
      </c>
      <c r="D12" s="73">
        <v>0</v>
      </c>
      <c r="E12" s="66">
        <v>0</v>
      </c>
      <c r="F12" s="14"/>
    </row>
    <row r="13" spans="1:12" s="15" customFormat="1" ht="26.25">
      <c r="A13" s="67" t="s">
        <v>16</v>
      </c>
      <c r="B13" s="73">
        <v>14261518</v>
      </c>
      <c r="C13" s="73">
        <v>14261518</v>
      </c>
      <c r="D13" s="73">
        <v>0</v>
      </c>
      <c r="E13" s="66">
        <v>-14261518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8835083</v>
      </c>
      <c r="C16" s="71">
        <v>7027544</v>
      </c>
      <c r="D16" s="71">
        <v>15623939</v>
      </c>
      <c r="E16" s="71">
        <v>8596395</v>
      </c>
      <c r="F16" s="16"/>
    </row>
    <row r="17" spans="1:6" ht="25.5">
      <c r="A17" s="52" t="s">
        <v>20</v>
      </c>
      <c r="B17" s="71">
        <v>185213</v>
      </c>
      <c r="C17" s="71">
        <v>185213</v>
      </c>
      <c r="D17" s="71">
        <v>308749</v>
      </c>
      <c r="E17" s="71">
        <v>123536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472266</v>
      </c>
      <c r="C19" s="71">
        <v>472266</v>
      </c>
      <c r="D19" s="71">
        <v>846752</v>
      </c>
      <c r="E19" s="71">
        <v>374486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66</v>
      </c>
      <c r="B23" s="71">
        <v>0</v>
      </c>
      <c r="C23" s="71">
        <v>0</v>
      </c>
      <c r="D23" s="71">
        <v>656949</v>
      </c>
      <c r="E23" s="71">
        <v>656949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1034452</v>
      </c>
      <c r="C27" s="71">
        <v>514502</v>
      </c>
      <c r="D27" s="71">
        <v>813940</v>
      </c>
      <c r="E27" s="71">
        <v>299438</v>
      </c>
      <c r="F27" s="16"/>
    </row>
    <row r="28" spans="1:6" s="15" customFormat="1" ht="26.25">
      <c r="A28" s="55" t="s">
        <v>31</v>
      </c>
      <c r="B28" s="73">
        <v>10527014</v>
      </c>
      <c r="C28" s="73">
        <v>8199525</v>
      </c>
      <c r="D28" s="73">
        <v>18250329</v>
      </c>
      <c r="E28" s="73">
        <v>10050804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437475</v>
      </c>
      <c r="C30" s="69">
        <v>287475</v>
      </c>
      <c r="D30" s="69">
        <v>466750</v>
      </c>
      <c r="E30" s="61">
        <v>179275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184293</v>
      </c>
      <c r="C34" s="69">
        <v>99242</v>
      </c>
      <c r="D34" s="69">
        <v>1322556</v>
      </c>
      <c r="E34" s="61">
        <v>1223314</v>
      </c>
      <c r="F34" s="13"/>
    </row>
    <row r="35" spans="1:6" s="15" customFormat="1" ht="26.25">
      <c r="A35" s="76" t="s">
        <v>38</v>
      </c>
      <c r="B35" s="77">
        <v>11148782</v>
      </c>
      <c r="C35" s="77">
        <v>8586242</v>
      </c>
      <c r="D35" s="77">
        <v>20039635</v>
      </c>
      <c r="E35" s="78">
        <v>1402589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10000</v>
      </c>
      <c r="C43" s="73">
        <v>10000</v>
      </c>
      <c r="D43" s="73">
        <v>0</v>
      </c>
      <c r="E43" s="66">
        <v>-10000</v>
      </c>
      <c r="F43" s="17"/>
    </row>
    <row r="44" spans="1:6" s="18" customFormat="1" ht="45.75" thickBot="1">
      <c r="A44" s="83" t="s">
        <v>114</v>
      </c>
      <c r="B44" s="84">
        <v>25420300</v>
      </c>
      <c r="C44" s="84">
        <v>22857760</v>
      </c>
      <c r="D44" s="84">
        <v>20039635</v>
      </c>
      <c r="E44" s="85">
        <v>-2818125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L18" sqref="L18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53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488807</v>
      </c>
      <c r="C11" s="69">
        <v>675000</v>
      </c>
      <c r="D11" s="69">
        <v>375000</v>
      </c>
      <c r="E11" s="61">
        <v>-300000</v>
      </c>
      <c r="F11" s="13"/>
    </row>
    <row r="12" spans="1:12" s="15" customFormat="1" ht="26.25">
      <c r="A12" s="64" t="s">
        <v>15</v>
      </c>
      <c r="B12" s="73">
        <v>488807</v>
      </c>
      <c r="C12" s="73">
        <v>675000</v>
      </c>
      <c r="D12" s="73">
        <v>375000</v>
      </c>
      <c r="E12" s="66">
        <v>-300000</v>
      </c>
      <c r="F12" s="14"/>
    </row>
    <row r="13" spans="1:12" s="15" customFormat="1" ht="26.25">
      <c r="A13" s="67" t="s">
        <v>16</v>
      </c>
      <c r="B13" s="73">
        <v>0</v>
      </c>
      <c r="C13" s="73">
        <v>0</v>
      </c>
      <c r="D13" s="73">
        <v>0</v>
      </c>
      <c r="E13" s="66">
        <v>0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0</v>
      </c>
      <c r="C16" s="71">
        <v>0</v>
      </c>
      <c r="D16" s="71">
        <v>0</v>
      </c>
      <c r="E16" s="71">
        <v>0</v>
      </c>
      <c r="F16" s="16"/>
    </row>
    <row r="17" spans="1:6" ht="25.5">
      <c r="A17" s="52" t="s">
        <v>20</v>
      </c>
      <c r="B17" s="71">
        <v>0</v>
      </c>
      <c r="C17" s="71">
        <v>0</v>
      </c>
      <c r="D17" s="71">
        <v>0</v>
      </c>
      <c r="E17" s="71">
        <v>0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0</v>
      </c>
      <c r="C28" s="73">
        <v>0</v>
      </c>
      <c r="D28" s="73">
        <v>0</v>
      </c>
      <c r="E28" s="73">
        <v>0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1425000</v>
      </c>
      <c r="C34" s="69">
        <v>1425000</v>
      </c>
      <c r="D34" s="69">
        <v>1100000</v>
      </c>
      <c r="E34" s="61">
        <v>-325000</v>
      </c>
      <c r="F34" s="13"/>
    </row>
    <row r="35" spans="1:6" s="15" customFormat="1" ht="26.25">
      <c r="A35" s="76" t="s">
        <v>38</v>
      </c>
      <c r="B35" s="77">
        <v>1425000</v>
      </c>
      <c r="C35" s="77">
        <v>1425000</v>
      </c>
      <c r="D35" s="77">
        <v>1100000</v>
      </c>
      <c r="E35" s="78">
        <v>-325000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4025769</v>
      </c>
      <c r="C41" s="69">
        <v>4034667</v>
      </c>
      <c r="D41" s="69">
        <v>4034667</v>
      </c>
      <c r="E41" s="61">
        <v>0</v>
      </c>
      <c r="F41" s="13"/>
    </row>
    <row r="42" spans="1:6" s="18" customFormat="1" ht="45">
      <c r="A42" s="55" t="s">
        <v>45</v>
      </c>
      <c r="B42" s="73">
        <v>4025769</v>
      </c>
      <c r="C42" s="73">
        <v>4034667</v>
      </c>
      <c r="D42" s="73">
        <v>4034667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5939576</v>
      </c>
      <c r="C44" s="84">
        <v>6134667</v>
      </c>
      <c r="D44" s="84">
        <v>5509667</v>
      </c>
      <c r="E44" s="85">
        <v>-625000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zoomScale="50" zoomScaleNormal="50" workbookViewId="0">
      <selection activeCell="B3" sqref="B3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51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213843</v>
      </c>
      <c r="C11" s="69">
        <v>848013</v>
      </c>
      <c r="D11" s="69">
        <v>403956</v>
      </c>
      <c r="E11" s="61">
        <v>-444057</v>
      </c>
      <c r="F11" s="13"/>
    </row>
    <row r="12" spans="1:12" s="15" customFormat="1" ht="26.25">
      <c r="A12" s="64" t="s">
        <v>15</v>
      </c>
      <c r="B12" s="73">
        <v>213843</v>
      </c>
      <c r="C12" s="73">
        <v>848013</v>
      </c>
      <c r="D12" s="73">
        <v>403956</v>
      </c>
      <c r="E12" s="66">
        <v>-444057</v>
      </c>
      <c r="F12" s="14"/>
    </row>
    <row r="13" spans="1:12" s="15" customFormat="1" ht="26.25">
      <c r="A13" s="67" t="s">
        <v>16</v>
      </c>
      <c r="B13" s="73">
        <v>0</v>
      </c>
      <c r="C13" s="73">
        <v>0</v>
      </c>
      <c r="D13" s="73">
        <v>0</v>
      </c>
      <c r="E13" s="66">
        <v>0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0</v>
      </c>
      <c r="C16" s="71">
        <v>0</v>
      </c>
      <c r="D16" s="71">
        <v>0</v>
      </c>
      <c r="E16" s="71">
        <v>0</v>
      </c>
      <c r="F16" s="16"/>
    </row>
    <row r="17" spans="1:6" ht="25.5">
      <c r="A17" s="52" t="s">
        <v>20</v>
      </c>
      <c r="B17" s="71">
        <v>0</v>
      </c>
      <c r="C17" s="71">
        <v>0</v>
      </c>
      <c r="D17" s="71">
        <v>0</v>
      </c>
      <c r="E17" s="71">
        <v>0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0</v>
      </c>
      <c r="C28" s="73">
        <v>0</v>
      </c>
      <c r="D28" s="73">
        <v>0</v>
      </c>
      <c r="E28" s="73">
        <v>0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85066</v>
      </c>
      <c r="C34" s="69">
        <v>120864</v>
      </c>
      <c r="D34" s="69">
        <v>120864</v>
      </c>
      <c r="E34" s="61">
        <v>0</v>
      </c>
      <c r="F34" s="13"/>
    </row>
    <row r="35" spans="1:6" s="15" customFormat="1" ht="26.25">
      <c r="A35" s="76" t="s">
        <v>38</v>
      </c>
      <c r="B35" s="77">
        <v>85066</v>
      </c>
      <c r="C35" s="77">
        <v>120864</v>
      </c>
      <c r="D35" s="77">
        <v>120864</v>
      </c>
      <c r="E35" s="78">
        <v>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38793437</v>
      </c>
      <c r="C37" s="71">
        <v>52173742</v>
      </c>
      <c r="D37" s="71">
        <v>52221573</v>
      </c>
      <c r="E37" s="59">
        <v>47831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38793437</v>
      </c>
      <c r="C42" s="73">
        <v>52173742</v>
      </c>
      <c r="D42" s="73">
        <v>52221573</v>
      </c>
      <c r="E42" s="66">
        <v>47831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39092346</v>
      </c>
      <c r="C44" s="84">
        <v>53142619</v>
      </c>
      <c r="D44" s="84">
        <v>52746393</v>
      </c>
      <c r="E44" s="85">
        <v>-396226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2" spans="1:5">
      <c r="B52" s="31">
        <v>0</v>
      </c>
    </row>
    <row r="53" spans="1:5">
      <c r="A53" s="30" t="s">
        <v>47</v>
      </c>
      <c r="B53" s="31">
        <v>0</v>
      </c>
    </row>
    <row r="55" spans="1:5">
      <c r="B55" s="31">
        <v>0</v>
      </c>
    </row>
  </sheetData>
  <pageMargins left="0.7" right="0.7" top="0.75" bottom="0.75" header="0.3" footer="0.3"/>
  <pageSetup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C1" sqref="C1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115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58">
        <f>ULBOS!B7+McNeese!B7+'LA Tech'!B7+ULM!B7+ULL!B7+SLU!B7+NSU!B7+Nicholls!B7+GSU!B7</f>
        <v>0</v>
      </c>
      <c r="C7" s="58">
        <f>ULBOS!C7+McNeese!C7+'LA Tech'!C7+ULM!C7+ULL!C7+SLU!C7+NSU!C7+Nicholls!C7+GSU!C7</f>
        <v>0</v>
      </c>
      <c r="D7" s="58">
        <f>ULBOS!D7+McNeese!D7+'LA Tech'!D7+ULM!D7+ULL!D7+SLU!D7+NSU!D7+Nicholls!D7+GSU!D7</f>
        <v>0</v>
      </c>
      <c r="E7" s="59">
        <f t="shared" ref="E7:E12" si="0">D7-C7</f>
        <v>0</v>
      </c>
      <c r="F7" s="13"/>
    </row>
    <row r="8" spans="1:12" ht="25.5">
      <c r="A8" s="60" t="s">
        <v>11</v>
      </c>
      <c r="B8" s="58">
        <f>ULBOS!B8+McNeese!B8+'LA Tech'!B8+ULM!B8+ULL!B8+SLU!B8+NSU!B8+Nicholls!B8+GSU!B8</f>
        <v>0</v>
      </c>
      <c r="C8" s="58">
        <f>ULBOS!C8+McNeese!C8+'LA Tech'!C8+ULM!C8+ULL!C8+SLU!C8+NSU!C8+Nicholls!C8+GSU!C8</f>
        <v>0</v>
      </c>
      <c r="D8" s="58">
        <f>ULBOS!D8+McNeese!D8+'LA Tech'!D8+ULM!D8+ULL!D8+SLU!D8+NSU!D8+Nicholls!D8+GSU!D8</f>
        <v>0</v>
      </c>
      <c r="E8" s="61">
        <f t="shared" si="0"/>
        <v>0</v>
      </c>
      <c r="F8" s="13"/>
    </row>
    <row r="9" spans="1:12" ht="25.5">
      <c r="A9" s="62" t="s">
        <v>12</v>
      </c>
      <c r="B9" s="58">
        <f>ULBOS!B9+McNeese!B9+'LA Tech'!B9+ULM!B9+ULL!B9+SLU!B9+NSU!B9+Nicholls!B9+GSU!B9</f>
        <v>0</v>
      </c>
      <c r="C9" s="58">
        <f>ULBOS!C9+McNeese!C9+'LA Tech'!C9+ULM!C9+ULL!C9+SLU!C9+NSU!C9+Nicholls!C9+GSU!C9</f>
        <v>0</v>
      </c>
      <c r="D9" s="58">
        <f>ULBOS!D9+McNeese!D9+'LA Tech'!D9+ULM!D9+ULL!D9+SLU!D9+NSU!D9+Nicholls!D9+GSU!D9</f>
        <v>0</v>
      </c>
      <c r="E9" s="61">
        <f t="shared" si="0"/>
        <v>0</v>
      </c>
      <c r="F9" s="13"/>
    </row>
    <row r="10" spans="1:12" ht="25.5">
      <c r="A10" s="63" t="s">
        <v>13</v>
      </c>
      <c r="B10" s="58">
        <f>ULBOS!B10+McNeese!B10+'LA Tech'!B10+ULM!B10+ULL!B10+SLU!B10+NSU!B10+Nicholls!B10+GSU!B10</f>
        <v>0</v>
      </c>
      <c r="C10" s="58">
        <f>ULBOS!C10+McNeese!C10+'LA Tech'!C10+ULM!C10+ULL!C10+SLU!C10+NSU!C10+Nicholls!C10+GSU!C10</f>
        <v>0</v>
      </c>
      <c r="D10" s="58">
        <f>ULBOS!D10+McNeese!D10+'LA Tech'!D10+ULM!D10+ULL!D10+SLU!D10+NSU!D10+Nicholls!D10+GSU!D10</f>
        <v>0</v>
      </c>
      <c r="E10" s="61">
        <f t="shared" si="0"/>
        <v>0</v>
      </c>
      <c r="F10" s="13"/>
    </row>
    <row r="11" spans="1:12" ht="25.5">
      <c r="A11" s="63" t="s">
        <v>14</v>
      </c>
      <c r="B11" s="58">
        <f>ULBOS!B11+McNeese!B11+'LA Tech'!B11+ULM!B11+ULL!B11+SLU!B11+NSU!B11+Nicholls!B11+GSU!B11</f>
        <v>1832897</v>
      </c>
      <c r="C11" s="58">
        <f>ULBOS!C11+McNeese!C11+'LA Tech'!C11+ULM!C11+ULL!C11+SLU!C11+NSU!C11+Nicholls!C11+GSU!C11</f>
        <v>2136828</v>
      </c>
      <c r="D11" s="58">
        <f>ULBOS!D11+McNeese!D11+'LA Tech'!D11+ULM!D11+ULL!D11+SLU!D11+NSU!D11+Nicholls!D11+GSU!D11</f>
        <v>110923</v>
      </c>
      <c r="E11" s="61">
        <f t="shared" si="0"/>
        <v>-2025905</v>
      </c>
      <c r="F11" s="13"/>
    </row>
    <row r="12" spans="1:12" s="15" customFormat="1" ht="26.25">
      <c r="A12" s="64" t="s">
        <v>15</v>
      </c>
      <c r="B12" s="65">
        <f>B10+B9+B8+B7+B11</f>
        <v>1832897</v>
      </c>
      <c r="C12" s="65">
        <f>C10+C9+C8+C7+C11</f>
        <v>2136828</v>
      </c>
      <c r="D12" s="65">
        <f>D10+D9+D8+D7+D11</f>
        <v>110923</v>
      </c>
      <c r="E12" s="66">
        <f t="shared" si="0"/>
        <v>-2025905</v>
      </c>
      <c r="F12" s="14"/>
    </row>
    <row r="13" spans="1:12" s="15" customFormat="1" ht="26.25">
      <c r="A13" s="67" t="s">
        <v>16</v>
      </c>
      <c r="B13" s="68">
        <f>ULBOS!B13+McNeese!B13+'LA Tech'!B13+ULM!B13+ULL!B13+SLU!B13+NSU!B13+Nicholls!B13+GSU!B13</f>
        <v>95304823</v>
      </c>
      <c r="C13" s="68">
        <f>ULBOS!C13+McNeese!C13+'LA Tech'!C13+ULM!C13+ULL!C13+SLU!C13+NSU!C13+Nicholls!C13+GSU!C13</f>
        <v>95304823</v>
      </c>
      <c r="D13" s="68">
        <f>ULBOS!D13+McNeese!D13+'LA Tech'!D13+ULM!D13+ULL!D13+SLU!D13+NSU!D13+Nicholls!D13+GSU!D13</f>
        <v>0</v>
      </c>
      <c r="E13" s="66">
        <f>D13-C13</f>
        <v>-95304823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f>ULBOS!B16+McNeese!B16+'LA Tech'!B16+ULM!B16+ULL!B16+SLU!B16+NSU!B16+Nicholls!B16+GSU!B16</f>
        <v>231125548.75</v>
      </c>
      <c r="C16" s="71">
        <f>ULBOS!C16+McNeese!C16+'LA Tech'!C16+ULM!C16+ULL!C16+SLU!C16+NSU!C16+Nicholls!C16+GSU!C16</f>
        <v>197205155</v>
      </c>
      <c r="D16" s="71">
        <f>ULBOS!D16+McNeese!D16+'LA Tech'!D16+ULM!D16+ULL!D16+SLU!D16+NSU!D16+Nicholls!D16+GSU!D16</f>
        <v>262632262</v>
      </c>
      <c r="E16" s="71">
        <f>D16-C16</f>
        <v>65427107</v>
      </c>
      <c r="F16" s="16"/>
    </row>
    <row r="17" spans="1:6" ht="25.5">
      <c r="A17" s="52" t="s">
        <v>20</v>
      </c>
      <c r="B17" s="71">
        <f>ULBOS!B17+McNeese!B17+'LA Tech'!B17+ULM!B17+ULL!B17+SLU!B17+NSU!B17+Nicholls!B17+GSU!B17</f>
        <v>28153665.600000001</v>
      </c>
      <c r="C17" s="71">
        <f>ULBOS!C17+McNeese!C17+'LA Tech'!C17+ULM!C17+ULL!C17+SLU!C17+NSU!C17+Nicholls!C17+GSU!C17</f>
        <v>26570994</v>
      </c>
      <c r="D17" s="71">
        <f>ULBOS!D17+McNeese!D17+'LA Tech'!D17+ULM!D17+ULL!D17+SLU!D17+NSU!D17+Nicholls!D17+GSU!D17</f>
        <v>34079590</v>
      </c>
      <c r="E17" s="71">
        <f>D17-C17</f>
        <v>7508596</v>
      </c>
      <c r="F17" s="16"/>
    </row>
    <row r="18" spans="1:6" ht="25.5">
      <c r="A18" s="72" t="s">
        <v>21</v>
      </c>
      <c r="B18" s="71">
        <f>ULBOS!B18+McNeese!B18+'LA Tech'!B18+ULM!B18+ULL!B18+SLU!B18+NSU!B18+Nicholls!B18+GSU!B18</f>
        <v>14884703</v>
      </c>
      <c r="C18" s="71">
        <f>ULBOS!C18+McNeese!C18+'LA Tech'!C18+ULM!C18+ULL!C18+SLU!C18+NSU!C18+Nicholls!C18+GSU!C18</f>
        <v>16834692</v>
      </c>
      <c r="D18" s="71">
        <f>ULBOS!D18+McNeese!D18+'LA Tech'!D18+ULM!D18+ULL!D18+SLU!D18+NSU!D18+Nicholls!D18+GSU!D18</f>
        <v>17226668</v>
      </c>
      <c r="E18" s="71">
        <f>D18-C18</f>
        <v>391976</v>
      </c>
      <c r="F18" s="16"/>
    </row>
    <row r="19" spans="1:6" ht="25.5">
      <c r="A19" s="72" t="s">
        <v>22</v>
      </c>
      <c r="B19" s="71">
        <f>ULBOS!B19+McNeese!B19+'LA Tech'!B19+ULM!B19+ULL!B19+SLU!B19+NSU!B19+Nicholls!B19+GSU!B19</f>
        <v>8632976.0999999996</v>
      </c>
      <c r="C19" s="71">
        <f>ULBOS!C19+McNeese!C19+'LA Tech'!C19+ULM!C19+ULL!C19+SLU!C19+NSU!C19+Nicholls!C19+GSU!C19</f>
        <v>8429636</v>
      </c>
      <c r="D19" s="71">
        <f>ULBOS!D19+McNeese!D19+'LA Tech'!D19+ULM!D19+ULL!D19+SLU!D19+NSU!D19+Nicholls!D19+GSU!D19</f>
        <v>8888395</v>
      </c>
      <c r="E19" s="71">
        <f>D19-C19</f>
        <v>458759</v>
      </c>
      <c r="F19" s="16"/>
    </row>
    <row r="20" spans="1:6" ht="25.5">
      <c r="A20" s="72" t="s">
        <v>23</v>
      </c>
      <c r="B20" s="71">
        <f>ULBOS!B20+McNeese!B20+'LA Tech'!B20+ULM!B20+ULL!B20+SLU!B20+NSU!B20+Nicholls!B20+GSU!B20</f>
        <v>0</v>
      </c>
      <c r="C20" s="71">
        <f>ULBOS!C20+McNeese!C20+'LA Tech'!C20+ULM!C20+ULL!C20+SLU!C20+NSU!C20+Nicholls!C20+GSU!C20</f>
        <v>1400000</v>
      </c>
      <c r="D20" s="71">
        <f>ULBOS!D20+McNeese!D20+'LA Tech'!D20+ULM!D20+ULL!D20+SLU!D20+NSU!D20+Nicholls!D20+GSU!D20</f>
        <v>186400</v>
      </c>
      <c r="E20" s="71">
        <f t="shared" ref="E20:E26" si="1">D20-C20</f>
        <v>-1213600</v>
      </c>
      <c r="F20" s="16"/>
    </row>
    <row r="21" spans="1:6" ht="25.5">
      <c r="A21" s="72" t="s">
        <v>24</v>
      </c>
      <c r="B21" s="71">
        <f>ULBOS!B21+McNeese!B21+'LA Tech'!B21+ULM!B21+ULL!B21+SLU!B21+NSU!B21+Nicholls!B21+GSU!B21</f>
        <v>0</v>
      </c>
      <c r="C21" s="71">
        <f>ULBOS!C21+McNeese!C21+'LA Tech'!C21+ULM!C21+ULL!C21+SLU!C21+NSU!C21+Nicholls!C21+GSU!C21</f>
        <v>0</v>
      </c>
      <c r="D21" s="71">
        <f>ULBOS!D21+McNeese!D21+'LA Tech'!D21+ULM!D21+ULL!D21+SLU!D21+NSU!D21+Nicholls!D21+GSU!D21</f>
        <v>0</v>
      </c>
      <c r="E21" s="71">
        <f t="shared" si="1"/>
        <v>0</v>
      </c>
      <c r="F21" s="16"/>
    </row>
    <row r="22" spans="1:6" ht="25.5">
      <c r="A22" s="72" t="s">
        <v>25</v>
      </c>
      <c r="B22" s="71">
        <f>ULBOS!B22+McNeese!B22+'LA Tech'!B22+ULM!B22+ULL!B22+SLU!B22+NSU!B22+Nicholls!B22+GSU!B22</f>
        <v>0</v>
      </c>
      <c r="C22" s="71">
        <f>ULBOS!C22+McNeese!C22+'LA Tech'!C22+ULM!C22+ULL!C22+SLU!C22+NSU!C22+Nicholls!C22+GSU!C22</f>
        <v>0</v>
      </c>
      <c r="D22" s="71">
        <f>ULBOS!D22+McNeese!D22+'LA Tech'!D22+ULM!D22+ULL!D22+SLU!D22+NSU!D22+Nicholls!D22+GSU!D22</f>
        <v>0</v>
      </c>
      <c r="E22" s="71">
        <f t="shared" si="1"/>
        <v>0</v>
      </c>
      <c r="F22" s="16"/>
    </row>
    <row r="23" spans="1:6" ht="25.5">
      <c r="A23" s="72" t="s">
        <v>26</v>
      </c>
      <c r="B23" s="71">
        <f>ULBOS!B23+McNeese!B23+'LA Tech'!B23+ULM!B23+ULL!B23+SLU!B23+NSU!B23+Nicholls!B23+GSU!B23</f>
        <v>0</v>
      </c>
      <c r="C23" s="71">
        <f>ULBOS!C23+McNeese!C23+'LA Tech'!C23+ULM!C23+ULL!C23+SLU!C23+NSU!C23+Nicholls!C23+GSU!C23</f>
        <v>0</v>
      </c>
      <c r="D23" s="71">
        <f>ULBOS!D23+McNeese!D23+'LA Tech'!D23+ULM!D23+ULL!D23+SLU!D23+NSU!D23+Nicholls!D23+GSU!D23</f>
        <v>0</v>
      </c>
      <c r="E23" s="71">
        <f t="shared" si="1"/>
        <v>0</v>
      </c>
      <c r="F23" s="16"/>
    </row>
    <row r="24" spans="1:6" ht="25.5">
      <c r="A24" s="72" t="s">
        <v>27</v>
      </c>
      <c r="B24" s="71">
        <f>ULBOS!B24+McNeese!B24+'LA Tech'!B24+ULM!B24+ULL!B24+SLU!B24+NSU!B24+Nicholls!B24+GSU!B24</f>
        <v>2462902.1</v>
      </c>
      <c r="C24" s="71">
        <f>ULBOS!C24+McNeese!C24+'LA Tech'!C24+ULM!C24+ULL!C24+SLU!C24+NSU!C24+Nicholls!C24+GSU!C24</f>
        <v>2711895</v>
      </c>
      <c r="D24" s="71">
        <f>ULBOS!D24+McNeese!D24+'LA Tech'!D24+ULM!D24+ULL!D24+SLU!D24+NSU!D24+Nicholls!D24+GSU!D24</f>
        <v>2660887</v>
      </c>
      <c r="E24" s="71">
        <f t="shared" si="1"/>
        <v>-51008</v>
      </c>
      <c r="F24" s="16"/>
    </row>
    <row r="25" spans="1:6" ht="25.5">
      <c r="A25" s="72" t="s">
        <v>28</v>
      </c>
      <c r="B25" s="71">
        <f>ULBOS!B25+McNeese!B25+'LA Tech'!B25+ULM!B25+ULL!B25+SLU!B25+NSU!B25+Nicholls!B25+GSU!B25</f>
        <v>0</v>
      </c>
      <c r="C25" s="71">
        <f>ULBOS!C25+McNeese!C25+'LA Tech'!C25+ULM!C25+ULL!C25+SLU!C25+NSU!C25+Nicholls!C25+GSU!C25</f>
        <v>0</v>
      </c>
      <c r="D25" s="71">
        <f>ULBOS!D25+McNeese!D25+'LA Tech'!D25+ULM!D25+ULL!D25+SLU!D25+NSU!D25+Nicholls!D25+GSU!D25</f>
        <v>0</v>
      </c>
      <c r="E25" s="71">
        <f t="shared" si="1"/>
        <v>0</v>
      </c>
      <c r="F25" s="16"/>
    </row>
    <row r="26" spans="1:6" ht="25.5">
      <c r="A26" s="72" t="s">
        <v>29</v>
      </c>
      <c r="B26" s="71">
        <f>ULBOS!B26+McNeese!B26+'LA Tech'!B26+ULM!B26+ULL!B26+SLU!B26+NSU!B26+Nicholls!B26+GSU!B26</f>
        <v>4325974</v>
      </c>
      <c r="C26" s="71">
        <f>ULBOS!C26+McNeese!C26+'LA Tech'!C26+ULM!C26+ULL!C26+SLU!C26+NSU!C26+Nicholls!C26+GSU!C26</f>
        <v>4167405</v>
      </c>
      <c r="D26" s="71">
        <f>ULBOS!D26+McNeese!D26+'LA Tech'!D26+ULM!D26+ULL!D26+SLU!D26+NSU!D26+Nicholls!D26+GSU!D26</f>
        <v>4427384</v>
      </c>
      <c r="E26" s="71">
        <f t="shared" si="1"/>
        <v>259979</v>
      </c>
      <c r="F26" s="16"/>
    </row>
    <row r="27" spans="1:6" ht="25.5">
      <c r="A27" s="72" t="s">
        <v>30</v>
      </c>
      <c r="B27" s="58">
        <f>ULBOS!B27+McNeese!B27+'LA Tech'!B27+ULM!B27+ULL!B27+SLU!B27+NSU!B27+Nicholls!B27+GSU!B27</f>
        <v>3158060.79</v>
      </c>
      <c r="C27" s="58">
        <f>ULBOS!C27+McNeese!C27+'LA Tech'!C27+ULM!C27+ULL!C27+SLU!C27+NSU!C27+Nicholls!C27+GSU!C27</f>
        <v>3213665</v>
      </c>
      <c r="D27" s="58">
        <f>ULBOS!D27+McNeese!D27+'LA Tech'!D27+ULM!D27+ULL!D27+SLU!D27+NSU!D27+Nicholls!D27+GSU!D27</f>
        <v>3107355</v>
      </c>
      <c r="E27" s="71">
        <f>D27-C27</f>
        <v>-106310</v>
      </c>
      <c r="F27" s="16"/>
    </row>
    <row r="28" spans="1:6" s="15" customFormat="1" ht="26.25">
      <c r="A28" s="55" t="s">
        <v>31</v>
      </c>
      <c r="B28" s="73">
        <f>SUM(B16:B27)</f>
        <v>292743830.34000009</v>
      </c>
      <c r="C28" s="73">
        <f>SUM(C16:C27)</f>
        <v>260533442</v>
      </c>
      <c r="D28" s="73">
        <f>SUM(D16:D27)</f>
        <v>333208941</v>
      </c>
      <c r="E28" s="73">
        <f>SUM(E16:E27)</f>
        <v>72675499</v>
      </c>
      <c r="F28" s="14"/>
    </row>
    <row r="29" spans="1:6" ht="25.5">
      <c r="A29" s="74" t="s">
        <v>32</v>
      </c>
      <c r="B29" s="58">
        <f>ULBOS!B29+McNeese!B29+'LA Tech'!B29+ULM!B29+ULL!B29+SLU!B29+NSU!B29+Nicholls!B29+GSU!B29</f>
        <v>0</v>
      </c>
      <c r="C29" s="58">
        <f>ULBOS!C29+McNeese!C29+'LA Tech'!C29+ULM!C29+ULL!C29+SLU!C29+NSU!C29+Nicholls!C29+GSU!C29</f>
        <v>0</v>
      </c>
      <c r="D29" s="58">
        <f>ULBOS!D29+McNeese!D29+'LA Tech'!D29+ULM!D29+ULL!D29+SLU!D29+NSU!D29+Nicholls!D29+GSU!D29</f>
        <v>0</v>
      </c>
      <c r="E29" s="59">
        <f t="shared" ref="E29:E34" si="2">D29-C29</f>
        <v>0</v>
      </c>
      <c r="F29" s="13"/>
    </row>
    <row r="30" spans="1:6" ht="25.5">
      <c r="A30" s="72" t="s">
        <v>33</v>
      </c>
      <c r="B30" s="58">
        <f>ULBOS!B30+McNeese!B30+'LA Tech'!B30+ULM!B30+ULL!B30+SLU!B30+NSU!B30+Nicholls!B30+GSU!B30</f>
        <v>1763102.7</v>
      </c>
      <c r="C30" s="58">
        <f>ULBOS!C30+McNeese!C30+'LA Tech'!C30+ULM!C30+ULL!C30+SLU!C30+NSU!C30+Nicholls!C30+GSU!C30</f>
        <v>1692425</v>
      </c>
      <c r="D30" s="58">
        <f>ULBOS!D30+McNeese!D30+'LA Tech'!D30+ULM!D30+ULL!D30+SLU!D30+NSU!D30+Nicholls!D30+GSU!D30</f>
        <v>1199024</v>
      </c>
      <c r="E30" s="61">
        <f t="shared" si="2"/>
        <v>-493401</v>
      </c>
      <c r="F30" s="13"/>
    </row>
    <row r="31" spans="1:6" ht="25.5">
      <c r="A31" s="75" t="s">
        <v>34</v>
      </c>
      <c r="B31" s="58">
        <f>ULBOS!B31+McNeese!B31+'LA Tech'!B31+ULM!B31+ULL!B31+SLU!B31+NSU!B31+Nicholls!B31+GSU!B31</f>
        <v>1487074</v>
      </c>
      <c r="C31" s="58">
        <f>ULBOS!C31+McNeese!C31+'LA Tech'!C31+ULM!C31+ULL!C31+SLU!C31+NSU!C31+Nicholls!C31+GSU!C31</f>
        <v>1338500</v>
      </c>
      <c r="D31" s="58">
        <f>ULBOS!D31+McNeese!D31+'LA Tech'!D31+ULM!D31+ULL!D31+SLU!D31+NSU!D31+Nicholls!D31+GSU!D31</f>
        <v>1325000</v>
      </c>
      <c r="E31" s="61">
        <f t="shared" si="2"/>
        <v>-13500</v>
      </c>
      <c r="F31" s="13"/>
    </row>
    <row r="32" spans="1:6" ht="25.5">
      <c r="A32" s="62" t="s">
        <v>35</v>
      </c>
      <c r="B32" s="58">
        <f>ULBOS!B32+McNeese!B32+'LA Tech'!B32+ULM!B32+ULL!B32+SLU!B32+NSU!B32+Nicholls!B32+GSU!B32</f>
        <v>363148</v>
      </c>
      <c r="C32" s="58">
        <f>ULBOS!C32+McNeese!C32+'LA Tech'!C32+ULM!C32+ULL!C32+SLU!C32+NSU!C32+Nicholls!C32+GSU!C32</f>
        <v>397000</v>
      </c>
      <c r="D32" s="58">
        <f>ULBOS!D32+McNeese!D32+'LA Tech'!D32+ULM!D32+ULL!D32+SLU!D32+NSU!D32+Nicholls!D32+GSU!D32</f>
        <v>169000</v>
      </c>
      <c r="E32" s="61">
        <f t="shared" si="2"/>
        <v>-228000</v>
      </c>
      <c r="F32" s="13"/>
    </row>
    <row r="33" spans="1:6" ht="25.5">
      <c r="A33" s="72" t="s">
        <v>36</v>
      </c>
      <c r="B33" s="58">
        <f>ULBOS!B33+McNeese!B33+'LA Tech'!B33+ULM!B33+ULL!B33+SLU!B33+NSU!B33+Nicholls!B33+GSU!B33</f>
        <v>0</v>
      </c>
      <c r="C33" s="58">
        <f>ULBOS!C33+McNeese!C33+'LA Tech'!C33+ULM!C33+ULL!C33+SLU!C33+NSU!C33+Nicholls!C33+GSU!C33</f>
        <v>0</v>
      </c>
      <c r="D33" s="58">
        <f>ULBOS!D33+McNeese!D33+'LA Tech'!D33+ULM!D33+ULL!D33+SLU!D33+NSU!D33+Nicholls!D33+GSU!D33</f>
        <v>0</v>
      </c>
      <c r="E33" s="61">
        <f t="shared" si="2"/>
        <v>0</v>
      </c>
      <c r="F33" s="13"/>
    </row>
    <row r="34" spans="1:6" ht="25.5">
      <c r="A34" s="75" t="s">
        <v>37</v>
      </c>
      <c r="B34" s="58">
        <f>ULBOS!B34+McNeese!B34+'LA Tech'!B34+ULM!B34+ULL!B34+SLU!B34+NSU!B34+Nicholls!B34+GSU!B34</f>
        <v>20451175.289999999</v>
      </c>
      <c r="C34" s="58">
        <f>ULBOS!C34+McNeese!C34+'LA Tech'!C34+ULM!C34+ULL!C34+SLU!C34+NSU!C34+Nicholls!C34+GSU!C34</f>
        <v>22669361</v>
      </c>
      <c r="D34" s="58">
        <f>ULBOS!D34+McNeese!D34+'LA Tech'!D34+ULM!D34+ULL!D34+SLU!D34+NSU!D34+Nicholls!D34+GSU!D34</f>
        <v>58708290</v>
      </c>
      <c r="E34" s="61">
        <f t="shared" si="2"/>
        <v>36038929</v>
      </c>
      <c r="F34" s="13"/>
    </row>
    <row r="35" spans="1:6" s="15" customFormat="1" ht="26.25">
      <c r="A35" s="76" t="s">
        <v>38</v>
      </c>
      <c r="B35" s="77">
        <f>B34+B33+B32+B31+B30+B29+B28</f>
        <v>316808330.3300001</v>
      </c>
      <c r="C35" s="77">
        <f>C34+C33+C32+C31+C30+C29+C28</f>
        <v>286630728</v>
      </c>
      <c r="D35" s="77">
        <f>D34+D33+D32+D31+D30+D29+D28</f>
        <v>394610255</v>
      </c>
      <c r="E35" s="78">
        <f>E34+E33+E32+E31+E30+E29</f>
        <v>35304028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58">
        <f>ULBOS!B37+McNeese!B37+'LA Tech'!B37+ULM!B37+ULL!B37+SLU!B37+NSU!B37+Nicholls!B37+GSU!B37</f>
        <v>0</v>
      </c>
      <c r="C37" s="58">
        <f>ULBOS!C37+McNeese!C37+'LA Tech'!C37+ULM!C37+ULL!C37+SLU!C37+NSU!C37+Nicholls!C37+GSU!C37</f>
        <v>0</v>
      </c>
      <c r="D37" s="58">
        <f>ULBOS!D37+McNeese!D37+'LA Tech'!D37+ULM!D37+ULL!D37+SLU!D37+NSU!D37+Nicholls!D37+GSU!D37</f>
        <v>0</v>
      </c>
      <c r="E37" s="59">
        <f>D37-C37</f>
        <v>0</v>
      </c>
      <c r="F37" s="13"/>
    </row>
    <row r="38" spans="1:6" ht="25.5">
      <c r="A38" s="60" t="s">
        <v>41</v>
      </c>
      <c r="B38" s="58">
        <f>ULBOS!B38+McNeese!B38+'LA Tech'!B38+ULM!B38+ULL!B38+SLU!B38+NSU!B38+Nicholls!B38+GSU!B38</f>
        <v>0</v>
      </c>
      <c r="C38" s="58">
        <f>ULBOS!C38+McNeese!C38+'LA Tech'!C38+ULM!C38+ULL!C38+SLU!C38+NSU!C38+Nicholls!C38+GSU!C38</f>
        <v>0</v>
      </c>
      <c r="D38" s="58">
        <f>ULBOS!D38+McNeese!D38+'LA Tech'!D38+ULM!D38+ULL!D38+SLU!D38+NSU!D38+Nicholls!D38+GSU!D38</f>
        <v>0</v>
      </c>
      <c r="E38" s="80">
        <f>D38-C38</f>
        <v>0</v>
      </c>
      <c r="F38" s="13"/>
    </row>
    <row r="39" spans="1:6" ht="26.25">
      <c r="A39" s="81" t="s">
        <v>42</v>
      </c>
      <c r="B39" s="82"/>
      <c r="C39" s="82"/>
      <c r="D39" s="82"/>
      <c r="E39" s="71"/>
      <c r="F39" s="13"/>
    </row>
    <row r="40" spans="1:6" ht="25.5">
      <c r="A40" s="72" t="s">
        <v>43</v>
      </c>
      <c r="B40" s="58">
        <f>ULBOS!B40+McNeese!B40+'LA Tech'!B40+ULM!B40+ULL!B40+SLU!B40+NSU!B40+Nicholls!B40+GSU!B40</f>
        <v>0</v>
      </c>
      <c r="C40" s="58">
        <f>ULBOS!C40+McNeese!C40+'LA Tech'!C40+ULM!C40+ULL!C40+SLU!C40+NSU!C40+Nicholls!C40+GSU!C40</f>
        <v>0</v>
      </c>
      <c r="D40" s="58">
        <f>ULBOS!D40+McNeese!D40+'LA Tech'!D40+ULM!D40+ULL!D40+SLU!D40+NSU!D40+Nicholls!D40+GSU!D40</f>
        <v>0</v>
      </c>
      <c r="E40" s="59">
        <f>D40-C40</f>
        <v>0</v>
      </c>
      <c r="F40" s="13"/>
    </row>
    <row r="41" spans="1:6" ht="25.5">
      <c r="A41" s="60" t="s">
        <v>85</v>
      </c>
      <c r="B41" s="58">
        <f>ULBOS!B41+McNeese!B41+'LA Tech'!B41+ULM!B41+ULL!B41+SLU!B41+NSU!B41+Nicholls!B41+GSU!B41</f>
        <v>0</v>
      </c>
      <c r="C41" s="58">
        <f>ULBOS!C41+McNeese!C41+'LA Tech'!C41+ULM!C41+ULL!C41+SLU!C41+NSU!C41+Nicholls!C41+GSU!C41</f>
        <v>0</v>
      </c>
      <c r="D41" s="58">
        <f>ULBOS!D41+McNeese!D41+'LA Tech'!D41+ULM!D41+ULL!D41+SLU!D41+NSU!D41+Nicholls!D41+GSU!D41</f>
        <v>0</v>
      </c>
      <c r="E41" s="61">
        <f>D41-C41</f>
        <v>0</v>
      </c>
      <c r="F41" s="13"/>
    </row>
    <row r="42" spans="1:6" s="18" customFormat="1" ht="45">
      <c r="A42" s="55" t="s">
        <v>45</v>
      </c>
      <c r="B42" s="77">
        <f>B41+B40+B38+B37</f>
        <v>0</v>
      </c>
      <c r="C42" s="77">
        <f>C41+C40+C38+C37</f>
        <v>0</v>
      </c>
      <c r="D42" s="77">
        <f>D41+D40+D38+D37</f>
        <v>0</v>
      </c>
      <c r="E42" s="66">
        <f>D42-C42</f>
        <v>0</v>
      </c>
      <c r="F42" s="17"/>
    </row>
    <row r="43" spans="1:6" s="18" customFormat="1" ht="45">
      <c r="A43" s="55" t="s">
        <v>46</v>
      </c>
      <c r="B43" s="58">
        <f>ULBOS!B43+McNeese!B43+'LA Tech'!B43+ULM!B43+ULL!B43+SLU!B43+NSU!B43+Nicholls!B43+GSU!B43</f>
        <v>0</v>
      </c>
      <c r="C43" s="58">
        <f>ULBOS!C43+McNeese!C43+'LA Tech'!C43+ULM!C43+ULL!C43+SLU!C43+NSU!C43+Nicholls!C43+GSU!C43</f>
        <v>0</v>
      </c>
      <c r="D43" s="58">
        <f>ULBOS!D43+McNeese!D43+'LA Tech'!D43+ULM!D43+ULL!D43+SLU!D43+NSU!D43+Nicholls!D43+GSU!D43</f>
        <v>0</v>
      </c>
      <c r="E43" s="66">
        <f>D43-C43</f>
        <v>0</v>
      </c>
      <c r="F43" s="17"/>
    </row>
    <row r="44" spans="1:6" s="18" customFormat="1" ht="45.75" thickBot="1">
      <c r="A44" s="83" t="s">
        <v>114</v>
      </c>
      <c r="B44" s="84">
        <f>B42+B35+B12+B13+B43</f>
        <v>413946050.3300001</v>
      </c>
      <c r="C44" s="84">
        <f t="shared" ref="C44" si="3">C42+C35+C12+C13+C43</f>
        <v>384072379</v>
      </c>
      <c r="D44" s="84">
        <f>D42+D35+D12+D13+D43</f>
        <v>394721178</v>
      </c>
      <c r="E44" s="85">
        <f>D44-C44</f>
        <v>10648799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zoomScale="50" zoomScaleNormal="50" workbookViewId="0">
      <selection activeCell="B7" sqref="B7:B44"/>
    </sheetView>
  </sheetViews>
  <sheetFormatPr defaultColWidth="12.42578125" defaultRowHeight="15"/>
  <cols>
    <col min="1" max="1" width="89.85546875" style="12" customWidth="1"/>
    <col min="2" max="5" width="32.42578125" style="31" customWidth="1"/>
    <col min="6" max="6" width="21.5703125" style="12" customWidth="1"/>
    <col min="7" max="7" width="16.7109375" style="12" customWidth="1"/>
    <col min="8" max="256" width="12.42578125" style="12"/>
    <col min="257" max="257" width="171.7109375" style="12" customWidth="1"/>
    <col min="258" max="260" width="39.5703125" style="12" customWidth="1"/>
    <col min="261" max="261" width="45.85546875" style="12" customWidth="1"/>
    <col min="262" max="262" width="21.5703125" style="12" customWidth="1"/>
    <col min="263" max="263" width="16.7109375" style="12" customWidth="1"/>
    <col min="264" max="512" width="12.42578125" style="12"/>
    <col min="513" max="513" width="171.7109375" style="12" customWidth="1"/>
    <col min="514" max="516" width="39.5703125" style="12" customWidth="1"/>
    <col min="517" max="517" width="45.85546875" style="12" customWidth="1"/>
    <col min="518" max="518" width="21.5703125" style="12" customWidth="1"/>
    <col min="519" max="519" width="16.7109375" style="12" customWidth="1"/>
    <col min="520" max="768" width="12.42578125" style="12"/>
    <col min="769" max="769" width="171.7109375" style="12" customWidth="1"/>
    <col min="770" max="772" width="39.5703125" style="12" customWidth="1"/>
    <col min="773" max="773" width="45.85546875" style="12" customWidth="1"/>
    <col min="774" max="774" width="21.5703125" style="12" customWidth="1"/>
    <col min="775" max="775" width="16.7109375" style="12" customWidth="1"/>
    <col min="776" max="1024" width="12.42578125" style="12"/>
    <col min="1025" max="1025" width="171.7109375" style="12" customWidth="1"/>
    <col min="1026" max="1028" width="39.5703125" style="12" customWidth="1"/>
    <col min="1029" max="1029" width="45.85546875" style="12" customWidth="1"/>
    <col min="1030" max="1030" width="21.5703125" style="12" customWidth="1"/>
    <col min="1031" max="1031" width="16.7109375" style="12" customWidth="1"/>
    <col min="1032" max="1280" width="12.42578125" style="12"/>
    <col min="1281" max="1281" width="171.7109375" style="12" customWidth="1"/>
    <col min="1282" max="1284" width="39.5703125" style="12" customWidth="1"/>
    <col min="1285" max="1285" width="45.85546875" style="12" customWidth="1"/>
    <col min="1286" max="1286" width="21.5703125" style="12" customWidth="1"/>
    <col min="1287" max="1287" width="16.7109375" style="12" customWidth="1"/>
    <col min="1288" max="1536" width="12.42578125" style="12"/>
    <col min="1537" max="1537" width="171.7109375" style="12" customWidth="1"/>
    <col min="1538" max="1540" width="39.5703125" style="12" customWidth="1"/>
    <col min="1541" max="1541" width="45.85546875" style="12" customWidth="1"/>
    <col min="1542" max="1542" width="21.5703125" style="12" customWidth="1"/>
    <col min="1543" max="1543" width="16.7109375" style="12" customWidth="1"/>
    <col min="1544" max="1792" width="12.42578125" style="12"/>
    <col min="1793" max="1793" width="171.7109375" style="12" customWidth="1"/>
    <col min="1794" max="1796" width="39.5703125" style="12" customWidth="1"/>
    <col min="1797" max="1797" width="45.85546875" style="12" customWidth="1"/>
    <col min="1798" max="1798" width="21.5703125" style="12" customWidth="1"/>
    <col min="1799" max="1799" width="16.7109375" style="12" customWidth="1"/>
    <col min="1800" max="2048" width="12.42578125" style="12"/>
    <col min="2049" max="2049" width="171.7109375" style="12" customWidth="1"/>
    <col min="2050" max="2052" width="39.5703125" style="12" customWidth="1"/>
    <col min="2053" max="2053" width="45.85546875" style="12" customWidth="1"/>
    <col min="2054" max="2054" width="21.5703125" style="12" customWidth="1"/>
    <col min="2055" max="2055" width="16.7109375" style="12" customWidth="1"/>
    <col min="2056" max="2304" width="12.42578125" style="12"/>
    <col min="2305" max="2305" width="171.7109375" style="12" customWidth="1"/>
    <col min="2306" max="2308" width="39.5703125" style="12" customWidth="1"/>
    <col min="2309" max="2309" width="45.85546875" style="12" customWidth="1"/>
    <col min="2310" max="2310" width="21.5703125" style="12" customWidth="1"/>
    <col min="2311" max="2311" width="16.7109375" style="12" customWidth="1"/>
    <col min="2312" max="2560" width="12.42578125" style="12"/>
    <col min="2561" max="2561" width="171.7109375" style="12" customWidth="1"/>
    <col min="2562" max="2564" width="39.5703125" style="12" customWidth="1"/>
    <col min="2565" max="2565" width="45.85546875" style="12" customWidth="1"/>
    <col min="2566" max="2566" width="21.5703125" style="12" customWidth="1"/>
    <col min="2567" max="2567" width="16.7109375" style="12" customWidth="1"/>
    <col min="2568" max="2816" width="12.42578125" style="12"/>
    <col min="2817" max="2817" width="171.7109375" style="12" customWidth="1"/>
    <col min="2818" max="2820" width="39.5703125" style="12" customWidth="1"/>
    <col min="2821" max="2821" width="45.85546875" style="12" customWidth="1"/>
    <col min="2822" max="2822" width="21.5703125" style="12" customWidth="1"/>
    <col min="2823" max="2823" width="16.7109375" style="12" customWidth="1"/>
    <col min="2824" max="3072" width="12.42578125" style="12"/>
    <col min="3073" max="3073" width="171.7109375" style="12" customWidth="1"/>
    <col min="3074" max="3076" width="39.5703125" style="12" customWidth="1"/>
    <col min="3077" max="3077" width="45.85546875" style="12" customWidth="1"/>
    <col min="3078" max="3078" width="21.5703125" style="12" customWidth="1"/>
    <col min="3079" max="3079" width="16.7109375" style="12" customWidth="1"/>
    <col min="3080" max="3328" width="12.42578125" style="12"/>
    <col min="3329" max="3329" width="171.7109375" style="12" customWidth="1"/>
    <col min="3330" max="3332" width="39.5703125" style="12" customWidth="1"/>
    <col min="3333" max="3333" width="45.85546875" style="12" customWidth="1"/>
    <col min="3334" max="3334" width="21.5703125" style="12" customWidth="1"/>
    <col min="3335" max="3335" width="16.7109375" style="12" customWidth="1"/>
    <col min="3336" max="3584" width="12.42578125" style="12"/>
    <col min="3585" max="3585" width="171.7109375" style="12" customWidth="1"/>
    <col min="3586" max="3588" width="39.5703125" style="12" customWidth="1"/>
    <col min="3589" max="3589" width="45.85546875" style="12" customWidth="1"/>
    <col min="3590" max="3590" width="21.5703125" style="12" customWidth="1"/>
    <col min="3591" max="3591" width="16.7109375" style="12" customWidth="1"/>
    <col min="3592" max="3840" width="12.42578125" style="12"/>
    <col min="3841" max="3841" width="171.7109375" style="12" customWidth="1"/>
    <col min="3842" max="3844" width="39.5703125" style="12" customWidth="1"/>
    <col min="3845" max="3845" width="45.85546875" style="12" customWidth="1"/>
    <col min="3846" max="3846" width="21.5703125" style="12" customWidth="1"/>
    <col min="3847" max="3847" width="16.7109375" style="12" customWidth="1"/>
    <col min="3848" max="4096" width="12.42578125" style="12"/>
    <col min="4097" max="4097" width="171.7109375" style="12" customWidth="1"/>
    <col min="4098" max="4100" width="39.5703125" style="12" customWidth="1"/>
    <col min="4101" max="4101" width="45.85546875" style="12" customWidth="1"/>
    <col min="4102" max="4102" width="21.5703125" style="12" customWidth="1"/>
    <col min="4103" max="4103" width="16.7109375" style="12" customWidth="1"/>
    <col min="4104" max="4352" width="12.42578125" style="12"/>
    <col min="4353" max="4353" width="171.7109375" style="12" customWidth="1"/>
    <col min="4354" max="4356" width="39.5703125" style="12" customWidth="1"/>
    <col min="4357" max="4357" width="45.85546875" style="12" customWidth="1"/>
    <col min="4358" max="4358" width="21.5703125" style="12" customWidth="1"/>
    <col min="4359" max="4359" width="16.7109375" style="12" customWidth="1"/>
    <col min="4360" max="4608" width="12.42578125" style="12"/>
    <col min="4609" max="4609" width="171.7109375" style="12" customWidth="1"/>
    <col min="4610" max="4612" width="39.5703125" style="12" customWidth="1"/>
    <col min="4613" max="4613" width="45.85546875" style="12" customWidth="1"/>
    <col min="4614" max="4614" width="21.5703125" style="12" customWidth="1"/>
    <col min="4615" max="4615" width="16.7109375" style="12" customWidth="1"/>
    <col min="4616" max="4864" width="12.42578125" style="12"/>
    <col min="4865" max="4865" width="171.7109375" style="12" customWidth="1"/>
    <col min="4866" max="4868" width="39.5703125" style="12" customWidth="1"/>
    <col min="4869" max="4869" width="45.85546875" style="12" customWidth="1"/>
    <col min="4870" max="4870" width="21.5703125" style="12" customWidth="1"/>
    <col min="4871" max="4871" width="16.7109375" style="12" customWidth="1"/>
    <col min="4872" max="5120" width="12.42578125" style="12"/>
    <col min="5121" max="5121" width="171.7109375" style="12" customWidth="1"/>
    <col min="5122" max="5124" width="39.5703125" style="12" customWidth="1"/>
    <col min="5125" max="5125" width="45.85546875" style="12" customWidth="1"/>
    <col min="5126" max="5126" width="21.5703125" style="12" customWidth="1"/>
    <col min="5127" max="5127" width="16.7109375" style="12" customWidth="1"/>
    <col min="5128" max="5376" width="12.42578125" style="12"/>
    <col min="5377" max="5377" width="171.7109375" style="12" customWidth="1"/>
    <col min="5378" max="5380" width="39.5703125" style="12" customWidth="1"/>
    <col min="5381" max="5381" width="45.85546875" style="12" customWidth="1"/>
    <col min="5382" max="5382" width="21.5703125" style="12" customWidth="1"/>
    <col min="5383" max="5383" width="16.7109375" style="12" customWidth="1"/>
    <col min="5384" max="5632" width="12.42578125" style="12"/>
    <col min="5633" max="5633" width="171.7109375" style="12" customWidth="1"/>
    <col min="5634" max="5636" width="39.5703125" style="12" customWidth="1"/>
    <col min="5637" max="5637" width="45.85546875" style="12" customWidth="1"/>
    <col min="5638" max="5638" width="21.5703125" style="12" customWidth="1"/>
    <col min="5639" max="5639" width="16.7109375" style="12" customWidth="1"/>
    <col min="5640" max="5888" width="12.42578125" style="12"/>
    <col min="5889" max="5889" width="171.7109375" style="12" customWidth="1"/>
    <col min="5890" max="5892" width="39.5703125" style="12" customWidth="1"/>
    <col min="5893" max="5893" width="45.85546875" style="12" customWidth="1"/>
    <col min="5894" max="5894" width="21.5703125" style="12" customWidth="1"/>
    <col min="5895" max="5895" width="16.7109375" style="12" customWidth="1"/>
    <col min="5896" max="6144" width="12.42578125" style="12"/>
    <col min="6145" max="6145" width="171.7109375" style="12" customWidth="1"/>
    <col min="6146" max="6148" width="39.5703125" style="12" customWidth="1"/>
    <col min="6149" max="6149" width="45.85546875" style="12" customWidth="1"/>
    <col min="6150" max="6150" width="21.5703125" style="12" customWidth="1"/>
    <col min="6151" max="6151" width="16.7109375" style="12" customWidth="1"/>
    <col min="6152" max="6400" width="12.42578125" style="12"/>
    <col min="6401" max="6401" width="171.7109375" style="12" customWidth="1"/>
    <col min="6402" max="6404" width="39.5703125" style="12" customWidth="1"/>
    <col min="6405" max="6405" width="45.85546875" style="12" customWidth="1"/>
    <col min="6406" max="6406" width="21.5703125" style="12" customWidth="1"/>
    <col min="6407" max="6407" width="16.7109375" style="12" customWidth="1"/>
    <col min="6408" max="6656" width="12.42578125" style="12"/>
    <col min="6657" max="6657" width="171.7109375" style="12" customWidth="1"/>
    <col min="6658" max="6660" width="39.5703125" style="12" customWidth="1"/>
    <col min="6661" max="6661" width="45.85546875" style="12" customWidth="1"/>
    <col min="6662" max="6662" width="21.5703125" style="12" customWidth="1"/>
    <col min="6663" max="6663" width="16.7109375" style="12" customWidth="1"/>
    <col min="6664" max="6912" width="12.42578125" style="12"/>
    <col min="6913" max="6913" width="171.7109375" style="12" customWidth="1"/>
    <col min="6914" max="6916" width="39.5703125" style="12" customWidth="1"/>
    <col min="6917" max="6917" width="45.85546875" style="12" customWidth="1"/>
    <col min="6918" max="6918" width="21.5703125" style="12" customWidth="1"/>
    <col min="6919" max="6919" width="16.7109375" style="12" customWidth="1"/>
    <col min="6920" max="7168" width="12.42578125" style="12"/>
    <col min="7169" max="7169" width="171.7109375" style="12" customWidth="1"/>
    <col min="7170" max="7172" width="39.5703125" style="12" customWidth="1"/>
    <col min="7173" max="7173" width="45.85546875" style="12" customWidth="1"/>
    <col min="7174" max="7174" width="21.5703125" style="12" customWidth="1"/>
    <col min="7175" max="7175" width="16.7109375" style="12" customWidth="1"/>
    <col min="7176" max="7424" width="12.42578125" style="12"/>
    <col min="7425" max="7425" width="171.7109375" style="12" customWidth="1"/>
    <col min="7426" max="7428" width="39.5703125" style="12" customWidth="1"/>
    <col min="7429" max="7429" width="45.85546875" style="12" customWidth="1"/>
    <col min="7430" max="7430" width="21.5703125" style="12" customWidth="1"/>
    <col min="7431" max="7431" width="16.7109375" style="12" customWidth="1"/>
    <col min="7432" max="7680" width="12.42578125" style="12"/>
    <col min="7681" max="7681" width="171.7109375" style="12" customWidth="1"/>
    <col min="7682" max="7684" width="39.5703125" style="12" customWidth="1"/>
    <col min="7685" max="7685" width="45.85546875" style="12" customWidth="1"/>
    <col min="7686" max="7686" width="21.5703125" style="12" customWidth="1"/>
    <col min="7687" max="7687" width="16.7109375" style="12" customWidth="1"/>
    <col min="7688" max="7936" width="12.42578125" style="12"/>
    <col min="7937" max="7937" width="171.7109375" style="12" customWidth="1"/>
    <col min="7938" max="7940" width="39.5703125" style="12" customWidth="1"/>
    <col min="7941" max="7941" width="45.85546875" style="12" customWidth="1"/>
    <col min="7942" max="7942" width="21.5703125" style="12" customWidth="1"/>
    <col min="7943" max="7943" width="16.7109375" style="12" customWidth="1"/>
    <col min="7944" max="8192" width="12.42578125" style="12"/>
    <col min="8193" max="8193" width="171.7109375" style="12" customWidth="1"/>
    <col min="8194" max="8196" width="39.5703125" style="12" customWidth="1"/>
    <col min="8197" max="8197" width="45.85546875" style="12" customWidth="1"/>
    <col min="8198" max="8198" width="21.5703125" style="12" customWidth="1"/>
    <col min="8199" max="8199" width="16.7109375" style="12" customWidth="1"/>
    <col min="8200" max="8448" width="12.42578125" style="12"/>
    <col min="8449" max="8449" width="171.7109375" style="12" customWidth="1"/>
    <col min="8450" max="8452" width="39.5703125" style="12" customWidth="1"/>
    <col min="8453" max="8453" width="45.85546875" style="12" customWidth="1"/>
    <col min="8454" max="8454" width="21.5703125" style="12" customWidth="1"/>
    <col min="8455" max="8455" width="16.7109375" style="12" customWidth="1"/>
    <col min="8456" max="8704" width="12.42578125" style="12"/>
    <col min="8705" max="8705" width="171.7109375" style="12" customWidth="1"/>
    <col min="8706" max="8708" width="39.5703125" style="12" customWidth="1"/>
    <col min="8709" max="8709" width="45.85546875" style="12" customWidth="1"/>
    <col min="8710" max="8710" width="21.5703125" style="12" customWidth="1"/>
    <col min="8711" max="8711" width="16.7109375" style="12" customWidth="1"/>
    <col min="8712" max="8960" width="12.42578125" style="12"/>
    <col min="8961" max="8961" width="171.7109375" style="12" customWidth="1"/>
    <col min="8962" max="8964" width="39.5703125" style="12" customWidth="1"/>
    <col min="8965" max="8965" width="45.85546875" style="12" customWidth="1"/>
    <col min="8966" max="8966" width="21.5703125" style="12" customWidth="1"/>
    <col min="8967" max="8967" width="16.7109375" style="12" customWidth="1"/>
    <col min="8968" max="9216" width="12.42578125" style="12"/>
    <col min="9217" max="9217" width="171.7109375" style="12" customWidth="1"/>
    <col min="9218" max="9220" width="39.5703125" style="12" customWidth="1"/>
    <col min="9221" max="9221" width="45.85546875" style="12" customWidth="1"/>
    <col min="9222" max="9222" width="21.5703125" style="12" customWidth="1"/>
    <col min="9223" max="9223" width="16.7109375" style="12" customWidth="1"/>
    <col min="9224" max="9472" width="12.42578125" style="12"/>
    <col min="9473" max="9473" width="171.7109375" style="12" customWidth="1"/>
    <col min="9474" max="9476" width="39.5703125" style="12" customWidth="1"/>
    <col min="9477" max="9477" width="45.85546875" style="12" customWidth="1"/>
    <col min="9478" max="9478" width="21.5703125" style="12" customWidth="1"/>
    <col min="9479" max="9479" width="16.7109375" style="12" customWidth="1"/>
    <col min="9480" max="9728" width="12.42578125" style="12"/>
    <col min="9729" max="9729" width="171.7109375" style="12" customWidth="1"/>
    <col min="9730" max="9732" width="39.5703125" style="12" customWidth="1"/>
    <col min="9733" max="9733" width="45.85546875" style="12" customWidth="1"/>
    <col min="9734" max="9734" width="21.5703125" style="12" customWidth="1"/>
    <col min="9735" max="9735" width="16.7109375" style="12" customWidth="1"/>
    <col min="9736" max="9984" width="12.42578125" style="12"/>
    <col min="9985" max="9985" width="171.7109375" style="12" customWidth="1"/>
    <col min="9986" max="9988" width="39.5703125" style="12" customWidth="1"/>
    <col min="9989" max="9989" width="45.85546875" style="12" customWidth="1"/>
    <col min="9990" max="9990" width="21.5703125" style="12" customWidth="1"/>
    <col min="9991" max="9991" width="16.7109375" style="12" customWidth="1"/>
    <col min="9992" max="10240" width="12.42578125" style="12"/>
    <col min="10241" max="10241" width="171.7109375" style="12" customWidth="1"/>
    <col min="10242" max="10244" width="39.5703125" style="12" customWidth="1"/>
    <col min="10245" max="10245" width="45.85546875" style="12" customWidth="1"/>
    <col min="10246" max="10246" width="21.5703125" style="12" customWidth="1"/>
    <col min="10247" max="10247" width="16.7109375" style="12" customWidth="1"/>
    <col min="10248" max="10496" width="12.42578125" style="12"/>
    <col min="10497" max="10497" width="171.7109375" style="12" customWidth="1"/>
    <col min="10498" max="10500" width="39.5703125" style="12" customWidth="1"/>
    <col min="10501" max="10501" width="45.85546875" style="12" customWidth="1"/>
    <col min="10502" max="10502" width="21.5703125" style="12" customWidth="1"/>
    <col min="10503" max="10503" width="16.7109375" style="12" customWidth="1"/>
    <col min="10504" max="10752" width="12.42578125" style="12"/>
    <col min="10753" max="10753" width="171.7109375" style="12" customWidth="1"/>
    <col min="10754" max="10756" width="39.5703125" style="12" customWidth="1"/>
    <col min="10757" max="10757" width="45.85546875" style="12" customWidth="1"/>
    <col min="10758" max="10758" width="21.5703125" style="12" customWidth="1"/>
    <col min="10759" max="10759" width="16.7109375" style="12" customWidth="1"/>
    <col min="10760" max="11008" width="12.42578125" style="12"/>
    <col min="11009" max="11009" width="171.7109375" style="12" customWidth="1"/>
    <col min="11010" max="11012" width="39.5703125" style="12" customWidth="1"/>
    <col min="11013" max="11013" width="45.85546875" style="12" customWidth="1"/>
    <col min="11014" max="11014" width="21.5703125" style="12" customWidth="1"/>
    <col min="11015" max="11015" width="16.7109375" style="12" customWidth="1"/>
    <col min="11016" max="11264" width="12.42578125" style="12"/>
    <col min="11265" max="11265" width="171.7109375" style="12" customWidth="1"/>
    <col min="11266" max="11268" width="39.5703125" style="12" customWidth="1"/>
    <col min="11269" max="11269" width="45.85546875" style="12" customWidth="1"/>
    <col min="11270" max="11270" width="21.5703125" style="12" customWidth="1"/>
    <col min="11271" max="11271" width="16.7109375" style="12" customWidth="1"/>
    <col min="11272" max="11520" width="12.42578125" style="12"/>
    <col min="11521" max="11521" width="171.7109375" style="12" customWidth="1"/>
    <col min="11522" max="11524" width="39.5703125" style="12" customWidth="1"/>
    <col min="11525" max="11525" width="45.85546875" style="12" customWidth="1"/>
    <col min="11526" max="11526" width="21.5703125" style="12" customWidth="1"/>
    <col min="11527" max="11527" width="16.7109375" style="12" customWidth="1"/>
    <col min="11528" max="11776" width="12.42578125" style="12"/>
    <col min="11777" max="11777" width="171.7109375" style="12" customWidth="1"/>
    <col min="11778" max="11780" width="39.5703125" style="12" customWidth="1"/>
    <col min="11781" max="11781" width="45.85546875" style="12" customWidth="1"/>
    <col min="11782" max="11782" width="21.5703125" style="12" customWidth="1"/>
    <col min="11783" max="11783" width="16.7109375" style="12" customWidth="1"/>
    <col min="11784" max="12032" width="12.42578125" style="12"/>
    <col min="12033" max="12033" width="171.7109375" style="12" customWidth="1"/>
    <col min="12034" max="12036" width="39.5703125" style="12" customWidth="1"/>
    <col min="12037" max="12037" width="45.85546875" style="12" customWidth="1"/>
    <col min="12038" max="12038" width="21.5703125" style="12" customWidth="1"/>
    <col min="12039" max="12039" width="16.7109375" style="12" customWidth="1"/>
    <col min="12040" max="12288" width="12.42578125" style="12"/>
    <col min="12289" max="12289" width="171.7109375" style="12" customWidth="1"/>
    <col min="12290" max="12292" width="39.5703125" style="12" customWidth="1"/>
    <col min="12293" max="12293" width="45.85546875" style="12" customWidth="1"/>
    <col min="12294" max="12294" width="21.5703125" style="12" customWidth="1"/>
    <col min="12295" max="12295" width="16.7109375" style="12" customWidth="1"/>
    <col min="12296" max="12544" width="12.42578125" style="12"/>
    <col min="12545" max="12545" width="171.7109375" style="12" customWidth="1"/>
    <col min="12546" max="12548" width="39.5703125" style="12" customWidth="1"/>
    <col min="12549" max="12549" width="45.85546875" style="12" customWidth="1"/>
    <col min="12550" max="12550" width="21.5703125" style="12" customWidth="1"/>
    <col min="12551" max="12551" width="16.7109375" style="12" customWidth="1"/>
    <col min="12552" max="12800" width="12.42578125" style="12"/>
    <col min="12801" max="12801" width="171.7109375" style="12" customWidth="1"/>
    <col min="12802" max="12804" width="39.5703125" style="12" customWidth="1"/>
    <col min="12805" max="12805" width="45.85546875" style="12" customWidth="1"/>
    <col min="12806" max="12806" width="21.5703125" style="12" customWidth="1"/>
    <col min="12807" max="12807" width="16.7109375" style="12" customWidth="1"/>
    <col min="12808" max="13056" width="12.42578125" style="12"/>
    <col min="13057" max="13057" width="171.7109375" style="12" customWidth="1"/>
    <col min="13058" max="13060" width="39.5703125" style="12" customWidth="1"/>
    <col min="13061" max="13061" width="45.85546875" style="12" customWidth="1"/>
    <col min="13062" max="13062" width="21.5703125" style="12" customWidth="1"/>
    <col min="13063" max="13063" width="16.7109375" style="12" customWidth="1"/>
    <col min="13064" max="13312" width="12.42578125" style="12"/>
    <col min="13313" max="13313" width="171.7109375" style="12" customWidth="1"/>
    <col min="13314" max="13316" width="39.5703125" style="12" customWidth="1"/>
    <col min="13317" max="13317" width="45.85546875" style="12" customWidth="1"/>
    <col min="13318" max="13318" width="21.5703125" style="12" customWidth="1"/>
    <col min="13319" max="13319" width="16.7109375" style="12" customWidth="1"/>
    <col min="13320" max="13568" width="12.42578125" style="12"/>
    <col min="13569" max="13569" width="171.7109375" style="12" customWidth="1"/>
    <col min="13570" max="13572" width="39.5703125" style="12" customWidth="1"/>
    <col min="13573" max="13573" width="45.85546875" style="12" customWidth="1"/>
    <col min="13574" max="13574" width="21.5703125" style="12" customWidth="1"/>
    <col min="13575" max="13575" width="16.7109375" style="12" customWidth="1"/>
    <col min="13576" max="13824" width="12.42578125" style="12"/>
    <col min="13825" max="13825" width="171.7109375" style="12" customWidth="1"/>
    <col min="13826" max="13828" width="39.5703125" style="12" customWidth="1"/>
    <col min="13829" max="13829" width="45.85546875" style="12" customWidth="1"/>
    <col min="13830" max="13830" width="21.5703125" style="12" customWidth="1"/>
    <col min="13831" max="13831" width="16.7109375" style="12" customWidth="1"/>
    <col min="13832" max="14080" width="12.42578125" style="12"/>
    <col min="14081" max="14081" width="171.7109375" style="12" customWidth="1"/>
    <col min="14082" max="14084" width="39.5703125" style="12" customWidth="1"/>
    <col min="14085" max="14085" width="45.85546875" style="12" customWidth="1"/>
    <col min="14086" max="14086" width="21.5703125" style="12" customWidth="1"/>
    <col min="14087" max="14087" width="16.7109375" style="12" customWidth="1"/>
    <col min="14088" max="14336" width="12.42578125" style="12"/>
    <col min="14337" max="14337" width="171.7109375" style="12" customWidth="1"/>
    <col min="14338" max="14340" width="39.5703125" style="12" customWidth="1"/>
    <col min="14341" max="14341" width="45.85546875" style="12" customWidth="1"/>
    <col min="14342" max="14342" width="21.5703125" style="12" customWidth="1"/>
    <col min="14343" max="14343" width="16.7109375" style="12" customWidth="1"/>
    <col min="14344" max="14592" width="12.42578125" style="12"/>
    <col min="14593" max="14593" width="171.7109375" style="12" customWidth="1"/>
    <col min="14594" max="14596" width="39.5703125" style="12" customWidth="1"/>
    <col min="14597" max="14597" width="45.85546875" style="12" customWidth="1"/>
    <col min="14598" max="14598" width="21.5703125" style="12" customWidth="1"/>
    <col min="14599" max="14599" width="16.7109375" style="12" customWidth="1"/>
    <col min="14600" max="14848" width="12.42578125" style="12"/>
    <col min="14849" max="14849" width="171.7109375" style="12" customWidth="1"/>
    <col min="14850" max="14852" width="39.5703125" style="12" customWidth="1"/>
    <col min="14853" max="14853" width="45.85546875" style="12" customWidth="1"/>
    <col min="14854" max="14854" width="21.5703125" style="12" customWidth="1"/>
    <col min="14855" max="14855" width="16.7109375" style="12" customWidth="1"/>
    <col min="14856" max="15104" width="12.42578125" style="12"/>
    <col min="15105" max="15105" width="171.7109375" style="12" customWidth="1"/>
    <col min="15106" max="15108" width="39.5703125" style="12" customWidth="1"/>
    <col min="15109" max="15109" width="45.85546875" style="12" customWidth="1"/>
    <col min="15110" max="15110" width="21.5703125" style="12" customWidth="1"/>
    <col min="15111" max="15111" width="16.7109375" style="12" customWidth="1"/>
    <col min="15112" max="15360" width="12.42578125" style="12"/>
    <col min="15361" max="15361" width="171.7109375" style="12" customWidth="1"/>
    <col min="15362" max="15364" width="39.5703125" style="12" customWidth="1"/>
    <col min="15365" max="15365" width="45.85546875" style="12" customWidth="1"/>
    <col min="15366" max="15366" width="21.5703125" style="12" customWidth="1"/>
    <col min="15367" max="15367" width="16.7109375" style="12" customWidth="1"/>
    <col min="15368" max="15616" width="12.42578125" style="12"/>
    <col min="15617" max="15617" width="171.7109375" style="12" customWidth="1"/>
    <col min="15618" max="15620" width="39.5703125" style="12" customWidth="1"/>
    <col min="15621" max="15621" width="45.85546875" style="12" customWidth="1"/>
    <col min="15622" max="15622" width="21.5703125" style="12" customWidth="1"/>
    <col min="15623" max="15623" width="16.7109375" style="12" customWidth="1"/>
    <col min="15624" max="15872" width="12.42578125" style="12"/>
    <col min="15873" max="15873" width="171.7109375" style="12" customWidth="1"/>
    <col min="15874" max="15876" width="39.5703125" style="12" customWidth="1"/>
    <col min="15877" max="15877" width="45.85546875" style="12" customWidth="1"/>
    <col min="15878" max="15878" width="21.5703125" style="12" customWidth="1"/>
    <col min="15879" max="15879" width="16.7109375" style="12" customWidth="1"/>
    <col min="15880" max="16128" width="12.42578125" style="12"/>
    <col min="16129" max="16129" width="171.7109375" style="12" customWidth="1"/>
    <col min="16130" max="16132" width="39.5703125" style="12" customWidth="1"/>
    <col min="16133" max="16133" width="45.85546875" style="12" customWidth="1"/>
    <col min="16134" max="16134" width="21.5703125" style="12" customWidth="1"/>
    <col min="16135" max="16135" width="16.7109375" style="12" customWidth="1"/>
    <col min="16136" max="16384" width="12.42578125" style="12"/>
  </cols>
  <sheetData>
    <row r="1" spans="1:12" s="7" customFormat="1" ht="44.25">
      <c r="A1" s="86" t="s">
        <v>0</v>
      </c>
      <c r="B1" s="1"/>
      <c r="C1" s="88" t="s">
        <v>1</v>
      </c>
      <c r="D1" s="3" t="s">
        <v>116</v>
      </c>
      <c r="E1" s="4"/>
      <c r="F1" s="5"/>
      <c r="G1" s="6"/>
      <c r="H1" s="6"/>
      <c r="I1" s="6"/>
      <c r="J1" s="6"/>
      <c r="K1" s="6"/>
      <c r="L1" s="6"/>
    </row>
    <row r="2" spans="1:12" s="7" customFormat="1" ht="44.25">
      <c r="A2" s="86" t="s">
        <v>2</v>
      </c>
      <c r="B2" s="1"/>
      <c r="C2" s="1"/>
      <c r="D2" s="1"/>
      <c r="E2" s="1"/>
      <c r="F2" s="8"/>
      <c r="G2" s="8"/>
      <c r="H2" s="8"/>
      <c r="I2" s="8"/>
      <c r="J2" s="8"/>
      <c r="K2" s="8"/>
      <c r="L2" s="8"/>
    </row>
    <row r="3" spans="1:12" s="7" customFormat="1" ht="45" thickBot="1">
      <c r="A3" s="87" t="s">
        <v>3</v>
      </c>
      <c r="B3" s="9"/>
      <c r="C3" s="9"/>
      <c r="D3" s="9"/>
      <c r="E3" s="9"/>
      <c r="F3" s="6"/>
      <c r="G3" s="6"/>
      <c r="H3" s="6"/>
      <c r="I3" s="6"/>
      <c r="J3" s="6"/>
      <c r="K3" s="6"/>
      <c r="L3" s="6"/>
    </row>
    <row r="4" spans="1:12" ht="27" thickTop="1">
      <c r="A4" s="49" t="s">
        <v>4</v>
      </c>
      <c r="B4" s="50" t="s">
        <v>48</v>
      </c>
      <c r="C4" s="50" t="s">
        <v>5</v>
      </c>
      <c r="D4" s="50" t="s">
        <v>5</v>
      </c>
      <c r="E4" s="51" t="s">
        <v>6</v>
      </c>
      <c r="F4" s="10"/>
      <c r="G4" s="11"/>
      <c r="H4" s="11"/>
      <c r="I4" s="11"/>
      <c r="J4" s="11"/>
      <c r="K4" s="11"/>
      <c r="L4" s="11"/>
    </row>
    <row r="5" spans="1:12" ht="26.25">
      <c r="A5" s="52"/>
      <c r="B5" s="53" t="s">
        <v>7</v>
      </c>
      <c r="C5" s="53" t="s">
        <v>7</v>
      </c>
      <c r="D5" s="53" t="s">
        <v>8</v>
      </c>
      <c r="E5" s="54" t="s">
        <v>7</v>
      </c>
      <c r="F5" s="13"/>
    </row>
    <row r="6" spans="1:12" ht="26.25">
      <c r="A6" s="55" t="s">
        <v>9</v>
      </c>
      <c r="B6" s="56"/>
      <c r="C6" s="56"/>
      <c r="D6" s="56"/>
      <c r="E6" s="57"/>
      <c r="F6" s="13"/>
    </row>
    <row r="7" spans="1:12" ht="25.5">
      <c r="A7" s="52" t="s">
        <v>10</v>
      </c>
      <c r="B7" s="71">
        <v>0</v>
      </c>
      <c r="C7" s="71">
        <v>0</v>
      </c>
      <c r="D7" s="71">
        <v>0</v>
      </c>
      <c r="E7" s="59">
        <v>0</v>
      </c>
      <c r="F7" s="13"/>
    </row>
    <row r="8" spans="1:12" ht="25.5">
      <c r="A8" s="60" t="s">
        <v>11</v>
      </c>
      <c r="B8" s="69">
        <v>0</v>
      </c>
      <c r="C8" s="69">
        <v>0</v>
      </c>
      <c r="D8" s="69">
        <v>0</v>
      </c>
      <c r="E8" s="61">
        <v>0</v>
      </c>
      <c r="F8" s="13"/>
    </row>
    <row r="9" spans="1:12" ht="25.5">
      <c r="A9" s="62" t="s">
        <v>12</v>
      </c>
      <c r="B9" s="69">
        <v>0</v>
      </c>
      <c r="C9" s="69">
        <v>0</v>
      </c>
      <c r="D9" s="69">
        <v>0</v>
      </c>
      <c r="E9" s="61">
        <v>0</v>
      </c>
      <c r="F9" s="13"/>
    </row>
    <row r="10" spans="1:12" ht="25.5">
      <c r="A10" s="63" t="s">
        <v>13</v>
      </c>
      <c r="B10" s="69">
        <v>0</v>
      </c>
      <c r="C10" s="69">
        <v>0</v>
      </c>
      <c r="D10" s="69">
        <v>0</v>
      </c>
      <c r="E10" s="61">
        <v>0</v>
      </c>
      <c r="F10" s="13"/>
    </row>
    <row r="11" spans="1:12" ht="25.5">
      <c r="A11" s="63" t="s">
        <v>14</v>
      </c>
      <c r="B11" s="69">
        <v>1756819</v>
      </c>
      <c r="C11" s="69">
        <v>2061905</v>
      </c>
      <c r="D11" s="69">
        <v>36000</v>
      </c>
      <c r="E11" s="61">
        <v>-2025905</v>
      </c>
      <c r="F11" s="13"/>
    </row>
    <row r="12" spans="1:12" s="15" customFormat="1" ht="26.25">
      <c r="A12" s="64" t="s">
        <v>15</v>
      </c>
      <c r="B12" s="73">
        <v>1756819</v>
      </c>
      <c r="C12" s="73">
        <v>2061905</v>
      </c>
      <c r="D12" s="73">
        <v>36000</v>
      </c>
      <c r="E12" s="66">
        <v>-2025905</v>
      </c>
      <c r="F12" s="14"/>
    </row>
    <row r="13" spans="1:12" s="15" customFormat="1" ht="26.25">
      <c r="A13" s="67" t="s">
        <v>16</v>
      </c>
      <c r="B13" s="73">
        <v>0</v>
      </c>
      <c r="C13" s="73">
        <v>0</v>
      </c>
      <c r="D13" s="73">
        <v>0</v>
      </c>
      <c r="E13" s="66">
        <v>0</v>
      </c>
      <c r="F13" s="14"/>
    </row>
    <row r="14" spans="1:12" ht="26.25">
      <c r="A14" s="55" t="s">
        <v>17</v>
      </c>
      <c r="B14" s="69"/>
      <c r="C14" s="69"/>
      <c r="D14" s="69"/>
      <c r="E14" s="61"/>
      <c r="F14" s="16"/>
    </row>
    <row r="15" spans="1:12" ht="26.25">
      <c r="A15" s="70" t="s">
        <v>18</v>
      </c>
      <c r="B15" s="71"/>
      <c r="C15" s="71"/>
      <c r="D15" s="71"/>
      <c r="E15" s="59"/>
      <c r="F15" s="16"/>
    </row>
    <row r="16" spans="1:12" ht="25.5">
      <c r="A16" s="52" t="s">
        <v>19</v>
      </c>
      <c r="B16" s="71">
        <v>0</v>
      </c>
      <c r="C16" s="71">
        <v>0</v>
      </c>
      <c r="D16" s="71">
        <v>0</v>
      </c>
      <c r="E16" s="71">
        <v>0</v>
      </c>
      <c r="F16" s="16"/>
    </row>
    <row r="17" spans="1:6" ht="25.5">
      <c r="A17" s="52" t="s">
        <v>20</v>
      </c>
      <c r="B17" s="71">
        <v>0</v>
      </c>
      <c r="C17" s="71">
        <v>0</v>
      </c>
      <c r="D17" s="71">
        <v>0</v>
      </c>
      <c r="E17" s="71">
        <v>0</v>
      </c>
      <c r="F17" s="16"/>
    </row>
    <row r="18" spans="1:6" ht="25.5">
      <c r="A18" s="72" t="s">
        <v>21</v>
      </c>
      <c r="B18" s="71">
        <v>0</v>
      </c>
      <c r="C18" s="71">
        <v>0</v>
      </c>
      <c r="D18" s="71">
        <v>0</v>
      </c>
      <c r="E18" s="71">
        <v>0</v>
      </c>
      <c r="F18" s="16"/>
    </row>
    <row r="19" spans="1:6" ht="25.5">
      <c r="A19" s="72" t="s">
        <v>22</v>
      </c>
      <c r="B19" s="71">
        <v>0</v>
      </c>
      <c r="C19" s="71">
        <v>0</v>
      </c>
      <c r="D19" s="71">
        <v>0</v>
      </c>
      <c r="E19" s="71">
        <v>0</v>
      </c>
      <c r="F19" s="16"/>
    </row>
    <row r="20" spans="1:6" ht="25.5">
      <c r="A20" s="72" t="s">
        <v>23</v>
      </c>
      <c r="B20" s="71">
        <v>0</v>
      </c>
      <c r="C20" s="71">
        <v>0</v>
      </c>
      <c r="D20" s="71">
        <v>0</v>
      </c>
      <c r="E20" s="71">
        <v>0</v>
      </c>
      <c r="F20" s="16"/>
    </row>
    <row r="21" spans="1:6" ht="25.5">
      <c r="A21" s="72" t="s">
        <v>24</v>
      </c>
      <c r="B21" s="71">
        <v>0</v>
      </c>
      <c r="C21" s="71">
        <v>0</v>
      </c>
      <c r="D21" s="71">
        <v>0</v>
      </c>
      <c r="E21" s="71">
        <v>0</v>
      </c>
      <c r="F21" s="16"/>
    </row>
    <row r="22" spans="1:6" ht="25.5">
      <c r="A22" s="72" t="s">
        <v>25</v>
      </c>
      <c r="B22" s="71">
        <v>0</v>
      </c>
      <c r="C22" s="71">
        <v>0</v>
      </c>
      <c r="D22" s="71">
        <v>0</v>
      </c>
      <c r="E22" s="71">
        <v>0</v>
      </c>
      <c r="F22" s="16"/>
    </row>
    <row r="23" spans="1:6" ht="25.5">
      <c r="A23" s="72" t="s">
        <v>26</v>
      </c>
      <c r="B23" s="71">
        <v>0</v>
      </c>
      <c r="C23" s="71">
        <v>0</v>
      </c>
      <c r="D23" s="71">
        <v>0</v>
      </c>
      <c r="E23" s="71">
        <v>0</v>
      </c>
      <c r="F23" s="16"/>
    </row>
    <row r="24" spans="1:6" ht="25.5">
      <c r="A24" s="72" t="s">
        <v>27</v>
      </c>
      <c r="B24" s="71">
        <v>0</v>
      </c>
      <c r="C24" s="71">
        <v>0</v>
      </c>
      <c r="D24" s="71">
        <v>0</v>
      </c>
      <c r="E24" s="71">
        <v>0</v>
      </c>
      <c r="F24" s="16"/>
    </row>
    <row r="25" spans="1:6" ht="25.5">
      <c r="A25" s="72" t="s">
        <v>28</v>
      </c>
      <c r="B25" s="71">
        <v>0</v>
      </c>
      <c r="C25" s="71">
        <v>0</v>
      </c>
      <c r="D25" s="71">
        <v>0</v>
      </c>
      <c r="E25" s="71">
        <v>0</v>
      </c>
      <c r="F25" s="16"/>
    </row>
    <row r="26" spans="1:6" ht="25.5">
      <c r="A26" s="72" t="s">
        <v>29</v>
      </c>
      <c r="B26" s="71">
        <v>0</v>
      </c>
      <c r="C26" s="71">
        <v>0</v>
      </c>
      <c r="D26" s="71">
        <v>0</v>
      </c>
      <c r="E26" s="71">
        <v>0</v>
      </c>
      <c r="F26" s="16"/>
    </row>
    <row r="27" spans="1:6" ht="25.5">
      <c r="A27" s="72" t="s">
        <v>30</v>
      </c>
      <c r="B27" s="71">
        <v>0</v>
      </c>
      <c r="C27" s="71">
        <v>0</v>
      </c>
      <c r="D27" s="71">
        <v>0</v>
      </c>
      <c r="E27" s="71">
        <v>0</v>
      </c>
      <c r="F27" s="16"/>
    </row>
    <row r="28" spans="1:6" s="15" customFormat="1" ht="26.25">
      <c r="A28" s="55" t="s">
        <v>31</v>
      </c>
      <c r="B28" s="73">
        <v>0</v>
      </c>
      <c r="C28" s="73">
        <v>0</v>
      </c>
      <c r="D28" s="73">
        <v>0</v>
      </c>
      <c r="E28" s="73">
        <v>0</v>
      </c>
      <c r="F28" s="14"/>
    </row>
    <row r="29" spans="1:6" ht="25.5">
      <c r="A29" s="74" t="s">
        <v>32</v>
      </c>
      <c r="B29" s="71">
        <v>0</v>
      </c>
      <c r="C29" s="71">
        <v>0</v>
      </c>
      <c r="D29" s="71">
        <v>0</v>
      </c>
      <c r="E29" s="59">
        <v>0</v>
      </c>
      <c r="F29" s="13"/>
    </row>
    <row r="30" spans="1:6" ht="25.5">
      <c r="A30" s="72" t="s">
        <v>33</v>
      </c>
      <c r="B30" s="69">
        <v>0</v>
      </c>
      <c r="C30" s="69">
        <v>0</v>
      </c>
      <c r="D30" s="69">
        <v>0</v>
      </c>
      <c r="E30" s="61">
        <v>0</v>
      </c>
      <c r="F30" s="13"/>
    </row>
    <row r="31" spans="1:6" ht="25.5">
      <c r="A31" s="75" t="s">
        <v>34</v>
      </c>
      <c r="B31" s="69">
        <v>0</v>
      </c>
      <c r="C31" s="69">
        <v>0</v>
      </c>
      <c r="D31" s="69">
        <v>0</v>
      </c>
      <c r="E31" s="61">
        <v>0</v>
      </c>
      <c r="F31" s="13"/>
    </row>
    <row r="32" spans="1:6" ht="25.5">
      <c r="A32" s="62" t="s">
        <v>35</v>
      </c>
      <c r="B32" s="69">
        <v>0</v>
      </c>
      <c r="C32" s="69">
        <v>0</v>
      </c>
      <c r="D32" s="69">
        <v>0</v>
      </c>
      <c r="E32" s="61">
        <v>0</v>
      </c>
      <c r="F32" s="13"/>
    </row>
    <row r="33" spans="1:6" ht="25.5">
      <c r="A33" s="72" t="s">
        <v>36</v>
      </c>
      <c r="B33" s="69">
        <v>0</v>
      </c>
      <c r="C33" s="69">
        <v>0</v>
      </c>
      <c r="D33" s="69">
        <v>0</v>
      </c>
      <c r="E33" s="61">
        <v>0</v>
      </c>
      <c r="F33" s="13"/>
    </row>
    <row r="34" spans="1:6" ht="25.5">
      <c r="A34" s="75" t="s">
        <v>37</v>
      </c>
      <c r="B34" s="69">
        <v>155595</v>
      </c>
      <c r="C34" s="69">
        <v>1150000</v>
      </c>
      <c r="D34" s="69">
        <v>1150000</v>
      </c>
      <c r="E34" s="61">
        <v>0</v>
      </c>
      <c r="F34" s="13"/>
    </row>
    <row r="35" spans="1:6" s="15" customFormat="1" ht="26.25">
      <c r="A35" s="76" t="s">
        <v>38</v>
      </c>
      <c r="B35" s="77">
        <v>155595</v>
      </c>
      <c r="C35" s="77">
        <v>1150000</v>
      </c>
      <c r="D35" s="77">
        <v>1150000</v>
      </c>
      <c r="E35" s="78">
        <v>0</v>
      </c>
      <c r="F35" s="14"/>
    </row>
    <row r="36" spans="1:6" ht="26.25">
      <c r="A36" s="70" t="s">
        <v>39</v>
      </c>
      <c r="B36" s="71"/>
      <c r="C36" s="71"/>
      <c r="D36" s="71"/>
      <c r="E36" s="59"/>
      <c r="F36" s="13"/>
    </row>
    <row r="37" spans="1:6" ht="25.5">
      <c r="A37" s="79" t="s">
        <v>40</v>
      </c>
      <c r="B37" s="71">
        <v>0</v>
      </c>
      <c r="C37" s="71">
        <v>0</v>
      </c>
      <c r="D37" s="71">
        <v>0</v>
      </c>
      <c r="E37" s="59">
        <v>0</v>
      </c>
      <c r="F37" s="13"/>
    </row>
    <row r="38" spans="1:6" ht="25.5">
      <c r="A38" s="60" t="s">
        <v>41</v>
      </c>
      <c r="B38" s="89">
        <v>0</v>
      </c>
      <c r="C38" s="89">
        <v>0</v>
      </c>
      <c r="D38" s="89">
        <v>0</v>
      </c>
      <c r="E38" s="80">
        <v>0</v>
      </c>
      <c r="F38" s="13"/>
    </row>
    <row r="39" spans="1:6" ht="26.25">
      <c r="A39" s="81" t="s">
        <v>42</v>
      </c>
      <c r="B39" s="71"/>
      <c r="C39" s="71"/>
      <c r="D39" s="71"/>
      <c r="E39" s="71"/>
      <c r="F39" s="13"/>
    </row>
    <row r="40" spans="1:6" ht="25.5">
      <c r="A40" s="72" t="s">
        <v>43</v>
      </c>
      <c r="B40" s="71">
        <v>0</v>
      </c>
      <c r="C40" s="71">
        <v>0</v>
      </c>
      <c r="D40" s="71">
        <v>0</v>
      </c>
      <c r="E40" s="59">
        <v>0</v>
      </c>
      <c r="F40" s="13"/>
    </row>
    <row r="41" spans="1:6" ht="25.5">
      <c r="A41" s="60" t="s">
        <v>44</v>
      </c>
      <c r="B41" s="69">
        <v>0</v>
      </c>
      <c r="C41" s="69">
        <v>0</v>
      </c>
      <c r="D41" s="69">
        <v>0</v>
      </c>
      <c r="E41" s="61">
        <v>0</v>
      </c>
      <c r="F41" s="13"/>
    </row>
    <row r="42" spans="1:6" s="18" customFormat="1" ht="45">
      <c r="A42" s="55" t="s">
        <v>45</v>
      </c>
      <c r="B42" s="73">
        <v>0</v>
      </c>
      <c r="C42" s="73">
        <v>0</v>
      </c>
      <c r="D42" s="73">
        <v>0</v>
      </c>
      <c r="E42" s="66">
        <v>0</v>
      </c>
      <c r="F42" s="17"/>
    </row>
    <row r="43" spans="1:6" s="18" customFormat="1" ht="45">
      <c r="A43" s="55" t="s">
        <v>46</v>
      </c>
      <c r="B43" s="73">
        <v>0</v>
      </c>
      <c r="C43" s="73">
        <v>0</v>
      </c>
      <c r="D43" s="73">
        <v>0</v>
      </c>
      <c r="E43" s="66">
        <v>0</v>
      </c>
      <c r="F43" s="17"/>
    </row>
    <row r="44" spans="1:6" s="18" customFormat="1" ht="45.75" thickBot="1">
      <c r="A44" s="83" t="s">
        <v>114</v>
      </c>
      <c r="B44" s="84">
        <v>1912414</v>
      </c>
      <c r="C44" s="84">
        <v>3211905</v>
      </c>
      <c r="D44" s="84">
        <v>1186000</v>
      </c>
      <c r="E44" s="85">
        <v>-2025905</v>
      </c>
      <c r="F44" s="17"/>
    </row>
    <row r="45" spans="1:6" s="7" customFormat="1" ht="45" thickTop="1">
      <c r="A45" s="19"/>
      <c r="B45" s="20"/>
      <c r="C45" s="20"/>
      <c r="D45" s="20"/>
      <c r="E45" s="20"/>
      <c r="F45" s="21"/>
    </row>
    <row r="46" spans="1:6" ht="45">
      <c r="A46" s="22"/>
      <c r="B46" s="23"/>
      <c r="C46" s="23"/>
      <c r="D46" s="23"/>
      <c r="E46" s="23"/>
      <c r="F46" s="24"/>
    </row>
    <row r="47" spans="1:6" ht="44.25">
      <c r="A47" s="21"/>
      <c r="B47" s="1"/>
      <c r="C47" s="1"/>
      <c r="D47" s="1"/>
      <c r="E47" s="1"/>
      <c r="F47" s="25"/>
    </row>
    <row r="48" spans="1:6" ht="44.25">
      <c r="A48" s="26"/>
      <c r="B48" s="1"/>
      <c r="C48" s="1"/>
      <c r="D48" s="1"/>
      <c r="E48" s="1"/>
      <c r="F48" s="25"/>
    </row>
    <row r="49" spans="1:5" ht="20.25">
      <c r="A49" s="27"/>
      <c r="B49" s="28"/>
      <c r="C49" s="28"/>
      <c r="D49" s="28"/>
      <c r="E49" s="28"/>
    </row>
    <row r="50" spans="1:5" ht="20.25">
      <c r="A50" s="27" t="s">
        <v>47</v>
      </c>
      <c r="B50" s="29"/>
      <c r="C50" s="29"/>
      <c r="D50" s="29"/>
      <c r="E50" s="29"/>
    </row>
    <row r="51" spans="1:5" ht="20.25">
      <c r="A51" s="27" t="s">
        <v>47</v>
      </c>
      <c r="B51" s="28"/>
      <c r="C51" s="28"/>
      <c r="D51" s="28"/>
      <c r="E51" s="28"/>
    </row>
    <row r="53" spans="1:5">
      <c r="A53" s="30" t="s">
        <v>47</v>
      </c>
    </row>
  </sheetData>
  <pageMargins left="0.7" right="0.7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3</vt:i4>
      </vt:variant>
    </vt:vector>
  </HeadingPairs>
  <TitlesOfParts>
    <vt:vector size="55" baseType="lpstr">
      <vt:lpstr>PSE</vt:lpstr>
      <vt:lpstr>2 Year</vt:lpstr>
      <vt:lpstr>4 Year</vt:lpstr>
      <vt:lpstr>2&amp;4 Year</vt:lpstr>
      <vt:lpstr>BOR</vt:lpstr>
      <vt:lpstr>LUMCON</vt:lpstr>
      <vt:lpstr>LOSFA</vt:lpstr>
      <vt:lpstr>UL System</vt:lpstr>
      <vt:lpstr>ULBOS</vt:lpstr>
      <vt:lpstr>McNeese</vt:lpstr>
      <vt:lpstr>LA Tech</vt:lpstr>
      <vt:lpstr>ULM</vt:lpstr>
      <vt:lpstr>ULL</vt:lpstr>
      <vt:lpstr>SLU</vt:lpstr>
      <vt:lpstr>NSU</vt:lpstr>
      <vt:lpstr>Nicholls</vt:lpstr>
      <vt:lpstr>GSU</vt:lpstr>
      <vt:lpstr>LSU System</vt:lpstr>
      <vt:lpstr>LSUBOS</vt:lpstr>
      <vt:lpstr>LSUBR</vt:lpstr>
      <vt:lpstr>LSUS</vt:lpstr>
      <vt:lpstr>LSUA</vt:lpstr>
      <vt:lpstr>UNO</vt:lpstr>
      <vt:lpstr>LSUE</vt:lpstr>
      <vt:lpstr>LSULaw</vt:lpstr>
      <vt:lpstr>LSUAg</vt:lpstr>
      <vt:lpstr>Penn</vt:lpstr>
      <vt:lpstr>EAConway</vt:lpstr>
      <vt:lpstr>HPLong</vt:lpstr>
      <vt:lpstr>HSCNO</vt:lpstr>
      <vt:lpstr>HSCS</vt:lpstr>
      <vt:lpstr>SU System</vt:lpstr>
      <vt:lpstr>SUBOS</vt:lpstr>
      <vt:lpstr>SUBR</vt:lpstr>
      <vt:lpstr>SUNO</vt:lpstr>
      <vt:lpstr>SUS</vt:lpstr>
      <vt:lpstr>SULaw</vt:lpstr>
      <vt:lpstr>SUAg</vt:lpstr>
      <vt:lpstr>LCTC System</vt:lpstr>
      <vt:lpstr>LCTCBOS</vt:lpstr>
      <vt:lpstr>Online</vt:lpstr>
      <vt:lpstr>BPCC</vt:lpstr>
      <vt:lpstr>BRCC</vt:lpstr>
      <vt:lpstr>Delgado</vt:lpstr>
      <vt:lpstr>Fletcher</vt:lpstr>
      <vt:lpstr>LDCC</vt:lpstr>
      <vt:lpstr>NorthshoreTCC</vt:lpstr>
      <vt:lpstr>Nunez</vt:lpstr>
      <vt:lpstr>RPCC</vt:lpstr>
      <vt:lpstr>SLCC</vt:lpstr>
      <vt:lpstr>Sowela</vt:lpstr>
      <vt:lpstr>LTC</vt:lpstr>
      <vt:lpstr>LSUBOS!Print_Area</vt:lpstr>
      <vt:lpstr>PSE!Print_Area</vt:lpstr>
      <vt:lpstr>SUBR!Print_Area</vt:lpstr>
    </vt:vector>
  </TitlesOfParts>
  <Company>Louisiana Board of Regents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Lori.Parker</cp:lastModifiedBy>
  <cp:lastPrinted>2011-10-12T14:52:02Z</cp:lastPrinted>
  <dcterms:created xsi:type="dcterms:W3CDTF">2011-08-25T20:11:07Z</dcterms:created>
  <dcterms:modified xsi:type="dcterms:W3CDTF">2011-10-12T18:32:24Z</dcterms:modified>
</cp:coreProperties>
</file>