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7875" firstSheet="41" activeTab="50"/>
  </bookViews>
  <sheets>
    <sheet name="PSE" sheetId="50" r:id="rId1"/>
    <sheet name="2 Yr" sheetId="53" r:id="rId2"/>
    <sheet name="4 Yr" sheetId="52" r:id="rId3"/>
    <sheet name="2 Yr + 4 Yr" sheetId="51" r:id="rId4"/>
    <sheet name="BOR" sheetId="7" r:id="rId5"/>
    <sheet name="LUMCON" sheetId="6" r:id="rId6"/>
    <sheet name="LOSFA" sheetId="5" r:id="rId7"/>
    <sheet name="UL System" sheetId="4" r:id="rId8"/>
    <sheet name="UL BOS" sheetId="24" r:id="rId9"/>
    <sheet name="GSU" sheetId="25" r:id="rId10"/>
    <sheet name="McNeese" sheetId="1" r:id="rId11"/>
    <sheet name="LATech" sheetId="2" r:id="rId12"/>
    <sheet name="Nicholls" sheetId="27" r:id="rId13"/>
    <sheet name="NwSU" sheetId="26" r:id="rId14"/>
    <sheet name="SLU" sheetId="3" r:id="rId15"/>
    <sheet name="ULL" sheetId="30" r:id="rId16"/>
    <sheet name="ULM" sheetId="29" r:id="rId17"/>
    <sheet name="LSU System" sheetId="8" r:id="rId18"/>
    <sheet name="LSUBOS" sheetId="23" r:id="rId19"/>
    <sheet name="LSU" sheetId="22" r:id="rId20"/>
    <sheet name="LSUA" sheetId="21" r:id="rId21"/>
    <sheet name="LSUE" sheetId="20" r:id="rId22"/>
    <sheet name="LSUS" sheetId="19" r:id="rId23"/>
    <sheet name="LSUHSCNO" sheetId="18" r:id="rId24"/>
    <sheet name="LSUHSCS" sheetId="17" r:id="rId25"/>
    <sheet name="LSULaw" sheetId="16" r:id="rId26"/>
    <sheet name="LSUAg" sheetId="15" r:id="rId27"/>
    <sheet name="PBRC" sheetId="14" r:id="rId28"/>
    <sheet name="HPLong" sheetId="13" r:id="rId29"/>
    <sheet name="EAConway" sheetId="12" r:id="rId30"/>
    <sheet name="UNO" sheetId="11" r:id="rId31"/>
    <sheet name="SU System" sheetId="9" r:id="rId32"/>
    <sheet name="SUBOS" sheetId="36" r:id="rId33"/>
    <sheet name="SUAg" sheetId="35" r:id="rId34"/>
    <sheet name="SUBR" sheetId="34" r:id="rId35"/>
    <sheet name="SULaw" sheetId="33" r:id="rId36"/>
    <sheet name="SUNO" sheetId="32" r:id="rId37"/>
    <sheet name="SUSLA" sheetId="31" r:id="rId38"/>
    <sheet name="LCTCS" sheetId="10" r:id="rId39"/>
    <sheet name="LCTCSBOS" sheetId="37" r:id="rId40"/>
    <sheet name="LCTCS Online" sheetId="38" r:id="rId41"/>
    <sheet name="BRCC" sheetId="39" r:id="rId42"/>
    <sheet name="BPCC" sheetId="40" r:id="rId43"/>
    <sheet name="Delgado" sheetId="41" r:id="rId44"/>
    <sheet name="Fletcher" sheetId="42" r:id="rId45"/>
    <sheet name="LDCC" sheetId="43" r:id="rId46"/>
    <sheet name="LTC" sheetId="44" r:id="rId47"/>
    <sheet name="Nunez" sheetId="45" r:id="rId48"/>
    <sheet name="RPCC" sheetId="46" r:id="rId49"/>
    <sheet name="SLCC" sheetId="47" r:id="rId50"/>
    <sheet name="Sowela" sheetId="49" r:id="rId51"/>
  </sheets>
  <externalReferences>
    <externalReference r:id="rId52"/>
  </externalReferences>
  <definedNames>
    <definedName name="_xlnm.Print_Area" localSheetId="1">'2 Yr'!$A$1:$G$45</definedName>
    <definedName name="_xlnm.Print_Area" localSheetId="3">'2 Yr + 4 Yr'!$A$1:$G$45</definedName>
    <definedName name="_xlnm.Print_Area" localSheetId="2">'4 Yr'!$B$1:$G$44</definedName>
    <definedName name="_xlnm.Print_Area" localSheetId="4">BOR!$A$1:$G$44</definedName>
    <definedName name="_xlnm.Print_Area" localSheetId="42">BPCC!$A$1:$G$44</definedName>
    <definedName name="_xlnm.Print_Area" localSheetId="41">BRCC!$A$1:$G$44</definedName>
    <definedName name="_xlnm.Print_Area" localSheetId="43">Delgado!$A$1:$G$44</definedName>
    <definedName name="_xlnm.Print_Area" localSheetId="29">EAConway!$A$1:$G$44</definedName>
    <definedName name="_xlnm.Print_Area" localSheetId="44">Fletcher!$A$1:$G$44</definedName>
    <definedName name="_xlnm.Print_Area" localSheetId="9">GSU!$A$1:$G$44</definedName>
    <definedName name="_xlnm.Print_Area" localSheetId="28">HPLong!$A$1:$G$44</definedName>
    <definedName name="_xlnm.Print_Area" localSheetId="11">LATech!$A$1:$G$44</definedName>
    <definedName name="_xlnm.Print_Area" localSheetId="38">LCTCS!$A$1:$G$45</definedName>
    <definedName name="_xlnm.Print_Area" localSheetId="40">'LCTCS Online'!$A$1:$G$44</definedName>
    <definedName name="_xlnm.Print_Area" localSheetId="39">LCTCSBOS!$A$1:$G$44</definedName>
    <definedName name="_xlnm.Print_Area" localSheetId="45">LDCC!$A$1:$G$44</definedName>
    <definedName name="_xlnm.Print_Area" localSheetId="6">LOSFA!$A$1:$G$44</definedName>
    <definedName name="_xlnm.Print_Area" localSheetId="19">LSU!$A$1:$G$44</definedName>
    <definedName name="_xlnm.Print_Area" localSheetId="17">'LSU System'!$A$1:$G$44</definedName>
    <definedName name="_xlnm.Print_Area" localSheetId="20">LSUA!$A$1:$G$44</definedName>
    <definedName name="_xlnm.Print_Area" localSheetId="26">LSUAg!$A$1:$G$44</definedName>
    <definedName name="_xlnm.Print_Area" localSheetId="18">LSUBOS!$A$1:$G$44</definedName>
    <definedName name="_xlnm.Print_Area" localSheetId="21">LSUE!$A$1:$G$44</definedName>
    <definedName name="_xlnm.Print_Area" localSheetId="23">LSUHSCNO!$A$1:$G$44</definedName>
    <definedName name="_xlnm.Print_Area" localSheetId="24">LSUHSCS!$A$1:$G$44</definedName>
    <definedName name="_xlnm.Print_Area" localSheetId="25">LSULaw!$A$1:$G$44</definedName>
    <definedName name="_xlnm.Print_Area" localSheetId="22">LSUS!$A$1:$G$44</definedName>
    <definedName name="_xlnm.Print_Area" localSheetId="46">LTC!$A$1:$G$44</definedName>
    <definedName name="_xlnm.Print_Area" localSheetId="5">LUMCON!$A$1:$G$44</definedName>
    <definedName name="_xlnm.Print_Area" localSheetId="10">McNeese!$A$1:$G$44</definedName>
    <definedName name="_xlnm.Print_Area" localSheetId="12">Nicholls!$A$1:$G$44</definedName>
    <definedName name="_xlnm.Print_Area" localSheetId="47">Nunez!$A$1:$G$45</definedName>
    <definedName name="_xlnm.Print_Area" localSheetId="13">NwSU!$A$1:$G$44</definedName>
    <definedName name="_xlnm.Print_Area" localSheetId="27">PBRC!$A$1:$G$44</definedName>
    <definedName name="_xlnm.Print_Area" localSheetId="0">PSE!$A$1:$G$46</definedName>
    <definedName name="_xlnm.Print_Area" localSheetId="48">RPCC!$A$1:$G$44</definedName>
    <definedName name="_xlnm.Print_Area" localSheetId="49">SLCC!$A$1:$G$44</definedName>
    <definedName name="_xlnm.Print_Area" localSheetId="14">SLU!$A$1:$G$44</definedName>
    <definedName name="_xlnm.Print_Area" localSheetId="50">Sowela!$A$1:$G$44</definedName>
    <definedName name="_xlnm.Print_Area" localSheetId="31">'SU System'!$A$1:$G$44</definedName>
    <definedName name="_xlnm.Print_Area" localSheetId="33">SUAg!$A$1:$G$44</definedName>
    <definedName name="_xlnm.Print_Area" localSheetId="32">SUBOS!$A$1:$G$44</definedName>
    <definedName name="_xlnm.Print_Area" localSheetId="34">SUBR!$A$1:$G$44</definedName>
    <definedName name="_xlnm.Print_Area" localSheetId="35">SULaw!$A$1:$G$44</definedName>
    <definedName name="_xlnm.Print_Area" localSheetId="36">SUNO!$A$1:$G$44</definedName>
    <definedName name="_xlnm.Print_Area" localSheetId="37">SUSLA!$A$1:$G$44</definedName>
    <definedName name="_xlnm.Print_Area" localSheetId="8">'UL BOS'!$A$1:$G$44</definedName>
    <definedName name="_xlnm.Print_Area" localSheetId="7">'UL System'!$A$1:$G$44</definedName>
    <definedName name="_xlnm.Print_Area" localSheetId="15">ULL!$A$1:$G$44</definedName>
    <definedName name="_xlnm.Print_Area" localSheetId="16">ULM!$A$1:$G$44</definedName>
    <definedName name="_xlnm.Print_Area" localSheetId="30">UNO!$A$1:$G$44</definedName>
  </definedNames>
  <calcPr calcId="125725"/>
</workbook>
</file>

<file path=xl/calcChain.xml><?xml version="1.0" encoding="utf-8"?>
<calcChain xmlns="http://schemas.openxmlformats.org/spreadsheetml/2006/main">
  <c r="B35" i="10"/>
  <c r="D34"/>
  <c r="C34"/>
  <c r="C34" i="53" s="1"/>
  <c r="B34" i="10"/>
  <c r="B34" i="53" s="1"/>
  <c r="E34" i="10" l="1"/>
  <c r="B34" i="50"/>
  <c r="D34" i="53"/>
  <c r="D44" i="51"/>
  <c r="E44" s="1"/>
  <c r="C44"/>
  <c r="B44"/>
  <c r="D43" i="52"/>
  <c r="E43" s="1"/>
  <c r="C43"/>
  <c r="B43"/>
  <c r="D44" i="53"/>
  <c r="E44" s="1"/>
  <c r="C44"/>
  <c r="B44"/>
  <c r="D43" i="4"/>
  <c r="D41"/>
  <c r="D40"/>
  <c r="D40" i="52" s="1"/>
  <c r="D38" i="4"/>
  <c r="D37"/>
  <c r="D37" i="52" s="1"/>
  <c r="D34" i="4"/>
  <c r="D33"/>
  <c r="D32"/>
  <c r="D32" i="52" s="1"/>
  <c r="D31" i="4"/>
  <c r="D31" i="52" s="1"/>
  <c r="D30" i="4"/>
  <c r="D30" i="52" s="1"/>
  <c r="D29" i="4"/>
  <c r="D29" i="52" s="1"/>
  <c r="D27" i="4"/>
  <c r="D27" i="52" s="1"/>
  <c r="D26" i="4"/>
  <c r="D26" i="52" s="1"/>
  <c r="D25" i="4"/>
  <c r="D25" i="52" s="1"/>
  <c r="D24" i="4"/>
  <c r="D24" i="52" s="1"/>
  <c r="D23" i="4"/>
  <c r="D23" i="52" s="1"/>
  <c r="D22" i="4"/>
  <c r="D22" i="52" s="1"/>
  <c r="D21" i="4"/>
  <c r="D21" i="52" s="1"/>
  <c r="D20" i="4"/>
  <c r="D20" i="52" s="1"/>
  <c r="D19" i="4"/>
  <c r="D19" i="52" s="1"/>
  <c r="D18" i="4"/>
  <c r="D18" i="52" s="1"/>
  <c r="D17" i="4"/>
  <c r="D17" i="52" s="1"/>
  <c r="D16" i="4"/>
  <c r="D16" i="52" s="1"/>
  <c r="D13" i="4"/>
  <c r="D13" i="52" s="1"/>
  <c r="D11" i="4"/>
  <c r="D11" i="52" s="1"/>
  <c r="D10" i="4"/>
  <c r="D9"/>
  <c r="D9" i="52" s="1"/>
  <c r="D8" i="4"/>
  <c r="D8" i="52" s="1"/>
  <c r="D7" i="4"/>
  <c r="D7" i="52" s="1"/>
  <c r="C43" i="4"/>
  <c r="C41"/>
  <c r="C41" i="52" s="1"/>
  <c r="C40" i="4"/>
  <c r="C38"/>
  <c r="C38" i="52" s="1"/>
  <c r="C37" i="4"/>
  <c r="C34"/>
  <c r="C33"/>
  <c r="C32"/>
  <c r="C32" i="52" s="1"/>
  <c r="C31" i="4"/>
  <c r="C31" i="52" s="1"/>
  <c r="C30" i="4"/>
  <c r="C30" i="52" s="1"/>
  <c r="C29" i="4"/>
  <c r="C29" i="52" s="1"/>
  <c r="C27" i="4"/>
  <c r="C27" i="52" s="1"/>
  <c r="C26" i="4"/>
  <c r="C26" i="52" s="1"/>
  <c r="C25" i="4"/>
  <c r="C25" i="52" s="1"/>
  <c r="C24" i="4"/>
  <c r="C24" i="52" s="1"/>
  <c r="C23" i="4"/>
  <c r="C23" i="52" s="1"/>
  <c r="C22" i="4"/>
  <c r="C22" i="52" s="1"/>
  <c r="C21" i="4"/>
  <c r="C21" i="52" s="1"/>
  <c r="C20" i="4"/>
  <c r="C20" i="52" s="1"/>
  <c r="C19" i="4"/>
  <c r="C19" i="52" s="1"/>
  <c r="C18" i="4"/>
  <c r="C18" i="52" s="1"/>
  <c r="C17" i="4"/>
  <c r="C17" i="52" s="1"/>
  <c r="C16" i="4"/>
  <c r="C28" s="1"/>
  <c r="C13"/>
  <c r="C13" i="52" s="1"/>
  <c r="C11" i="4"/>
  <c r="C11" i="52" s="1"/>
  <c r="C10" i="4"/>
  <c r="C9"/>
  <c r="C9" i="52" s="1"/>
  <c r="C8" i="4"/>
  <c r="C8" i="52" s="1"/>
  <c r="C7" i="4"/>
  <c r="C7" i="52" s="1"/>
  <c r="B41" i="4"/>
  <c r="B40"/>
  <c r="B38"/>
  <c r="B37"/>
  <c r="B34"/>
  <c r="B34" i="52" s="1"/>
  <c r="B33" i="4"/>
  <c r="B33" i="52" s="1"/>
  <c r="B34" i="51" s="1"/>
  <c r="B32" i="4"/>
  <c r="B32" i="52" s="1"/>
  <c r="B31" i="4"/>
  <c r="B31" i="52" s="1"/>
  <c r="B30" i="4"/>
  <c r="B30" i="52" s="1"/>
  <c r="B29" i="4"/>
  <c r="B29" i="52" s="1"/>
  <c r="B27" i="4"/>
  <c r="B27" i="52" s="1"/>
  <c r="B26" i="4"/>
  <c r="B26" i="52" s="1"/>
  <c r="B25" i="4"/>
  <c r="B25" i="52" s="1"/>
  <c r="B24" i="4"/>
  <c r="B24" i="52" s="1"/>
  <c r="B23" i="4"/>
  <c r="B23" i="52" s="1"/>
  <c r="B22" i="4"/>
  <c r="B22" i="52" s="1"/>
  <c r="B21" i="4"/>
  <c r="B21" i="52" s="1"/>
  <c r="B20" i="4"/>
  <c r="B20" i="52" s="1"/>
  <c r="B19" i="4"/>
  <c r="B19" i="52" s="1"/>
  <c r="B18" i="4"/>
  <c r="B18" i="52" s="1"/>
  <c r="B17" i="4"/>
  <c r="B17" i="52" s="1"/>
  <c r="B16" i="4"/>
  <c r="B16" i="52" s="1"/>
  <c r="B28" s="1"/>
  <c r="B13" i="4"/>
  <c r="B13" i="52" s="1"/>
  <c r="B11" i="4"/>
  <c r="B11" i="52" s="1"/>
  <c r="B10" i="4"/>
  <c r="B10" i="52" s="1"/>
  <c r="B9" i="4"/>
  <c r="B9" i="52" s="1"/>
  <c r="B8" i="4"/>
  <c r="B8" i="52" s="1"/>
  <c r="B7" i="4"/>
  <c r="B7" i="52" s="1"/>
  <c r="D44" i="50"/>
  <c r="C44"/>
  <c r="E44"/>
  <c r="B44"/>
  <c r="D44" i="10"/>
  <c r="D42"/>
  <c r="D41"/>
  <c r="D41" i="53" s="1"/>
  <c r="D39" i="10"/>
  <c r="D39" i="53" s="1"/>
  <c r="D38" i="10"/>
  <c r="D38" i="53" s="1"/>
  <c r="D35" i="10"/>
  <c r="D33"/>
  <c r="D33" i="53" s="1"/>
  <c r="D32" i="10"/>
  <c r="D32" i="53" s="1"/>
  <c r="D31" i="10"/>
  <c r="D31" i="53" s="1"/>
  <c r="D30" i="10"/>
  <c r="D30" i="53" s="1"/>
  <c r="D29" i="10"/>
  <c r="D29" i="53" s="1"/>
  <c r="D27" i="10"/>
  <c r="D27" i="53" s="1"/>
  <c r="D26" i="10"/>
  <c r="D26" i="53" s="1"/>
  <c r="D25" i="10"/>
  <c r="D25" i="53" s="1"/>
  <c r="D24" i="10"/>
  <c r="D24" i="53" s="1"/>
  <c r="D23" i="10"/>
  <c r="D23" i="53" s="1"/>
  <c r="D22" i="10"/>
  <c r="D22" i="53" s="1"/>
  <c r="D21" i="10"/>
  <c r="D21" i="53" s="1"/>
  <c r="D20" i="10"/>
  <c r="D20" i="53" s="1"/>
  <c r="D19" i="10"/>
  <c r="D19" i="53" s="1"/>
  <c r="D18" i="10"/>
  <c r="D18" i="53" s="1"/>
  <c r="D17" i="10"/>
  <c r="D17" i="53" s="1"/>
  <c r="D16" i="10"/>
  <c r="D13"/>
  <c r="D13" i="53" s="1"/>
  <c r="D11" i="10"/>
  <c r="D11" i="53" s="1"/>
  <c r="D10" i="10"/>
  <c r="D9"/>
  <c r="D9" i="53" s="1"/>
  <c r="D8" i="10"/>
  <c r="D8" i="53" s="1"/>
  <c r="D7" i="10"/>
  <c r="D7" i="53" s="1"/>
  <c r="C44" i="10"/>
  <c r="C42"/>
  <c r="C41"/>
  <c r="C41" i="53" s="1"/>
  <c r="C39" i="10"/>
  <c r="C39" i="53" s="1"/>
  <c r="C38" i="10"/>
  <c r="C38" i="53" s="1"/>
  <c r="C35" i="10"/>
  <c r="C33"/>
  <c r="C33" i="53" s="1"/>
  <c r="C32" i="10"/>
  <c r="C32" i="53" s="1"/>
  <c r="C31" i="10"/>
  <c r="C31" i="53" s="1"/>
  <c r="C30" i="10"/>
  <c r="C30" i="53" s="1"/>
  <c r="C29" i="10"/>
  <c r="C29" i="53" s="1"/>
  <c r="C27" i="10"/>
  <c r="C27" i="53" s="1"/>
  <c r="C26" i="10"/>
  <c r="C26" i="53" s="1"/>
  <c r="C25" i="10"/>
  <c r="C25" i="53" s="1"/>
  <c r="C24" i="10"/>
  <c r="C24" i="53" s="1"/>
  <c r="C23" i="10"/>
  <c r="C23" i="53" s="1"/>
  <c r="C22" i="10"/>
  <c r="C22" i="53" s="1"/>
  <c r="C21" i="10"/>
  <c r="C21" i="53" s="1"/>
  <c r="C20" i="10"/>
  <c r="C20" i="53" s="1"/>
  <c r="C19" i="10"/>
  <c r="C19" i="53" s="1"/>
  <c r="C18" i="10"/>
  <c r="C18" i="53" s="1"/>
  <c r="C17" i="10"/>
  <c r="C17" i="53" s="1"/>
  <c r="C16" i="10"/>
  <c r="C13"/>
  <c r="C13" i="53" s="1"/>
  <c r="C11" i="10"/>
  <c r="C11" i="53" s="1"/>
  <c r="C10" i="10"/>
  <c r="C9"/>
  <c r="C9" i="53" s="1"/>
  <c r="C8" i="10"/>
  <c r="C8" i="53" s="1"/>
  <c r="C7" i="10"/>
  <c r="C7" i="53" s="1"/>
  <c r="B13" i="10"/>
  <c r="B13" i="53" s="1"/>
  <c r="B42" i="10"/>
  <c r="B42" i="53" s="1"/>
  <c r="B41" i="10"/>
  <c r="B41" i="53" s="1"/>
  <c r="B39" i="10"/>
  <c r="B39" i="53" s="1"/>
  <c r="B38" i="10"/>
  <c r="B38" i="53" s="1"/>
  <c r="B35"/>
  <c r="B33" i="10"/>
  <c r="B33" i="53" s="1"/>
  <c r="B32" i="10"/>
  <c r="B32" i="53" s="1"/>
  <c r="B31" i="10"/>
  <c r="B31" i="53" s="1"/>
  <c r="B30" i="10"/>
  <c r="B30" i="53" s="1"/>
  <c r="B29" i="10"/>
  <c r="B29" i="53" s="1"/>
  <c r="B27" i="10"/>
  <c r="B27" i="53" s="1"/>
  <c r="B26" i="10"/>
  <c r="B26" i="53" s="1"/>
  <c r="B25" i="10"/>
  <c r="B25" i="53" s="1"/>
  <c r="B24" i="10"/>
  <c r="B24" i="53" s="1"/>
  <c r="B23" i="10"/>
  <c r="B23" i="53" s="1"/>
  <c r="B22" i="10"/>
  <c r="B22" i="53" s="1"/>
  <c r="B21" i="10"/>
  <c r="B21" i="53" s="1"/>
  <c r="B20" i="10"/>
  <c r="B20" i="53" s="1"/>
  <c r="B19" i="10"/>
  <c r="B19" i="53" s="1"/>
  <c r="B18" i="10"/>
  <c r="B18" i="53" s="1"/>
  <c r="B17" i="10"/>
  <c r="B17" i="53" s="1"/>
  <c r="B16" i="10"/>
  <c r="B16" i="53" s="1"/>
  <c r="B11" i="10"/>
  <c r="B11" i="53" s="1"/>
  <c r="B10" i="10"/>
  <c r="B10" i="53" s="1"/>
  <c r="B9" i="10"/>
  <c r="B9" i="53" s="1"/>
  <c r="B8" i="10"/>
  <c r="B8" i="53" s="1"/>
  <c r="B7" i="10"/>
  <c r="B7" i="53" s="1"/>
  <c r="E44" i="10"/>
  <c r="B44"/>
  <c r="B43"/>
  <c r="E41"/>
  <c r="E39"/>
  <c r="E38"/>
  <c r="E33"/>
  <c r="E32"/>
  <c r="E31"/>
  <c r="E30"/>
  <c r="E29"/>
  <c r="E27"/>
  <c r="E26"/>
  <c r="E25"/>
  <c r="E24"/>
  <c r="E23"/>
  <c r="E22"/>
  <c r="E21"/>
  <c r="E20"/>
  <c r="E19"/>
  <c r="E18"/>
  <c r="E17"/>
  <c r="E13"/>
  <c r="E11"/>
  <c r="E9"/>
  <c r="E8"/>
  <c r="E7"/>
  <c r="D43" i="9"/>
  <c r="D41"/>
  <c r="D40"/>
  <c r="D38"/>
  <c r="D37"/>
  <c r="D34"/>
  <c r="D33"/>
  <c r="D32"/>
  <c r="D31"/>
  <c r="D30"/>
  <c r="D29"/>
  <c r="D27"/>
  <c r="D26"/>
  <c r="D25"/>
  <c r="D24"/>
  <c r="D23"/>
  <c r="D22"/>
  <c r="D21"/>
  <c r="D20"/>
  <c r="D19"/>
  <c r="D18"/>
  <c r="D17"/>
  <c r="D16"/>
  <c r="D13"/>
  <c r="D11"/>
  <c r="D10"/>
  <c r="D9"/>
  <c r="D8"/>
  <c r="D7"/>
  <c r="C43"/>
  <c r="C41"/>
  <c r="C40"/>
  <c r="C38"/>
  <c r="C37"/>
  <c r="C34"/>
  <c r="C33"/>
  <c r="C32"/>
  <c r="C31"/>
  <c r="C30"/>
  <c r="C29"/>
  <c r="C27"/>
  <c r="C26"/>
  <c r="C25"/>
  <c r="C24"/>
  <c r="C23"/>
  <c r="C22"/>
  <c r="C21"/>
  <c r="C20"/>
  <c r="C19"/>
  <c r="C18"/>
  <c r="C17"/>
  <c r="C16"/>
  <c r="C28" s="1"/>
  <c r="C13"/>
  <c r="C11"/>
  <c r="C10"/>
  <c r="C9"/>
  <c r="C8"/>
  <c r="C7"/>
  <c r="B41"/>
  <c r="B40"/>
  <c r="B38"/>
  <c r="B37"/>
  <c r="B34"/>
  <c r="B33"/>
  <c r="B32"/>
  <c r="B31"/>
  <c r="B30"/>
  <c r="B29"/>
  <c r="B27"/>
  <c r="B26"/>
  <c r="B25"/>
  <c r="B24"/>
  <c r="B23"/>
  <c r="B22"/>
  <c r="B21"/>
  <c r="B20"/>
  <c r="B19"/>
  <c r="B18"/>
  <c r="B17"/>
  <c r="B16"/>
  <c r="B28" s="1"/>
  <c r="B13"/>
  <c r="B11"/>
  <c r="B10"/>
  <c r="B9"/>
  <c r="B8"/>
  <c r="B7"/>
  <c r="E43"/>
  <c r="B43"/>
  <c r="E40"/>
  <c r="E38"/>
  <c r="E37"/>
  <c r="E33"/>
  <c r="E32"/>
  <c r="E31"/>
  <c r="E30"/>
  <c r="E29"/>
  <c r="E27"/>
  <c r="E26"/>
  <c r="E25"/>
  <c r="E24"/>
  <c r="E23"/>
  <c r="E22"/>
  <c r="E21"/>
  <c r="E20"/>
  <c r="E19"/>
  <c r="E18"/>
  <c r="E17"/>
  <c r="E13"/>
  <c r="E11"/>
  <c r="B12"/>
  <c r="E9"/>
  <c r="E8"/>
  <c r="E7"/>
  <c r="D43" i="8"/>
  <c r="D41"/>
  <c r="D40"/>
  <c r="D38"/>
  <c r="D37"/>
  <c r="D34"/>
  <c r="D33"/>
  <c r="D33" i="50" s="1"/>
  <c r="D32" i="8"/>
  <c r="D32" i="50" s="1"/>
  <c r="D31" i="8"/>
  <c r="D31" i="50" s="1"/>
  <c r="D30" i="8"/>
  <c r="D30" i="50" s="1"/>
  <c r="D29" i="8"/>
  <c r="D29" i="50" s="1"/>
  <c r="D27" i="8"/>
  <c r="D27" i="50" s="1"/>
  <c r="D26" i="8"/>
  <c r="D26" i="50" s="1"/>
  <c r="D25" i="8"/>
  <c r="D25" i="50" s="1"/>
  <c r="D24" i="8"/>
  <c r="D24" i="50" s="1"/>
  <c r="D23" i="8"/>
  <c r="D23" i="50" s="1"/>
  <c r="D22" i="8"/>
  <c r="D22" i="50" s="1"/>
  <c r="D21" i="8"/>
  <c r="D21" i="50" s="1"/>
  <c r="D20" i="8"/>
  <c r="D20" i="50" s="1"/>
  <c r="D19" i="8"/>
  <c r="D19" i="50" s="1"/>
  <c r="D18" i="8"/>
  <c r="D18" i="50" s="1"/>
  <c r="D17" i="8"/>
  <c r="D17" i="50" s="1"/>
  <c r="D16" i="8"/>
  <c r="D28" s="1"/>
  <c r="D13"/>
  <c r="D13" i="50" s="1"/>
  <c r="D11" i="8"/>
  <c r="D11" i="50" s="1"/>
  <c r="D10" i="8"/>
  <c r="D9"/>
  <c r="D9" i="50" s="1"/>
  <c r="D8" i="8"/>
  <c r="D8" i="50" s="1"/>
  <c r="D7" i="8"/>
  <c r="D7" i="50" s="1"/>
  <c r="C43" i="8"/>
  <c r="C41"/>
  <c r="C40"/>
  <c r="C38"/>
  <c r="C37"/>
  <c r="C34"/>
  <c r="C33"/>
  <c r="C33" i="50" s="1"/>
  <c r="E33" s="1"/>
  <c r="C32" i="8"/>
  <c r="C32" i="50" s="1"/>
  <c r="C31" i="8"/>
  <c r="C31" i="50" s="1"/>
  <c r="E31" s="1"/>
  <c r="C30" i="8"/>
  <c r="C30" i="50" s="1"/>
  <c r="C29" i="8"/>
  <c r="C29" i="50" s="1"/>
  <c r="E29" s="1"/>
  <c r="C27" i="8"/>
  <c r="C26"/>
  <c r="C26" i="50" s="1"/>
  <c r="E26" s="1"/>
  <c r="C25" i="8"/>
  <c r="C24"/>
  <c r="C24" i="50" s="1"/>
  <c r="E24" s="1"/>
  <c r="C23" i="8"/>
  <c r="C22"/>
  <c r="C22" i="50" s="1"/>
  <c r="E22" s="1"/>
  <c r="C21" i="8"/>
  <c r="C20"/>
  <c r="C20" i="50" s="1"/>
  <c r="E20" s="1"/>
  <c r="C19" i="8"/>
  <c r="C18"/>
  <c r="C18" i="50" s="1"/>
  <c r="E18" s="1"/>
  <c r="C17" i="8"/>
  <c r="C16"/>
  <c r="C13"/>
  <c r="C11"/>
  <c r="C11" i="50" s="1"/>
  <c r="E11" s="1"/>
  <c r="C10" i="8"/>
  <c r="C9"/>
  <c r="C9" i="50" s="1"/>
  <c r="E9" s="1"/>
  <c r="C8" i="8"/>
  <c r="C8" i="50" s="1"/>
  <c r="C7" i="8"/>
  <c r="C7" i="50" s="1"/>
  <c r="E7" s="1"/>
  <c r="B27" i="8"/>
  <c r="B27" i="50" s="1"/>
  <c r="B26" i="8"/>
  <c r="B26" i="50" s="1"/>
  <c r="B25" i="8"/>
  <c r="B25" i="50" s="1"/>
  <c r="B24" i="8"/>
  <c r="B24" i="50" s="1"/>
  <c r="B23" i="8"/>
  <c r="B23" i="50" s="1"/>
  <c r="B22" i="8"/>
  <c r="B22" i="50" s="1"/>
  <c r="B21" i="8"/>
  <c r="B21" i="50" s="1"/>
  <c r="B20" i="8"/>
  <c r="B20" i="50" s="1"/>
  <c r="B19" i="8"/>
  <c r="B19" i="50" s="1"/>
  <c r="B18" i="8"/>
  <c r="B18" i="50" s="1"/>
  <c r="B17" i="8"/>
  <c r="B17" i="50" s="1"/>
  <c r="B41" i="8"/>
  <c r="B40"/>
  <c r="B38"/>
  <c r="B37"/>
  <c r="B34"/>
  <c r="B33"/>
  <c r="B33" i="50" s="1"/>
  <c r="B32" i="8"/>
  <c r="B32" i="50" s="1"/>
  <c r="B31" i="8"/>
  <c r="B31" i="50" s="1"/>
  <c r="B30" i="8"/>
  <c r="B30" i="50" s="1"/>
  <c r="B29" i="8"/>
  <c r="B29" i="50" s="1"/>
  <c r="B16" i="8"/>
  <c r="B16" i="50" s="1"/>
  <c r="B28" s="1"/>
  <c r="B13" i="8"/>
  <c r="B13" i="50" s="1"/>
  <c r="B11" i="8"/>
  <c r="B11" i="50" s="1"/>
  <c r="B10" i="8"/>
  <c r="B10" i="50" s="1"/>
  <c r="B9" i="8"/>
  <c r="B9" i="50" s="1"/>
  <c r="B8" i="8"/>
  <c r="B8" i="50" s="1"/>
  <c r="B7" i="8"/>
  <c r="B7" i="50" s="1"/>
  <c r="E43" i="8"/>
  <c r="B43"/>
  <c r="E40"/>
  <c r="E38"/>
  <c r="E37"/>
  <c r="E33"/>
  <c r="E32"/>
  <c r="E31"/>
  <c r="E30"/>
  <c r="E29"/>
  <c r="E27"/>
  <c r="E26"/>
  <c r="E25"/>
  <c r="E24"/>
  <c r="E23"/>
  <c r="E22"/>
  <c r="E21"/>
  <c r="E20"/>
  <c r="E19"/>
  <c r="E18"/>
  <c r="E17"/>
  <c r="B28"/>
  <c r="E13"/>
  <c r="E11"/>
  <c r="E9"/>
  <c r="E8"/>
  <c r="E7"/>
  <c r="E7" i="52" l="1"/>
  <c r="E9"/>
  <c r="E11"/>
  <c r="D28"/>
  <c r="E18"/>
  <c r="E20"/>
  <c r="E22"/>
  <c r="E24"/>
  <c r="E26"/>
  <c r="E29"/>
  <c r="E31"/>
  <c r="E8"/>
  <c r="E13"/>
  <c r="E17"/>
  <c r="E19"/>
  <c r="E21"/>
  <c r="E23"/>
  <c r="E25"/>
  <c r="E27"/>
  <c r="E30"/>
  <c r="E32"/>
  <c r="D35" i="53"/>
  <c r="D42" i="4"/>
  <c r="D42" i="50"/>
  <c r="B7" i="51"/>
  <c r="B9"/>
  <c r="B11"/>
  <c r="B17"/>
  <c r="B19"/>
  <c r="B21"/>
  <c r="B23"/>
  <c r="B25"/>
  <c r="B27"/>
  <c r="B30"/>
  <c r="B32"/>
  <c r="B35"/>
  <c r="C7"/>
  <c r="C9"/>
  <c r="C11"/>
  <c r="C28" i="10"/>
  <c r="C18" i="51"/>
  <c r="C20"/>
  <c r="C22"/>
  <c r="C24"/>
  <c r="C26"/>
  <c r="C29"/>
  <c r="C31"/>
  <c r="B38" i="50"/>
  <c r="B41"/>
  <c r="C34"/>
  <c r="C38"/>
  <c r="C41"/>
  <c r="D12" i="4"/>
  <c r="D12" i="52" s="1"/>
  <c r="D35" i="50"/>
  <c r="D39"/>
  <c r="D10" i="52"/>
  <c r="C33"/>
  <c r="C34" i="51" s="1"/>
  <c r="D34" i="52"/>
  <c r="B37"/>
  <c r="B40"/>
  <c r="C35" i="53"/>
  <c r="C36" i="10"/>
  <c r="C42" i="4"/>
  <c r="C42" i="50"/>
  <c r="E34" i="53"/>
  <c r="B8" i="51"/>
  <c r="B10"/>
  <c r="B18"/>
  <c r="B20"/>
  <c r="B22"/>
  <c r="B24"/>
  <c r="B26"/>
  <c r="B29"/>
  <c r="B31"/>
  <c r="B33"/>
  <c r="B38"/>
  <c r="B41"/>
  <c r="B13"/>
  <c r="C8"/>
  <c r="C13"/>
  <c r="C17"/>
  <c r="C19"/>
  <c r="C21"/>
  <c r="C23"/>
  <c r="C25"/>
  <c r="C27"/>
  <c r="C30"/>
  <c r="C32"/>
  <c r="C39"/>
  <c r="B35" i="50"/>
  <c r="B36" s="1"/>
  <c r="B39"/>
  <c r="B42"/>
  <c r="C12" i="4"/>
  <c r="C12" i="52" s="1"/>
  <c r="C35" i="50"/>
  <c r="C39"/>
  <c r="D28" i="4"/>
  <c r="D34" i="50"/>
  <c r="E34" s="1"/>
  <c r="D38"/>
  <c r="D41"/>
  <c r="C10" i="52"/>
  <c r="C16"/>
  <c r="C28" s="1"/>
  <c r="D33"/>
  <c r="E33" s="1"/>
  <c r="C34"/>
  <c r="C37"/>
  <c r="C38" i="51" s="1"/>
  <c r="B38" i="52"/>
  <c r="B39" i="51" s="1"/>
  <c r="D38" i="52"/>
  <c r="E38" s="1"/>
  <c r="C40"/>
  <c r="E40" s="1"/>
  <c r="B41"/>
  <c r="D41"/>
  <c r="D42" s="1"/>
  <c r="B12" i="10"/>
  <c r="B12" i="53" s="1"/>
  <c r="B28" i="10"/>
  <c r="B36" s="1"/>
  <c r="B36" i="53" s="1"/>
  <c r="D28" i="10"/>
  <c r="D36" s="1"/>
  <c r="B16" i="51"/>
  <c r="B28" s="1"/>
  <c r="B28" i="53"/>
  <c r="D7" i="51"/>
  <c r="E7" s="1"/>
  <c r="E7" i="53"/>
  <c r="D9" i="51"/>
  <c r="E9" s="1"/>
  <c r="E9" i="53"/>
  <c r="D11" i="51"/>
  <c r="E11" s="1"/>
  <c r="E11" i="53"/>
  <c r="D18" i="51"/>
  <c r="E18" s="1"/>
  <c r="E18" i="53"/>
  <c r="D20" i="51"/>
  <c r="E20" s="1"/>
  <c r="E20" i="53"/>
  <c r="D22" i="51"/>
  <c r="E22" s="1"/>
  <c r="E22" i="53"/>
  <c r="D24" i="51"/>
  <c r="E24" s="1"/>
  <c r="E24" i="53"/>
  <c r="D26" i="51"/>
  <c r="E26" s="1"/>
  <c r="E26" i="53"/>
  <c r="D29" i="51"/>
  <c r="E29" s="1"/>
  <c r="E29" i="53"/>
  <c r="D31" i="51"/>
  <c r="E31" s="1"/>
  <c r="E31" i="53"/>
  <c r="D33" i="51"/>
  <c r="E33" i="53"/>
  <c r="D38" i="51"/>
  <c r="E38" i="53"/>
  <c r="D41" i="51"/>
  <c r="E41" i="53"/>
  <c r="B42" i="51"/>
  <c r="B43" i="53"/>
  <c r="D8" i="51"/>
  <c r="E8" s="1"/>
  <c r="E8" i="53"/>
  <c r="D13" i="51"/>
  <c r="E13" s="1"/>
  <c r="E13" i="53"/>
  <c r="E17"/>
  <c r="D17" i="51"/>
  <c r="E17" s="1"/>
  <c r="E19" i="53"/>
  <c r="D19" i="51"/>
  <c r="E19" s="1"/>
  <c r="E21" i="53"/>
  <c r="D21" i="51"/>
  <c r="E21" s="1"/>
  <c r="E23" i="53"/>
  <c r="D23" i="51"/>
  <c r="E23" s="1"/>
  <c r="E25" i="53"/>
  <c r="D25" i="51"/>
  <c r="E25" s="1"/>
  <c r="D27"/>
  <c r="E27" s="1"/>
  <c r="E27" i="53"/>
  <c r="E30"/>
  <c r="D30" i="51"/>
  <c r="E30" s="1"/>
  <c r="E32" i="53"/>
  <c r="D32" i="51"/>
  <c r="E32" s="1"/>
  <c r="D39"/>
  <c r="E39" s="1"/>
  <c r="E39" i="53"/>
  <c r="C12" i="10"/>
  <c r="C12" i="53" s="1"/>
  <c r="C12" i="51" s="1"/>
  <c r="C43" i="10"/>
  <c r="C10" i="53"/>
  <c r="C10" i="51" s="1"/>
  <c r="C42" i="53"/>
  <c r="C16"/>
  <c r="D12" i="10"/>
  <c r="D12" i="53" s="1"/>
  <c r="D12" i="51" s="1"/>
  <c r="D43" i="10"/>
  <c r="D10" i="53"/>
  <c r="D10" i="51" s="1"/>
  <c r="D42" i="53"/>
  <c r="D16"/>
  <c r="E16" i="52"/>
  <c r="E28" s="1"/>
  <c r="E41"/>
  <c r="E35" i="53"/>
  <c r="B42" i="9"/>
  <c r="D12"/>
  <c r="D42"/>
  <c r="C12"/>
  <c r="C42"/>
  <c r="D28"/>
  <c r="B12" i="8"/>
  <c r="B43" i="50"/>
  <c r="B12"/>
  <c r="E38"/>
  <c r="E41"/>
  <c r="E8"/>
  <c r="E30"/>
  <c r="E32"/>
  <c r="C28" i="8"/>
  <c r="D12"/>
  <c r="D42"/>
  <c r="D16" i="50"/>
  <c r="D28" s="1"/>
  <c r="C13"/>
  <c r="E13" s="1"/>
  <c r="C17"/>
  <c r="E17" s="1"/>
  <c r="C19"/>
  <c r="C21"/>
  <c r="E21" s="1"/>
  <c r="C23"/>
  <c r="E23" s="1"/>
  <c r="C25"/>
  <c r="C27"/>
  <c r="E27" s="1"/>
  <c r="E39"/>
  <c r="B42" i="8"/>
  <c r="C12"/>
  <c r="C42"/>
  <c r="C10" i="50"/>
  <c r="C12" s="1"/>
  <c r="C16"/>
  <c r="C28" s="1"/>
  <c r="C36" s="1"/>
  <c r="D10"/>
  <c r="D12" s="1"/>
  <c r="D43"/>
  <c r="D35" i="4"/>
  <c r="D36" i="50"/>
  <c r="E19"/>
  <c r="E25"/>
  <c r="C35" i="4"/>
  <c r="C43" i="50"/>
  <c r="E35"/>
  <c r="E12" i="10"/>
  <c r="E43"/>
  <c r="E10"/>
  <c r="E16"/>
  <c r="E28" s="1"/>
  <c r="E35"/>
  <c r="E42"/>
  <c r="D35" i="9"/>
  <c r="D44" s="1"/>
  <c r="C35"/>
  <c r="C44" s="1"/>
  <c r="E12"/>
  <c r="E42"/>
  <c r="B35"/>
  <c r="B44" s="1"/>
  <c r="E10"/>
  <c r="E16"/>
  <c r="E28" s="1"/>
  <c r="E34"/>
  <c r="E41"/>
  <c r="D35" i="8"/>
  <c r="D44" s="1"/>
  <c r="C35"/>
  <c r="C44" s="1"/>
  <c r="E12"/>
  <c r="E42"/>
  <c r="B35"/>
  <c r="B44" s="1"/>
  <c r="E10"/>
  <c r="E16"/>
  <c r="E28" s="1"/>
  <c r="E34"/>
  <c r="E41"/>
  <c r="B43" i="51" l="1"/>
  <c r="E38"/>
  <c r="D34"/>
  <c r="E34" s="1"/>
  <c r="E12" i="52"/>
  <c r="C41" i="51"/>
  <c r="E41" s="1"/>
  <c r="C33"/>
  <c r="E33" s="1"/>
  <c r="D35"/>
  <c r="E37" i="52"/>
  <c r="C42"/>
  <c r="C44" i="4"/>
  <c r="C36" i="51"/>
  <c r="C35" i="52"/>
  <c r="D44" i="4"/>
  <c r="D36" i="51"/>
  <c r="D35" i="52"/>
  <c r="D44" s="1"/>
  <c r="B42"/>
  <c r="C35" i="51"/>
  <c r="E34" i="52"/>
  <c r="E35" s="1"/>
  <c r="E10"/>
  <c r="B45" i="53"/>
  <c r="E10" i="51"/>
  <c r="E12"/>
  <c r="B45" i="50"/>
  <c r="E42"/>
  <c r="E16"/>
  <c r="E10"/>
  <c r="E10" i="53"/>
  <c r="D45" i="10"/>
  <c r="D36" i="53"/>
  <c r="D16" i="51"/>
  <c r="D28" i="53"/>
  <c r="C42" i="51"/>
  <c r="C43" s="1"/>
  <c r="C45" s="1"/>
  <c r="C43" i="53"/>
  <c r="C45" i="10"/>
  <c r="C36" i="53"/>
  <c r="D42" i="51"/>
  <c r="D43" i="53"/>
  <c r="C16" i="51"/>
  <c r="C28" s="1"/>
  <c r="C28" i="53"/>
  <c r="B45" i="10"/>
  <c r="E28" i="50"/>
  <c r="E42" i="53"/>
  <c r="E16"/>
  <c r="E28" s="1"/>
  <c r="E12"/>
  <c r="E36"/>
  <c r="C45" i="50"/>
  <c r="D45"/>
  <c r="E43"/>
  <c r="E12"/>
  <c r="E36"/>
  <c r="E36" i="10"/>
  <c r="E45"/>
  <c r="E44" i="9"/>
  <c r="E35"/>
  <c r="E35" i="8"/>
  <c r="E44"/>
  <c r="C44" i="52" l="1"/>
  <c r="E42"/>
  <c r="E44"/>
  <c r="E35" i="51"/>
  <c r="D43"/>
  <c r="E42"/>
  <c r="D28"/>
  <c r="E16"/>
  <c r="E28" s="1"/>
  <c r="E36" s="1"/>
  <c r="E43" i="53"/>
  <c r="D45"/>
  <c r="C45"/>
  <c r="E45" i="50"/>
  <c r="E43" i="4"/>
  <c r="B43"/>
  <c r="B42"/>
  <c r="E40"/>
  <c r="E38"/>
  <c r="E37"/>
  <c r="E33"/>
  <c r="E32"/>
  <c r="E31"/>
  <c r="E30"/>
  <c r="E29"/>
  <c r="E27"/>
  <c r="E26"/>
  <c r="E25"/>
  <c r="E24"/>
  <c r="E23"/>
  <c r="E22"/>
  <c r="E21"/>
  <c r="E20"/>
  <c r="E19"/>
  <c r="E18"/>
  <c r="E17"/>
  <c r="E16"/>
  <c r="E28" s="1"/>
  <c r="B28"/>
  <c r="E13"/>
  <c r="E11"/>
  <c r="E10"/>
  <c r="B12"/>
  <c r="B12" i="52" s="1"/>
  <c r="B12" i="51" s="1"/>
  <c r="E9" i="4"/>
  <c r="E8"/>
  <c r="E7"/>
  <c r="E45" i="53" l="1"/>
  <c r="D45" i="51"/>
  <c r="E45" s="1"/>
  <c r="E43"/>
  <c r="E42" i="4"/>
  <c r="B35"/>
  <c r="E12"/>
  <c r="E44"/>
  <c r="E34"/>
  <c r="E35" s="1"/>
  <c r="E41"/>
  <c r="B44" l="1"/>
  <c r="B36" i="51"/>
  <c r="B45" s="1"/>
  <c r="B35" i="52"/>
  <c r="B44" s="1"/>
</calcChain>
</file>

<file path=xl/sharedStrings.xml><?xml version="1.0" encoding="utf-8"?>
<sst xmlns="http://schemas.openxmlformats.org/spreadsheetml/2006/main" count="2875" uniqueCount="104">
  <si>
    <t>Board of Regents</t>
  </si>
  <si>
    <t>Institution:</t>
  </si>
  <si>
    <t>McNeese State University</t>
  </si>
  <si>
    <t>Form BOR-2</t>
  </si>
  <si>
    <t>Financing Other Than State  Funds Appropriations</t>
  </si>
  <si>
    <t>Source:</t>
  </si>
  <si>
    <t>ACUTAL</t>
  </si>
  <si>
    <t>BUDGETED</t>
  </si>
  <si>
    <t>OVER /UNDER</t>
  </si>
  <si>
    <t>2009-10</t>
  </si>
  <si>
    <t>2010-11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</si>
  <si>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</si>
  <si>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</si>
  <si>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</si>
  <si>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</si>
  <si>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</si>
  <si>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</si>
  <si>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</si>
  <si>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Interagency Transfers - ARRA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</si>
  <si>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</si>
  <si>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</si>
  <si>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</si>
  <si>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</si>
  <si>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</si>
  <si>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</si>
  <si>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</si>
  <si>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</si>
  <si>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</si>
  <si>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</si>
  <si>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</si>
  <si>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</si>
  <si>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</si>
  <si>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</si>
  <si>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</si>
  <si>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</si>
  <si>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</si>
  <si>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</si>
  <si>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</si>
  <si>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</si>
  <si>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</si>
  <si>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</si>
  <si>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</si>
  <si>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</si>
  <si>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</si>
  <si>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</si>
  <si>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</si>
  <si>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</si>
  <si>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</si>
  <si>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</si>
  <si>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 Other Than State Funds Appropriations</t>
  </si>
  <si>
    <t xml:space="preserve"> </t>
  </si>
  <si>
    <t>ACTUAL</t>
  </si>
  <si>
    <t>Louisiana Tech University</t>
  </si>
  <si>
    <t>Southeastern Louisiana University</t>
  </si>
  <si>
    <t>Louisiana Office of Student Financial Assistance</t>
  </si>
  <si>
    <t>LSU Board of Supervisors and System Office</t>
  </si>
  <si>
    <t xml:space="preserve">Louisiana State University </t>
  </si>
  <si>
    <t>Louisiana State University at Alexandria</t>
  </si>
  <si>
    <t>LSU Eunice</t>
  </si>
  <si>
    <t xml:space="preserve">  Louisiana State University Shreveport</t>
  </si>
  <si>
    <t>LSU Health Sciences Center New Orleans</t>
  </si>
  <si>
    <t>LSUHSC - Shreveport</t>
  </si>
  <si>
    <t>Paul M. Hebert Law Center</t>
  </si>
  <si>
    <t>LSU AGRICULTURAL CENTER</t>
  </si>
  <si>
    <t>Pennigton Biomedical Research Center</t>
  </si>
  <si>
    <t xml:space="preserve">  LSUHSC-S Huey P Long Medical Center</t>
  </si>
  <si>
    <t>LSUHSC-S E A CONWAY MEDICAL CENTER</t>
  </si>
  <si>
    <t>University of New Orleans</t>
  </si>
  <si>
    <t>University of Louisiana System Office</t>
  </si>
  <si>
    <t xml:space="preserve">   Grambling State University</t>
  </si>
  <si>
    <t>Northwestern State University</t>
  </si>
  <si>
    <t>Nicholls State University</t>
  </si>
  <si>
    <t>University of Louisiana at Lafayette</t>
  </si>
  <si>
    <t>University of Louisiana at Monroe</t>
  </si>
  <si>
    <t>Louisiana Board of Regents</t>
  </si>
  <si>
    <t>LOUISIANA UNIVERSITIES MARINE CONSORTIUM (LUMCON)</t>
  </si>
  <si>
    <t>Southern University Board and System Administration</t>
  </si>
  <si>
    <t>Southern University Agricultural Research &amp; Extension Center</t>
  </si>
  <si>
    <t>Southern University and A&amp;M College - Baton Rouge Campus</t>
  </si>
  <si>
    <t>Southern University Law Center</t>
  </si>
  <si>
    <t>Southern University at New Orleans</t>
  </si>
  <si>
    <t>Southern University at Shreveport</t>
  </si>
  <si>
    <t>LCTCS Board of Supervisors</t>
  </si>
  <si>
    <t>LCTCS Online</t>
  </si>
  <si>
    <t xml:space="preserve">  SubTotal Student Fees:</t>
  </si>
  <si>
    <t>BATON ROUGE COMMUNITY COLLEGE</t>
  </si>
  <si>
    <t>Bossier Parish Community College</t>
  </si>
  <si>
    <t>DELGADO COMMUNITY COLLEGE</t>
  </si>
  <si>
    <t>FLETCHER TECHNICAL COMMUNITY COLLEGE</t>
  </si>
  <si>
    <t>Louisiana Delta Community College</t>
  </si>
  <si>
    <t>Louisiana Technical College</t>
  </si>
  <si>
    <t>Nunez Community College</t>
  </si>
  <si>
    <t>River Parishes Community College</t>
  </si>
  <si>
    <t>South Louisiana Community College</t>
  </si>
  <si>
    <t>Sowela Technical Community College</t>
  </si>
  <si>
    <t>University of Louisiana System</t>
  </si>
  <si>
    <t>Louisiana State University System</t>
  </si>
  <si>
    <t>Southern University System</t>
  </si>
  <si>
    <t>Louisiana Community &amp; Technical College System</t>
  </si>
  <si>
    <t>Higher Education Summary</t>
  </si>
  <si>
    <t>2 Year Institutions</t>
  </si>
  <si>
    <t>4 Year Institutions</t>
  </si>
  <si>
    <t>2 Year and 4 Year Institutions</t>
  </si>
  <si>
    <t xml:space="preserve">  Gifts, Grants and Contracts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</si>
</sst>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24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28"/>
      <color theme="0"/>
      <name val="Arial"/>
      <family val="2"/>
    </font>
    <font>
      <b/>
      <sz val="28"/>
      <color theme="0"/>
      <name val="Arial"/>
      <family val="2"/>
    </font>
    <font>
      <sz val="16"/>
      <color theme="0"/>
      <name val="Arial"/>
      <family val="2"/>
    </font>
    <font>
      <b/>
      <sz val="24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9">
    <xf numFmtId="0" fontId="0" fillId="0" borderId="0" xfId="0"/>
    <xf numFmtId="3" fontId="1" fillId="0" borderId="0" xfId="0" applyNumberFormat="1" applyFont="1" applyAlignment="1"/>
    <xf numFmtId="6" fontId="2" fillId="0" borderId="0" xfId="0" applyNumberFormat="1" applyFont="1" applyAlignment="1"/>
    <xf numFmtId="6" fontId="1" fillId="0" borderId="0" xfId="0" applyNumberFormat="1" applyFont="1" applyBorder="1" applyAlignment="1"/>
    <xf numFmtId="0" fontId="3" fillId="0" borderId="1" xfId="0" applyNumberFormat="1" applyFont="1" applyBorder="1" applyAlignment="1"/>
    <xf numFmtId="6" fontId="2" fillId="0" borderId="1" xfId="0" applyNumberFormat="1" applyFont="1" applyBorder="1" applyAlignment="1"/>
    <xf numFmtId="0" fontId="2" fillId="0" borderId="0" xfId="0" applyNumberFormat="1" applyFont="1" applyBorder="1" applyAlignment="1"/>
    <xf numFmtId="3" fontId="2" fillId="0" borderId="0" xfId="0" applyNumberFormat="1" applyFont="1" applyBorder="1" applyAlignment="1"/>
    <xf numFmtId="0" fontId="2" fillId="0" borderId="0" xfId="0" applyNumberFormat="1" applyFont="1" applyAlignment="1"/>
    <xf numFmtId="3" fontId="2" fillId="0" borderId="0" xfId="0" applyNumberFormat="1" applyFont="1" applyAlignment="1"/>
    <xf numFmtId="3" fontId="1" fillId="0" borderId="2" xfId="0" applyNumberFormat="1" applyFont="1" applyBorder="1" applyAlignment="1"/>
    <xf numFmtId="6" fontId="2" fillId="0" borderId="2" xfId="0" applyNumberFormat="1" applyFont="1" applyBorder="1" applyAlignment="1"/>
    <xf numFmtId="0" fontId="4" fillId="0" borderId="3" xfId="0" applyNumberFormat="1" applyFont="1" applyBorder="1" applyAlignment="1">
      <alignment horizontal="left"/>
    </xf>
    <xf numFmtId="6" fontId="4" fillId="0" borderId="3" xfId="0" applyNumberFormat="1" applyFont="1" applyBorder="1" applyAlignment="1">
      <alignment horizontal="center"/>
    </xf>
    <xf numFmtId="6" fontId="4" fillId="0" borderId="4" xfId="0" applyNumberFormat="1" applyFont="1" applyBorder="1" applyAlignment="1">
      <alignment horizontal="center"/>
    </xf>
    <xf numFmtId="0" fontId="5" fillId="0" borderId="5" xfId="0" applyNumberFormat="1" applyFont="1" applyBorder="1"/>
    <xf numFmtId="0" fontId="6" fillId="0" borderId="0" xfId="0" applyNumberFormat="1" applyFont="1" applyBorder="1" applyAlignment="1"/>
    <xf numFmtId="0" fontId="6" fillId="0" borderId="0" xfId="0" applyNumberFormat="1" applyFont="1" applyAlignment="1"/>
    <xf numFmtId="0" fontId="7" fillId="0" borderId="6" xfId="0" applyNumberFormat="1" applyFont="1" applyBorder="1" applyAlignment="1"/>
    <xf numFmtId="6" fontId="4" fillId="0" borderId="6" xfId="0" applyNumberFormat="1" applyFont="1" applyBorder="1" applyAlignment="1">
      <alignment horizontal="center"/>
    </xf>
    <xf numFmtId="6" fontId="4" fillId="0" borderId="7" xfId="0" applyNumberFormat="1" applyFont="1" applyBorder="1" applyAlignment="1">
      <alignment horizontal="center"/>
    </xf>
    <xf numFmtId="0" fontId="5" fillId="0" borderId="0" xfId="0" applyNumberFormat="1" applyFont="1" applyBorder="1"/>
    <xf numFmtId="0" fontId="4" fillId="0" borderId="8" xfId="0" applyNumberFormat="1" applyFont="1" applyBorder="1" applyAlignment="1"/>
    <xf numFmtId="6" fontId="7" fillId="0" borderId="8" xfId="0" applyNumberFormat="1" applyFont="1" applyBorder="1"/>
    <xf numFmtId="6" fontId="7" fillId="0" borderId="9" xfId="0" applyNumberFormat="1" applyFont="1" applyBorder="1"/>
    <xf numFmtId="6" fontId="7" fillId="0" borderId="6" xfId="0" applyNumberFormat="1" applyFont="1" applyBorder="1" applyAlignment="1"/>
    <xf numFmtId="6" fontId="7" fillId="0" borderId="7" xfId="0" applyNumberFormat="1" applyFont="1" applyBorder="1" applyAlignment="1"/>
    <xf numFmtId="0" fontId="7" fillId="0" borderId="8" xfId="0" applyNumberFormat="1" applyFont="1" applyBorder="1" applyAlignment="1"/>
    <xf numFmtId="6" fontId="7" fillId="0" borderId="8" xfId="0" applyNumberFormat="1" applyFont="1" applyBorder="1" applyAlignment="1"/>
    <xf numFmtId="6" fontId="7" fillId="0" borderId="9" xfId="0" applyNumberFormat="1" applyFont="1" applyBorder="1" applyAlignment="1"/>
    <xf numFmtId="0" fontId="7" fillId="0" borderId="10" xfId="0" applyNumberFormat="1" applyFont="1" applyFill="1" applyBorder="1" applyAlignment="1"/>
    <xf numFmtId="0" fontId="7" fillId="0" borderId="10" xfId="0" applyNumberFormat="1" applyFont="1" applyBorder="1" applyAlignment="1"/>
    <xf numFmtId="0" fontId="4" fillId="0" borderId="6" xfId="0" applyNumberFormat="1" applyFont="1" applyFill="1" applyBorder="1" applyAlignment="1"/>
    <xf numFmtId="6" fontId="4" fillId="0" borderId="8" xfId="0" applyNumberFormat="1" applyFont="1" applyBorder="1" applyAlignment="1"/>
    <xf numFmtId="6" fontId="4" fillId="0" borderId="9" xfId="0" applyNumberFormat="1" applyFont="1" applyBorder="1" applyAlignment="1"/>
    <xf numFmtId="0" fontId="8" fillId="0" borderId="0" xfId="0" applyNumberFormat="1" applyFont="1" applyBorder="1"/>
    <xf numFmtId="0" fontId="9" fillId="0" borderId="0" xfId="0" applyNumberFormat="1" applyFont="1" applyAlignment="1"/>
    <xf numFmtId="0" fontId="4" fillId="0" borderId="10" xfId="0" applyNumberFormat="1" applyFont="1" applyBorder="1" applyAlignment="1"/>
    <xf numFmtId="0" fontId="5" fillId="0" borderId="0" xfId="0" applyNumberFormat="1" applyFont="1" applyBorder="1" applyAlignment="1"/>
    <xf numFmtId="0" fontId="4" fillId="0" borderId="6" xfId="0" applyNumberFormat="1" applyFont="1" applyBorder="1" applyAlignment="1"/>
    <xf numFmtId="0" fontId="7" fillId="0" borderId="6" xfId="0" applyNumberFormat="1" applyFont="1" applyFill="1" applyBorder="1" applyAlignment="1"/>
    <xf numFmtId="0" fontId="7" fillId="0" borderId="11" xfId="0" applyNumberFormat="1" applyFont="1" applyBorder="1" applyAlignment="1"/>
    <xf numFmtId="0" fontId="7" fillId="0" borderId="12" xfId="0" applyNumberFormat="1" applyFont="1" applyBorder="1" applyAlignment="1"/>
    <xf numFmtId="0" fontId="4" fillId="0" borderId="10" xfId="0" applyNumberFormat="1" applyFont="1" applyFill="1" applyBorder="1" applyAlignment="1"/>
    <xf numFmtId="6" fontId="4" fillId="0" borderId="12" xfId="0" applyNumberFormat="1" applyFont="1" applyBorder="1" applyAlignment="1"/>
    <xf numFmtId="6" fontId="4" fillId="0" borderId="13" xfId="0" applyNumberFormat="1" applyFont="1" applyBorder="1" applyAlignment="1"/>
    <xf numFmtId="0" fontId="7" fillId="0" borderId="6" xfId="0" applyNumberFormat="1" applyFont="1" applyBorder="1"/>
    <xf numFmtId="6" fontId="7" fillId="0" borderId="12" xfId="0" applyNumberFormat="1" applyFont="1" applyBorder="1" applyAlignment="1"/>
    <xf numFmtId="6" fontId="7" fillId="0" borderId="14" xfId="0" applyNumberFormat="1" applyFont="1" applyBorder="1" applyAlignment="1"/>
    <xf numFmtId="0" fontId="4" fillId="0" borderId="8" xfId="0" applyNumberFormat="1" applyFont="1" applyBorder="1"/>
    <xf numFmtId="0" fontId="1" fillId="0" borderId="0" xfId="0" applyNumberFormat="1" applyFont="1"/>
    <xf numFmtId="0" fontId="1" fillId="0" borderId="0" xfId="0" applyNumberFormat="1" applyFont="1" applyAlignment="1"/>
    <xf numFmtId="0" fontId="4" fillId="0" borderId="15" xfId="0" applyNumberFormat="1" applyFont="1" applyBorder="1" applyAlignment="1"/>
    <xf numFmtId="6" fontId="4" fillId="0" borderId="15" xfId="0" applyNumberFormat="1" applyFont="1" applyBorder="1" applyAlignment="1"/>
    <xf numFmtId="6" fontId="4" fillId="0" borderId="16" xfId="0" applyNumberFormat="1" applyFont="1" applyBorder="1" applyAlignment="1"/>
    <xf numFmtId="0" fontId="8" fillId="0" borderId="0" xfId="0" applyNumberFormat="1" applyFont="1" applyBorder="1" applyAlignment="1"/>
    <xf numFmtId="6" fontId="5" fillId="0" borderId="0" xfId="0" applyNumberFormat="1" applyFont="1" applyBorder="1" applyAlignment="1"/>
    <xf numFmtId="0" fontId="2" fillId="0" borderId="0" xfId="0" applyNumberFormat="1" applyFont="1"/>
    <xf numFmtId="0" fontId="1" fillId="0" borderId="0" xfId="0" applyNumberFormat="1" applyFont="1" applyBorder="1"/>
    <xf numFmtId="6" fontId="2" fillId="0" borderId="0" xfId="0" applyNumberFormat="1" applyFont="1" applyBorder="1"/>
    <xf numFmtId="0" fontId="5" fillId="0" borderId="0" xfId="0" applyNumberFormat="1" applyFont="1"/>
    <xf numFmtId="0" fontId="5" fillId="0" borderId="0" xfId="0" applyNumberFormat="1" applyFont="1" applyAlignment="1"/>
    <xf numFmtId="0" fontId="2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6" fontId="5" fillId="0" borderId="0" xfId="0" applyNumberFormat="1" applyFont="1" applyAlignment="1"/>
    <xf numFmtId="6" fontId="5" fillId="0" borderId="0" xfId="0" applyNumberFormat="1" applyFont="1"/>
    <xf numFmtId="0" fontId="6" fillId="0" borderId="0" xfId="0" applyNumberFormat="1" applyFont="1" applyAlignment="1">
      <alignment horizontal="right"/>
    </xf>
    <xf numFmtId="6" fontId="6" fillId="0" borderId="0" xfId="0" applyNumberFormat="1" applyFont="1" applyAlignment="1"/>
    <xf numFmtId="164" fontId="7" fillId="0" borderId="6" xfId="1" applyNumberFormat="1" applyFont="1" applyBorder="1" applyAlignment="1"/>
    <xf numFmtId="164" fontId="7" fillId="0" borderId="7" xfId="1" applyNumberFormat="1" applyFont="1" applyBorder="1" applyAlignment="1"/>
    <xf numFmtId="164" fontId="7" fillId="0" borderId="8" xfId="1" applyNumberFormat="1" applyFont="1" applyBorder="1" applyAlignment="1"/>
    <xf numFmtId="164" fontId="7" fillId="0" borderId="9" xfId="1" applyNumberFormat="1" applyFont="1" applyBorder="1" applyAlignment="1"/>
    <xf numFmtId="164" fontId="4" fillId="0" borderId="8" xfId="1" applyNumberFormat="1" applyFont="1" applyBorder="1" applyAlignment="1"/>
    <xf numFmtId="164" fontId="4" fillId="0" borderId="9" xfId="1" applyNumberFormat="1" applyFont="1" applyBorder="1" applyAlignment="1"/>
    <xf numFmtId="164" fontId="4" fillId="0" borderId="12" xfId="1" applyNumberFormat="1" applyFont="1" applyBorder="1" applyAlignment="1"/>
    <xf numFmtId="164" fontId="4" fillId="0" borderId="13" xfId="1" applyNumberFormat="1" applyFont="1" applyBorder="1" applyAlignment="1"/>
    <xf numFmtId="164" fontId="7" fillId="0" borderId="12" xfId="1" applyNumberFormat="1" applyFont="1" applyBorder="1" applyAlignment="1"/>
    <xf numFmtId="164" fontId="7" fillId="0" borderId="14" xfId="1" applyNumberFormat="1" applyFont="1" applyBorder="1" applyAlignment="1"/>
    <xf numFmtId="164" fontId="4" fillId="0" borderId="15" xfId="1" applyNumberFormat="1" applyFont="1" applyBorder="1" applyAlignment="1"/>
    <xf numFmtId="164" fontId="4" fillId="0" borderId="16" xfId="1" applyNumberFormat="1" applyFont="1" applyBorder="1" applyAlignment="1"/>
    <xf numFmtId="6" fontId="2" fillId="0" borderId="0" xfId="0" applyNumberFormat="1" applyFont="1" applyBorder="1" applyAlignment="1"/>
    <xf numFmtId="6" fontId="4" fillId="0" borderId="17" xfId="0" applyNumberFormat="1" applyFont="1" applyBorder="1" applyAlignment="1">
      <alignment horizontal="center"/>
    </xf>
    <xf numFmtId="6" fontId="4" fillId="0" borderId="18" xfId="0" applyNumberFormat="1" applyFont="1" applyBorder="1" applyAlignment="1">
      <alignment horizontal="center"/>
    </xf>
    <xf numFmtId="6" fontId="4" fillId="0" borderId="19" xfId="0" applyNumberFormat="1" applyFont="1" applyBorder="1" applyAlignment="1">
      <alignment horizontal="center"/>
    </xf>
    <xf numFmtId="6" fontId="4" fillId="0" borderId="20" xfId="0" applyNumberFormat="1" applyFont="1" applyBorder="1" applyAlignment="1">
      <alignment horizontal="center"/>
    </xf>
    <xf numFmtId="6" fontId="7" fillId="0" borderId="21" xfId="0" applyNumberFormat="1" applyFont="1" applyBorder="1"/>
    <xf numFmtId="6" fontId="7" fillId="0" borderId="22" xfId="0" applyNumberFormat="1" applyFont="1" applyBorder="1"/>
    <xf numFmtId="6" fontId="7" fillId="0" borderId="19" xfId="0" applyNumberFormat="1" applyFont="1" applyBorder="1" applyAlignment="1"/>
    <xf numFmtId="6" fontId="7" fillId="0" borderId="20" xfId="0" applyNumberFormat="1" applyFont="1" applyBorder="1" applyAlignment="1"/>
    <xf numFmtId="6" fontId="7" fillId="0" borderId="21" xfId="0" applyNumberFormat="1" applyFont="1" applyBorder="1" applyAlignment="1"/>
    <xf numFmtId="6" fontId="7" fillId="0" borderId="22" xfId="0" applyNumberFormat="1" applyFont="1" applyBorder="1" applyAlignment="1"/>
    <xf numFmtId="6" fontId="4" fillId="0" borderId="21" xfId="0" applyNumberFormat="1" applyFont="1" applyBorder="1" applyAlignment="1"/>
    <xf numFmtId="6" fontId="4" fillId="0" borderId="22" xfId="0" applyNumberFormat="1" applyFont="1" applyBorder="1" applyAlignment="1"/>
    <xf numFmtId="6" fontId="4" fillId="0" borderId="23" xfId="0" applyNumberFormat="1" applyFont="1" applyBorder="1" applyAlignment="1"/>
    <xf numFmtId="6" fontId="4" fillId="0" borderId="24" xfId="0" applyNumberFormat="1" applyFont="1" applyBorder="1" applyAlignment="1"/>
    <xf numFmtId="6" fontId="7" fillId="0" borderId="23" xfId="0" applyNumberFormat="1" applyFont="1" applyBorder="1" applyAlignment="1"/>
    <xf numFmtId="6" fontId="7" fillId="0" borderId="24" xfId="0" applyNumberFormat="1" applyFont="1" applyBorder="1" applyAlignment="1"/>
    <xf numFmtId="6" fontId="4" fillId="0" borderId="25" xfId="0" applyNumberFormat="1" applyFont="1" applyBorder="1" applyAlignment="1"/>
    <xf numFmtId="6" fontId="4" fillId="0" borderId="26" xfId="0" applyNumberFormat="1" applyFont="1" applyBorder="1" applyAlignment="1"/>
    <xf numFmtId="6" fontId="11" fillId="0" borderId="6" xfId="0" applyNumberFormat="1" applyFont="1" applyBorder="1" applyAlignment="1"/>
    <xf numFmtId="6" fontId="11" fillId="0" borderId="8" xfId="0" applyNumberFormat="1" applyFont="1" applyBorder="1" applyAlignment="1"/>
    <xf numFmtId="6" fontId="12" fillId="0" borderId="8" xfId="0" applyNumberFormat="1" applyFont="1" applyBorder="1" applyAlignment="1"/>
    <xf numFmtId="6" fontId="12" fillId="0" borderId="12" xfId="0" applyNumberFormat="1" applyFont="1" applyBorder="1" applyAlignment="1"/>
    <xf numFmtId="6" fontId="11" fillId="0" borderId="12" xfId="0" applyNumberFormat="1" applyFont="1" applyBorder="1" applyAlignment="1"/>
    <xf numFmtId="6" fontId="12" fillId="0" borderId="15" xfId="0" applyNumberFormat="1" applyFont="1" applyBorder="1" applyAlignment="1"/>
    <xf numFmtId="6" fontId="13" fillId="0" borderId="0" xfId="0" applyNumberFormat="1" applyFont="1" applyBorder="1" applyAlignment="1"/>
    <xf numFmtId="6" fontId="4" fillId="0" borderId="27" xfId="0" applyNumberFormat="1" applyFont="1" applyBorder="1" applyAlignment="1">
      <alignment horizontal="center"/>
    </xf>
    <xf numFmtId="6" fontId="7" fillId="0" borderId="27" xfId="0" applyNumberFormat="1" applyFont="1" applyBorder="1" applyAlignment="1"/>
    <xf numFmtId="0" fontId="5" fillId="0" borderId="28" xfId="0" applyNumberFormat="1" applyFont="1" applyBorder="1"/>
    <xf numFmtId="0" fontId="14" fillId="0" borderId="1" xfId="0" applyNumberFormat="1" applyFont="1" applyBorder="1" applyAlignment="1"/>
    <xf numFmtId="6" fontId="1" fillId="0" borderId="0" xfId="0" applyNumberFormat="1" applyFont="1" applyAlignment="1"/>
    <xf numFmtId="6" fontId="7" fillId="0" borderId="11" xfId="0" applyNumberFormat="1" applyFont="1" applyBorder="1" applyAlignment="1"/>
    <xf numFmtId="6" fontId="7" fillId="0" borderId="10" xfId="0" applyNumberFormat="1" applyFont="1" applyBorder="1" applyAlignment="1"/>
    <xf numFmtId="6" fontId="4" fillId="0" borderId="10" xfId="0" applyNumberFormat="1" applyFont="1" applyBorder="1" applyAlignment="1"/>
    <xf numFmtId="6" fontId="4" fillId="0" borderId="6" xfId="0" applyNumberFormat="1" applyFont="1" applyBorder="1" applyAlignment="1"/>
    <xf numFmtId="6" fontId="4" fillId="0" borderId="11" xfId="0" applyNumberFormat="1" applyFont="1" applyBorder="1" applyAlignment="1"/>
    <xf numFmtId="6" fontId="7" fillId="0" borderId="29" xfId="0" applyNumberFormat="1" applyFont="1" applyBorder="1" applyAlignment="1"/>
    <xf numFmtId="0" fontId="2" fillId="0" borderId="1" xfId="0" applyNumberFormat="1" applyFont="1" applyBorder="1" applyAlignment="1"/>
    <xf numFmtId="6" fontId="4" fillId="0" borderId="30" xfId="0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_Analyst\Budget%202011\Electronic_Submission%208-02-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4"/>
      <sheetName val="BOR-6"/>
      <sheetName val="ATH-1 Actual"/>
      <sheetName val="ATH-2-Actual"/>
      <sheetName val="ATH-1 09-10 Bgt"/>
      <sheetName val="ATH-2 09-10 Bgt"/>
      <sheetName val="ATH-1 10-11 Bgt"/>
      <sheetName val="ATH-2 10-11 Bgt"/>
    </sheetNames>
    <sheetDataSet>
      <sheetData sheetId="0" refreshError="1">
        <row r="18">
          <cell r="F18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opLeftCell="A22" zoomScale="40" zoomScaleNormal="40" workbookViewId="0">
      <selection activeCell="B37" sqref="B37"/>
    </sheetView>
  </sheetViews>
  <sheetFormatPr defaultColWidth="12.42578125" defaultRowHeight="15"/>
  <cols>
    <col min="1" max="1" width="149.85546875" style="17" customWidth="1"/>
    <col min="2" max="2" width="42.5703125" style="67" customWidth="1"/>
    <col min="3" max="4" width="42.42578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99</v>
      </c>
      <c r="E1" s="5"/>
      <c r="F1" s="117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111">
        <f>BOR!B7+LUMCON!B7+LOSFA!B7+'UL System'!B7+'LSU System'!B7+'SU System'!B7+LCTCS!B7</f>
        <v>156856775</v>
      </c>
      <c r="C7" s="111">
        <f>BOR!C7+LUMCON!C7+LOSFA!C7+'UL System'!C7+'LSU System'!C7+'SU System'!C7+LCTCS!C7</f>
        <v>164426027</v>
      </c>
      <c r="D7" s="111">
        <f>BOR!D7+LUMCON!D7+LOSFA!D7+'UL System'!D7+'LSU System'!D7+'SU System'!D7+LCTCS!D7</f>
        <v>164426027</v>
      </c>
      <c r="E7" s="26">
        <f t="shared" ref="E7:E12" si="0">D7-C7</f>
        <v>0</v>
      </c>
      <c r="F7" s="21"/>
    </row>
    <row r="8" spans="1:12" ht="34.5">
      <c r="A8" s="27" t="s">
        <v>13</v>
      </c>
      <c r="B8" s="111">
        <f>BOR!B8+LUMCON!B8+LOSFA!B8+'UL System'!B8+'LSU System'!B8+'SU System'!B8+LCTCS!B8</f>
        <v>185509589</v>
      </c>
      <c r="C8" s="111">
        <f>BOR!C8+LUMCON!C8+LOSFA!C8+'UL System'!C8+'LSU System'!C8+'SU System'!C8+LCTCS!C8</f>
        <v>201613726</v>
      </c>
      <c r="D8" s="111">
        <f>BOR!D8+LUMCON!D8+LOSFA!D8+'UL System'!D8+'LSU System'!D8+'SU System'!D8+LCTCS!D8</f>
        <v>180079485</v>
      </c>
      <c r="E8" s="29">
        <f t="shared" si="0"/>
        <v>-21534241</v>
      </c>
      <c r="F8" s="21"/>
    </row>
    <row r="9" spans="1:12" ht="34.5">
      <c r="A9" s="30" t="s">
        <v>14</v>
      </c>
      <c r="B9" s="111">
        <f>BOR!B9+LUMCON!B9+LOSFA!B9+'UL System'!B9+'LSU System'!B9+'SU System'!B9+LCTCS!B9</f>
        <v>35859555</v>
      </c>
      <c r="C9" s="111">
        <f>BOR!C9+LUMCON!C9+LOSFA!C9+'UL System'!C9+'LSU System'!C9+'SU System'!C9+LCTCS!C9</f>
        <v>39169464</v>
      </c>
      <c r="D9" s="111">
        <f>BOR!D9+LUMCON!D9+LOSFA!D9+'UL System'!D9+'LSU System'!D9+'SU System'!D9+LCTCS!D9</f>
        <v>38169464</v>
      </c>
      <c r="E9" s="29">
        <f t="shared" si="0"/>
        <v>-1000000</v>
      </c>
      <c r="F9" s="21"/>
    </row>
    <row r="10" spans="1:12" ht="34.5">
      <c r="A10" s="31" t="s">
        <v>15</v>
      </c>
      <c r="B10" s="111">
        <f>BOR!B10+LUMCON!B10+LOSFA!B10+'UL System'!B10+'LSU System'!B10+'SU System'!B10+LCTCS!B10</f>
        <v>8557212</v>
      </c>
      <c r="C10" s="111">
        <f>BOR!C10+LUMCON!C10+LOSFA!C10+'UL System'!C10+'LSU System'!C10+'SU System'!C10+LCTCS!C10</f>
        <v>8802273</v>
      </c>
      <c r="D10" s="111">
        <f>BOR!D10+LUMCON!D10+LOSFA!D10+'UL System'!D10+'LSU System'!D10+'SU System'!D10+LCTCS!D10</f>
        <v>8621174</v>
      </c>
      <c r="E10" s="29">
        <f t="shared" si="0"/>
        <v>-181099</v>
      </c>
      <c r="F10" s="21" t="s">
        <v>50</v>
      </c>
    </row>
    <row r="11" spans="1:12" ht="34.5">
      <c r="A11" s="31" t="s">
        <v>16</v>
      </c>
      <c r="B11" s="111">
        <f>BOR!B11+LUMCON!B11+LOSFA!B11+'UL System'!B11+'LSU System'!B11+'SU System'!B11+LCTCS!B11</f>
        <v>14397079</v>
      </c>
      <c r="C11" s="111">
        <f>BOR!C11+LUMCON!C11+LOSFA!C11+'UL System'!C11+'LSU System'!C11+'SU System'!C11+LCTCS!C11</f>
        <v>23314899</v>
      </c>
      <c r="D11" s="111">
        <f>BOR!D11+LUMCON!D11+LOSFA!D11+'UL System'!D11+'LSU System'!D11+'SU System'!D11+LCTCS!D11</f>
        <v>24796730</v>
      </c>
      <c r="E11" s="29">
        <f t="shared" si="0"/>
        <v>1481831</v>
      </c>
      <c r="F11" s="21"/>
    </row>
    <row r="12" spans="1:12" s="36" customFormat="1" ht="35.25">
      <c r="A12" s="32" t="s">
        <v>17</v>
      </c>
      <c r="B12" s="113">
        <f>B10+B9+B8+B7+B11</f>
        <v>401180210</v>
      </c>
      <c r="C12" s="113">
        <f>C10+C9+C8+C7+C11</f>
        <v>437326389</v>
      </c>
      <c r="D12" s="113">
        <f>D10+D9+D8+D7+D11</f>
        <v>416092880</v>
      </c>
      <c r="E12" s="34">
        <f t="shared" si="0"/>
        <v>-21233509</v>
      </c>
      <c r="F12" s="35"/>
    </row>
    <row r="13" spans="1:12" s="36" customFormat="1" ht="35.25">
      <c r="A13" s="37" t="s">
        <v>18</v>
      </c>
      <c r="B13" s="115">
        <f>BOR!B13+LUMCON!B13+LOSFA!B13+'UL System'!B13+'LSU System'!B13+'SU System'!B13+LCTCS!B13</f>
        <v>189700000</v>
      </c>
      <c r="C13" s="115">
        <f>BOR!C13+LUMCON!C13+LOSFA!C13+'UL System'!C13+'LSU System'!C13+'SU System'!C13+LCTCS!C13</f>
        <v>189700000</v>
      </c>
      <c r="D13" s="115">
        <f>BOR!D13+LUMCON!D13+LOSFA!D13+'UL System'!D13+'LSU System'!D13+'SU System'!D13+LCTCS!D13</f>
        <v>289592480</v>
      </c>
      <c r="E13" s="34">
        <f>D13-C13</f>
        <v>99892480</v>
      </c>
      <c r="F13" s="35"/>
    </row>
    <row r="14" spans="1:12" ht="35.25">
      <c r="A14" s="22" t="s">
        <v>19</v>
      </c>
      <c r="B14" s="116"/>
      <c r="C14" s="116"/>
      <c r="D14" s="116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f>BOR!B16+LUMCON!B16+LOSFA!B16+'UL System'!B16+'LSU System'!B16+'SU System'!B16+LCTCS!B16</f>
        <v>501579072.17000002</v>
      </c>
      <c r="C16" s="25">
        <f>BOR!C16+LUMCON!C16+LOSFA!C16+'UL System'!C16+'LSU System'!C16+'SU System'!C16+LCTCS!C16</f>
        <v>511808343</v>
      </c>
      <c r="D16" s="25">
        <f>BOR!D16+LUMCON!D16+LOSFA!D16+'UL System'!D16+'LSU System'!D16+'SU System'!D16+LCTCS!D16</f>
        <v>571542836</v>
      </c>
      <c r="E16" s="25">
        <f>D16-C16</f>
        <v>59734493</v>
      </c>
      <c r="F16" s="38"/>
    </row>
    <row r="17" spans="1:9" ht="34.5">
      <c r="A17" s="18" t="s">
        <v>22</v>
      </c>
      <c r="B17" s="25">
        <f>BOR!B17+LUMCON!B17+LOSFA!B17+'UL System'!B17+'LSU System'!B17+'SU System'!B17+LCTCS!B17</f>
        <v>89332422.799999997</v>
      </c>
      <c r="C17" s="25">
        <f>BOR!C17+LUMCON!C17+LOSFA!C17+'UL System'!C17+'LSU System'!C17+'SU System'!C17+LCTCS!C17</f>
        <v>87211815</v>
      </c>
      <c r="D17" s="25">
        <f>BOR!D17+LUMCON!D17+LOSFA!D17+'UL System'!D17+'LSU System'!D17+'SU System'!D17+LCTCS!D17</f>
        <v>101665124</v>
      </c>
      <c r="E17" s="25">
        <f>D17-C17</f>
        <v>14453309</v>
      </c>
      <c r="F17" s="38"/>
    </row>
    <row r="18" spans="1:9" ht="34.5">
      <c r="A18" s="40" t="s">
        <v>23</v>
      </c>
      <c r="B18" s="25">
        <f>BOR!B18+LUMCON!B18+LOSFA!B18+'UL System'!B18+'LSU System'!B18+'SU System'!B18+LCTCS!B18</f>
        <v>38700906</v>
      </c>
      <c r="C18" s="25">
        <f>BOR!C18+LUMCON!C18+LOSFA!C18+'UL System'!C18+'LSU System'!C18+'SU System'!C18+LCTCS!C18</f>
        <v>39427189</v>
      </c>
      <c r="D18" s="25">
        <f>BOR!D18+LUMCON!D18+LOSFA!D18+'UL System'!D18+'LSU System'!D18+'SU System'!D18+LCTCS!D18</f>
        <v>38869033</v>
      </c>
      <c r="E18" s="25">
        <f>D18-C18</f>
        <v>-558156</v>
      </c>
      <c r="F18" s="38"/>
    </row>
    <row r="19" spans="1:9" ht="34.5">
      <c r="A19" s="40" t="s">
        <v>24</v>
      </c>
      <c r="B19" s="25">
        <f>BOR!B19+LUMCON!B19+LOSFA!B19+'UL System'!B19+'LSU System'!B19+'SU System'!B19+LCTCS!B19</f>
        <v>19678305.98</v>
      </c>
      <c r="C19" s="25">
        <f>BOR!C19+LUMCON!C19+LOSFA!C19+'UL System'!C19+'LSU System'!C19+'SU System'!C19+LCTCS!C19</f>
        <v>20018411</v>
      </c>
      <c r="D19" s="25">
        <f>BOR!D19+LUMCON!D19+LOSFA!D19+'UL System'!D19+'LSU System'!D19+'SU System'!D19+LCTCS!D19</f>
        <v>20030956</v>
      </c>
      <c r="E19" s="25">
        <f>D19-C19</f>
        <v>12545</v>
      </c>
      <c r="F19" s="38"/>
    </row>
    <row r="20" spans="1:9" ht="34.5">
      <c r="A20" s="40" t="s">
        <v>25</v>
      </c>
      <c r="B20" s="25">
        <f>BOR!B20+LUMCON!B20+LOSFA!B20+'UL System'!B20+'LSU System'!B20+'SU System'!B20+LCTCS!B20</f>
        <v>3433950.5</v>
      </c>
      <c r="C20" s="25">
        <f>BOR!C20+LUMCON!C20+LOSFA!C20+'UL System'!C20+'LSU System'!C20+'SU System'!C20+LCTCS!C20</f>
        <v>3787068</v>
      </c>
      <c r="D20" s="25">
        <f>BOR!D20+LUMCON!D20+LOSFA!D20+'UL System'!D20+'LSU System'!D20+'SU System'!D20+LCTCS!D20</f>
        <v>4258616</v>
      </c>
      <c r="E20" s="25">
        <f t="shared" ref="E20:E26" si="1">D20-C20</f>
        <v>471548</v>
      </c>
      <c r="F20" s="38"/>
    </row>
    <row r="21" spans="1:9" ht="34.5">
      <c r="A21" s="40" t="s">
        <v>26</v>
      </c>
      <c r="B21" s="25">
        <f>BOR!B21+LUMCON!B21+LOSFA!B21+'UL System'!B21+'LSU System'!B21+'SU System'!B21+LCTCS!B21</f>
        <v>200000</v>
      </c>
      <c r="C21" s="25">
        <f>BOR!C21+LUMCON!C21+LOSFA!C21+'UL System'!C21+'LSU System'!C21+'SU System'!C21+LCTCS!C21</f>
        <v>0</v>
      </c>
      <c r="D21" s="25">
        <f>BOR!D21+LUMCON!D21+LOSFA!D21+'UL System'!D21+'LSU System'!D21+'SU System'!D21+LCTCS!D21</f>
        <v>200000</v>
      </c>
      <c r="E21" s="25">
        <f t="shared" si="1"/>
        <v>200000</v>
      </c>
      <c r="F21" s="38"/>
    </row>
    <row r="22" spans="1:9" ht="34.5">
      <c r="A22" s="40" t="s">
        <v>27</v>
      </c>
      <c r="B22" s="25">
        <f>BOR!B22+LUMCON!B22+LOSFA!B22+'UL System'!B22+'LSU System'!B22+'SU System'!B22+LCTCS!B22</f>
        <v>0</v>
      </c>
      <c r="C22" s="25">
        <f>BOR!C22+LUMCON!C22+LOSFA!C22+'UL System'!C22+'LSU System'!C22+'SU System'!C22+LCTCS!C22</f>
        <v>0</v>
      </c>
      <c r="D22" s="25">
        <f>BOR!D22+LUMCON!D22+LOSFA!D22+'UL System'!D22+'LSU System'!D22+'SU System'!D22+LCTCS!D22</f>
        <v>0</v>
      </c>
      <c r="E22" s="25">
        <f t="shared" si="1"/>
        <v>0</v>
      </c>
      <c r="F22" s="38"/>
    </row>
    <row r="23" spans="1:9" ht="34.5">
      <c r="A23" s="40" t="s">
        <v>28</v>
      </c>
      <c r="B23" s="25">
        <f>BOR!B23+LUMCON!B23+LOSFA!B23+'UL System'!B23+'LSU System'!B23+'SU System'!B23+LCTCS!B23</f>
        <v>216577</v>
      </c>
      <c r="C23" s="25">
        <f>BOR!C23+LUMCON!C23+LOSFA!C23+'UL System'!C23+'LSU System'!C23+'SU System'!C23+LCTCS!C23</f>
        <v>0</v>
      </c>
      <c r="D23" s="25">
        <f>BOR!D23+LUMCON!D23+LOSFA!D23+'UL System'!D23+'LSU System'!D23+'SU System'!D23+LCTCS!D23</f>
        <v>1000000</v>
      </c>
      <c r="E23" s="25">
        <f t="shared" si="1"/>
        <v>1000000</v>
      </c>
      <c r="F23" s="38"/>
    </row>
    <row r="24" spans="1:9" ht="34.5">
      <c r="A24" s="40" t="s">
        <v>29</v>
      </c>
      <c r="B24" s="25">
        <f>BOR!B24+LUMCON!B24+LOSFA!B24+'UL System'!B24+'LSU System'!B24+'SU System'!B24+LCTCS!B24</f>
        <v>7735836.5</v>
      </c>
      <c r="C24" s="25">
        <f>BOR!C24+LUMCON!C24+LOSFA!C24+'UL System'!C24+'LSU System'!C24+'SU System'!C24+LCTCS!C24</f>
        <v>7857614</v>
      </c>
      <c r="D24" s="25">
        <f>BOR!D24+LUMCON!D24+LOSFA!D24+'UL System'!D24+'LSU System'!D24+'SU System'!D24+LCTCS!D24</f>
        <v>6980660</v>
      </c>
      <c r="E24" s="25">
        <f t="shared" si="1"/>
        <v>-876954</v>
      </c>
      <c r="F24" s="38"/>
    </row>
    <row r="25" spans="1:9" ht="34.5">
      <c r="A25" s="40" t="s">
        <v>30</v>
      </c>
      <c r="B25" s="25">
        <f>BOR!B25+LUMCON!B25+LOSFA!B25+'UL System'!B25+'LSU System'!B25+'SU System'!B25+LCTCS!B25</f>
        <v>213579.26</v>
      </c>
      <c r="C25" s="25">
        <f>BOR!C25+LUMCON!C25+LOSFA!C25+'UL System'!C25+'LSU System'!C25+'SU System'!C25+LCTCS!C25</f>
        <v>247700</v>
      </c>
      <c r="D25" s="25">
        <f>BOR!D25+LUMCON!D25+LOSFA!D25+'UL System'!D25+'LSU System'!D25+'SU System'!D25+LCTCS!D25</f>
        <v>148915</v>
      </c>
      <c r="E25" s="25">
        <f t="shared" si="1"/>
        <v>-98785</v>
      </c>
      <c r="F25" s="38"/>
    </row>
    <row r="26" spans="1:9" ht="34.5">
      <c r="A26" s="40" t="s">
        <v>31</v>
      </c>
      <c r="B26" s="25">
        <f>BOR!B26+LUMCON!B26+LOSFA!B26+'UL System'!B26+'LSU System'!B26+'SU System'!B26+LCTCS!B26</f>
        <v>2052292.95</v>
      </c>
      <c r="C26" s="25">
        <f>BOR!C26+LUMCON!C26+LOSFA!C26+'UL System'!C26+'LSU System'!C26+'SU System'!C26+LCTCS!C26</f>
        <v>1412038</v>
      </c>
      <c r="D26" s="25">
        <f>BOR!D26+LUMCON!D26+LOSFA!D26+'UL System'!D26+'LSU System'!D26+'SU System'!D26+LCTCS!D26</f>
        <v>1764777</v>
      </c>
      <c r="E26" s="25">
        <f t="shared" si="1"/>
        <v>352739</v>
      </c>
      <c r="F26" s="38"/>
    </row>
    <row r="27" spans="1:9" ht="34.5">
      <c r="A27" s="40" t="s">
        <v>32</v>
      </c>
      <c r="B27" s="111">
        <f>BOR!B27+LUMCON!B27+LOSFA!B27+'UL System'!B27+'LSU System'!B27+'SU System'!B27+LCTCS!B27</f>
        <v>21173136.969999999</v>
      </c>
      <c r="C27" s="111">
        <f>BOR!C27+LUMCON!C27+LOSFA!C27+'UL System'!C27+'LSU System'!C27+'SU System'!C27+LCTCS!C27</f>
        <v>21139810</v>
      </c>
      <c r="D27" s="111">
        <f>BOR!D27+LUMCON!D27+LOSFA!D27+'UL System'!D27+'LSU System'!D27+'SU System'!D27+LCTCS!D27</f>
        <v>21555393</v>
      </c>
      <c r="E27" s="25">
        <f>D27-C27</f>
        <v>415583</v>
      </c>
      <c r="F27" s="38"/>
      <c r="I27" s="17" t="s">
        <v>50</v>
      </c>
    </row>
    <row r="28" spans="1:9" s="36" customFormat="1" ht="35.25">
      <c r="A28" s="22" t="s">
        <v>33</v>
      </c>
      <c r="B28" s="114">
        <f>SUM(B16:B27)</f>
        <v>684316080.13000011</v>
      </c>
      <c r="C28" s="114">
        <f>SUM(C16:C27)</f>
        <v>692909988</v>
      </c>
      <c r="D28" s="114">
        <f>SUM(D16:D27)</f>
        <v>768016310</v>
      </c>
      <c r="E28" s="33">
        <f>SUM(E16:E27)</f>
        <v>75106322</v>
      </c>
      <c r="F28" s="35"/>
    </row>
    <row r="29" spans="1:9" ht="34.5">
      <c r="A29" s="41" t="s">
        <v>34</v>
      </c>
      <c r="B29" s="111">
        <f>BOR!B29+LUMCON!B29+LOSFA!B29+'UL System'!B29+'LSU System'!B29+'SU System'!B29+LCTCS!B29</f>
        <v>50073765</v>
      </c>
      <c r="C29" s="111">
        <f>BOR!C29+LUMCON!C29+LOSFA!C29+'UL System'!C29+'LSU System'!C29+'SU System'!C29+LCTCS!C29</f>
        <v>50166692</v>
      </c>
      <c r="D29" s="111">
        <f>BOR!D29+LUMCON!D29+LOSFA!D29+'UL System'!D29+'LSU System'!D29+'SU System'!D29+LCTCS!D29</f>
        <v>50204940</v>
      </c>
      <c r="E29" s="26">
        <f t="shared" ref="E29:E35" si="2">D29-C29</f>
        <v>38248</v>
      </c>
      <c r="F29" s="21"/>
    </row>
    <row r="30" spans="1:9" ht="34.5">
      <c r="A30" s="40" t="s">
        <v>35</v>
      </c>
      <c r="B30" s="111">
        <f>BOR!B30+LUMCON!B30+LOSFA!B30+'UL System'!B30+'LSU System'!B30+'SU System'!B30+LCTCS!B30</f>
        <v>21467137.84</v>
      </c>
      <c r="C30" s="111">
        <f>BOR!C30+LUMCON!C30+LOSFA!C30+'UL System'!C30+'LSU System'!C30+'SU System'!C30+LCTCS!C30</f>
        <v>22706442</v>
      </c>
      <c r="D30" s="111">
        <f>BOR!D30+LUMCON!D30+LOSFA!D30+'UL System'!D30+'LSU System'!D30+'SU System'!D30+LCTCS!D30</f>
        <v>21607118</v>
      </c>
      <c r="E30" s="29">
        <f t="shared" si="2"/>
        <v>-1099324</v>
      </c>
      <c r="F30" s="21"/>
    </row>
    <row r="31" spans="1:9" ht="34.5">
      <c r="A31" s="42" t="s">
        <v>36</v>
      </c>
      <c r="B31" s="111">
        <f>BOR!B31+LUMCON!B31+LOSFA!B31+'UL System'!B31+'LSU System'!B31+'SU System'!B31+LCTCS!B31</f>
        <v>1486324</v>
      </c>
      <c r="C31" s="111">
        <f>BOR!C31+LUMCON!C31+LOSFA!C31+'UL System'!C31+'LSU System'!C31+'SU System'!C31+LCTCS!C31</f>
        <v>1363500</v>
      </c>
      <c r="D31" s="111">
        <f>BOR!D31+LUMCON!D31+LOSFA!D31+'UL System'!D31+'LSU System'!D31+'SU System'!D31+LCTCS!D31</f>
        <v>1338500</v>
      </c>
      <c r="E31" s="29">
        <f t="shared" si="2"/>
        <v>-25000</v>
      </c>
      <c r="F31" s="21"/>
    </row>
    <row r="32" spans="1:9" ht="34.5">
      <c r="A32" s="30" t="s">
        <v>37</v>
      </c>
      <c r="B32" s="111">
        <f>BOR!B32+LUMCON!B32+LOSFA!B32+'UL System'!B32+'LSU System'!B32+'SU System'!B32+LCTCS!B32</f>
        <v>411173</v>
      </c>
      <c r="C32" s="111">
        <f>BOR!C32+LUMCON!C32+LOSFA!C32+'UL System'!C32+'LSU System'!C32+'SU System'!C32+LCTCS!C32</f>
        <v>452000</v>
      </c>
      <c r="D32" s="111">
        <f>BOR!D32+LUMCON!D32+LOSFA!D32+'UL System'!D32+'LSU System'!D32+'SU System'!D32+LCTCS!D32</f>
        <v>397000</v>
      </c>
      <c r="E32" s="29">
        <f t="shared" si="2"/>
        <v>-55000</v>
      </c>
      <c r="F32" s="21"/>
    </row>
    <row r="33" spans="1:6" ht="34.5">
      <c r="A33" s="40" t="s">
        <v>38</v>
      </c>
      <c r="B33" s="111">
        <f>BOR!B33+LUMCON!B33+LOSFA!B33+'UL System'!B33+'LSU System'!B33+'SU System'!B33+LCTCS!B33</f>
        <v>0</v>
      </c>
      <c r="C33" s="111">
        <f>BOR!C33+LUMCON!C33+LOSFA!C33+'UL System'!C33+'LSU System'!C33+'SU System'!C33+LCTCS!C33</f>
        <v>0</v>
      </c>
      <c r="D33" s="111">
        <f>BOR!D33+LUMCON!D33+LOSFA!D33+'UL System'!D33+'LSU System'!D33+'SU System'!D33+LCTCS!D33</f>
        <v>0</v>
      </c>
      <c r="E33" s="29">
        <f t="shared" si="2"/>
        <v>0</v>
      </c>
      <c r="F33" s="21"/>
    </row>
    <row r="34" spans="1:6" ht="34.5">
      <c r="A34" s="42" t="s">
        <v>103</v>
      </c>
      <c r="B34" s="111">
        <f>LCTCS!B34</f>
        <v>6000</v>
      </c>
      <c r="C34" s="111">
        <f>BOR!C33+LUMCON!C33+LOSFA!C33+'UL System'!C33+'LSU System'!C33+'SU System'!C33+LCTCS!C34</f>
        <v>0</v>
      </c>
      <c r="D34" s="111">
        <f>BOR!D33+LUMCON!D33+LOSFA!D33+'UL System'!D33+'LSU System'!D33+'SU System'!D33+LCTCS!D34</f>
        <v>0</v>
      </c>
      <c r="E34" s="29">
        <f t="shared" ref="E34" si="3">D34-C34</f>
        <v>0</v>
      </c>
      <c r="F34" s="21"/>
    </row>
    <row r="35" spans="1:6" ht="34.5">
      <c r="A35" s="42" t="s">
        <v>39</v>
      </c>
      <c r="B35" s="111">
        <f>BOR!B34+LUMCON!B34+LOSFA!B34+'UL System'!B34+'LSU System'!B34+'SU System'!B34+LCTCS!B35</f>
        <v>51875446.299999997</v>
      </c>
      <c r="C35" s="111">
        <f>BOR!C34+LUMCON!C34+LOSFA!C34+'UL System'!C34+'LSU System'!C34+'SU System'!C34+LCTCS!C35</f>
        <v>64211293</v>
      </c>
      <c r="D35" s="111">
        <f>BOR!D34+LUMCON!D34+LOSFA!D34+'UL System'!D34+'LSU System'!D34+'SU System'!D34+LCTCS!D35</f>
        <v>62765646</v>
      </c>
      <c r="E35" s="29">
        <f t="shared" si="2"/>
        <v>-1445647</v>
      </c>
      <c r="F35" s="21"/>
    </row>
    <row r="36" spans="1:6" s="36" customFormat="1" ht="35.25">
      <c r="A36" s="43" t="s">
        <v>40</v>
      </c>
      <c r="B36" s="113">
        <f>B35+B33+B32+B31+B30+B29+B28+B34</f>
        <v>809635926.2700001</v>
      </c>
      <c r="C36" s="113">
        <f>C35+C33+C32+C31+C30+C29+C28</f>
        <v>831809915</v>
      </c>
      <c r="D36" s="113">
        <f>D35+D33+D32+D31+D30+D29+D28</f>
        <v>904329514</v>
      </c>
      <c r="E36" s="45">
        <f>E35+E33+E32+E31+E30+E29+E28</f>
        <v>72519599</v>
      </c>
      <c r="F36" s="35"/>
    </row>
    <row r="37" spans="1:6" ht="35.25">
      <c r="A37" s="39" t="s">
        <v>41</v>
      </c>
      <c r="B37" s="25"/>
      <c r="C37" s="25"/>
      <c r="D37" s="25"/>
      <c r="E37" s="26"/>
      <c r="F37" s="21"/>
    </row>
    <row r="38" spans="1:6" ht="34.5">
      <c r="A38" s="46" t="s">
        <v>42</v>
      </c>
      <c r="B38" s="111">
        <f>BOR!B37+LUMCON!B37+LOSFA!B37+'UL System'!B37+'LSU System'!B37+'SU System'!B37+LCTCS!B38</f>
        <v>41125387.409999996</v>
      </c>
      <c r="C38" s="111">
        <f>BOR!C37+LUMCON!C37+LOSFA!C37+'UL System'!C37+'LSU System'!C37+'SU System'!C37+LCTCS!C38</f>
        <v>84879579</v>
      </c>
      <c r="D38" s="111">
        <f>BOR!D37+LUMCON!D37+LOSFA!D37+'UL System'!D37+'LSU System'!D37+'SU System'!D37+LCTCS!D38</f>
        <v>53379752</v>
      </c>
      <c r="E38" s="26">
        <f>D38-C38</f>
        <v>-31499827</v>
      </c>
      <c r="F38" s="21"/>
    </row>
    <row r="39" spans="1:6" ht="34.5">
      <c r="A39" s="27" t="s">
        <v>43</v>
      </c>
      <c r="B39" s="111">
        <f>BOR!B38+LUMCON!B38+LOSFA!B38+'UL System'!B38+'LSU System'!B38+'SU System'!B38+LCTCS!B39</f>
        <v>70574892</v>
      </c>
      <c r="C39" s="111">
        <f>BOR!C38+LUMCON!C38+LOSFA!C38+'UL System'!C38+'LSU System'!C38+'SU System'!C38+LCTCS!C39</f>
        <v>70879797</v>
      </c>
      <c r="D39" s="111">
        <f>BOR!D38+LUMCON!D38+LOSFA!D38+'UL System'!D38+'LSU System'!D38+'SU System'!D38+LCTCS!D39</f>
        <v>70564866</v>
      </c>
      <c r="E39" s="48">
        <f>D39-C39</f>
        <v>-314931</v>
      </c>
      <c r="F39" s="21"/>
    </row>
    <row r="40" spans="1:6" ht="35.25">
      <c r="A40" s="49" t="s">
        <v>44</v>
      </c>
      <c r="B40" s="25"/>
      <c r="C40" s="25"/>
      <c r="D40" s="25"/>
      <c r="E40" s="25"/>
      <c r="F40" s="21"/>
    </row>
    <row r="41" spans="1:6" ht="34.5">
      <c r="A41" s="40" t="s">
        <v>45</v>
      </c>
      <c r="B41" s="111">
        <f>BOR!B40+LUMCON!B40+LOSFA!B40+'UL System'!B40+'LSU System'!B40+'SU System'!B40+LCTCS!B41</f>
        <v>0</v>
      </c>
      <c r="C41" s="111">
        <f>BOR!C40+LUMCON!C40+LOSFA!C40+'UL System'!C40+'LSU System'!C40+'SU System'!C40+LCTCS!C41</f>
        <v>0</v>
      </c>
      <c r="D41" s="111">
        <f>BOR!D40+LUMCON!D40+LOSFA!D40+'UL System'!D40+'LSU System'!D40+'SU System'!D40+LCTCS!D41</f>
        <v>0</v>
      </c>
      <c r="E41" s="26">
        <f>D41-C41</f>
        <v>0</v>
      </c>
      <c r="F41" s="21"/>
    </row>
    <row r="42" spans="1:6" ht="34.5">
      <c r="A42" s="27" t="s">
        <v>46</v>
      </c>
      <c r="B42" s="111">
        <f>BOR!B41+LUMCON!B41+LOSFA!B41+'UL System'!B41+'LSU System'!B41+'SU System'!B41+LCTCS!B42</f>
        <v>27072793.439999998</v>
      </c>
      <c r="C42" s="111">
        <f>BOR!C41+LUMCON!C41+LOSFA!C41+'UL System'!C41+'LSU System'!C41+'SU System'!C41+LCTCS!C42</f>
        <v>32116815</v>
      </c>
      <c r="D42" s="111">
        <f>BOR!D41+LUMCON!D41+LOSFA!D41+'UL System'!D41+'LSU System'!D41+'SU System'!D41+LCTCS!D42</f>
        <v>41819539</v>
      </c>
      <c r="E42" s="29">
        <f>D42-C42</f>
        <v>9702724</v>
      </c>
      <c r="F42" s="21"/>
    </row>
    <row r="43" spans="1:6" s="51" customFormat="1" ht="45">
      <c r="A43" s="22" t="s">
        <v>47</v>
      </c>
      <c r="B43" s="114">
        <f>B42+B41+B39+B38</f>
        <v>138773072.84999999</v>
      </c>
      <c r="C43" s="114">
        <f>C42+C41+C39+C38</f>
        <v>187876191</v>
      </c>
      <c r="D43" s="114">
        <f>D42+D41+D39+D38</f>
        <v>165764157</v>
      </c>
      <c r="E43" s="34">
        <f>D43-C43</f>
        <v>-22112034</v>
      </c>
      <c r="F43" s="50"/>
    </row>
    <row r="44" spans="1:6" s="51" customFormat="1" ht="45">
      <c r="A44" s="22" t="s">
        <v>48</v>
      </c>
      <c r="B44" s="33">
        <f>[1]Revenue!F32</f>
        <v>0</v>
      </c>
      <c r="C44" s="33">
        <f>[1]Revenue!G32</f>
        <v>0</v>
      </c>
      <c r="D44" s="33">
        <f>[1]Revenue!H32</f>
        <v>0</v>
      </c>
      <c r="E44" s="34">
        <f>D44-C44</f>
        <v>0</v>
      </c>
      <c r="F44" s="50"/>
    </row>
    <row r="45" spans="1:6" s="51" customFormat="1" ht="45.75" thickBot="1">
      <c r="A45" s="52" t="s">
        <v>49</v>
      </c>
      <c r="B45" s="53">
        <f>B43+B36+B12+B13+B44</f>
        <v>1539289209.1200001</v>
      </c>
      <c r="C45" s="53">
        <f>C43+C36+C12+C13+C44</f>
        <v>1646712495</v>
      </c>
      <c r="D45" s="53">
        <f>D43+D36+D12+D13+D44</f>
        <v>1775779031</v>
      </c>
      <c r="E45" s="54">
        <f>D45-C45</f>
        <v>129066536</v>
      </c>
      <c r="F45" s="50"/>
    </row>
    <row r="46" spans="1:6" s="8" customFormat="1" ht="45" thickTop="1">
      <c r="A46" s="55"/>
      <c r="B46" s="56"/>
      <c r="C46" s="56"/>
      <c r="D46" s="56"/>
      <c r="E46" s="56"/>
      <c r="F46" s="57"/>
    </row>
    <row r="47" spans="1:6" ht="45">
      <c r="A47" s="58"/>
      <c r="B47" s="59"/>
      <c r="C47" s="59"/>
      <c r="D47" s="59"/>
      <c r="E47" s="59"/>
      <c r="F47" s="60"/>
    </row>
    <row r="48" spans="1:6" ht="44.25">
      <c r="A48" s="57"/>
      <c r="B48" s="2"/>
      <c r="C48" s="2"/>
      <c r="D48" s="2"/>
      <c r="E48" s="2"/>
      <c r="F48" s="61"/>
    </row>
    <row r="49" spans="1:6" ht="44.25">
      <c r="A49" s="62"/>
      <c r="B49" s="2"/>
      <c r="C49" s="2"/>
      <c r="D49" s="2"/>
      <c r="E49" s="2"/>
      <c r="F49" s="61"/>
    </row>
    <row r="50" spans="1:6" ht="20.25">
      <c r="A50" s="63"/>
      <c r="B50" s="64"/>
      <c r="C50" s="64"/>
      <c r="D50" s="64"/>
      <c r="E50" s="64"/>
    </row>
    <row r="51" spans="1:6" ht="20.25">
      <c r="A51" s="63" t="s">
        <v>50</v>
      </c>
      <c r="B51" s="65"/>
      <c r="C51" s="65"/>
      <c r="D51" s="65"/>
      <c r="E51" s="65"/>
    </row>
    <row r="52" spans="1:6" ht="20.25">
      <c r="A52" s="63" t="s">
        <v>50</v>
      </c>
      <c r="B52" s="64"/>
      <c r="C52" s="64"/>
      <c r="D52" s="64"/>
      <c r="E52" s="64"/>
    </row>
    <row r="54" spans="1:6">
      <c r="A54" s="66" t="s">
        <v>50</v>
      </c>
    </row>
  </sheetData>
  <pageMargins left="0.7" right="0.7" top="0.75" bottom="0.75" header="0.3" footer="0.3"/>
  <pageSetup scale="3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69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4070342</v>
      </c>
      <c r="C13" s="33">
        <v>4070342</v>
      </c>
      <c r="D13" s="33">
        <v>6498929</v>
      </c>
      <c r="E13" s="34">
        <v>2428587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13701576</v>
      </c>
      <c r="C16" s="25">
        <v>14766702</v>
      </c>
      <c r="D16" s="25">
        <v>15580888</v>
      </c>
      <c r="E16" s="25">
        <v>814186</v>
      </c>
      <c r="F16" s="38"/>
    </row>
    <row r="17" spans="1:6" ht="34.5">
      <c r="A17" s="18" t="s">
        <v>22</v>
      </c>
      <c r="B17" s="25">
        <v>7027016</v>
      </c>
      <c r="C17" s="25">
        <v>8655207</v>
      </c>
      <c r="D17" s="25">
        <v>8682439</v>
      </c>
      <c r="E17" s="25">
        <v>27232</v>
      </c>
      <c r="F17" s="38"/>
    </row>
    <row r="18" spans="1:6" ht="34.5">
      <c r="A18" s="40" t="s">
        <v>23</v>
      </c>
      <c r="B18" s="25">
        <v>1236701</v>
      </c>
      <c r="C18" s="25">
        <v>1287186</v>
      </c>
      <c r="D18" s="25">
        <v>1330771</v>
      </c>
      <c r="E18" s="25">
        <v>43585</v>
      </c>
      <c r="F18" s="38"/>
    </row>
    <row r="19" spans="1:6" ht="34.5">
      <c r="A19" s="40" t="s">
        <v>24</v>
      </c>
      <c r="B19" s="25">
        <v>682440</v>
      </c>
      <c r="C19" s="25">
        <v>709931</v>
      </c>
      <c r="D19" s="25">
        <v>734740</v>
      </c>
      <c r="E19" s="25">
        <v>24809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786669</v>
      </c>
      <c r="C27" s="25">
        <v>761743</v>
      </c>
      <c r="D27" s="25">
        <v>831672</v>
      </c>
      <c r="E27" s="25">
        <v>69929</v>
      </c>
      <c r="F27" s="38"/>
    </row>
    <row r="28" spans="1:6" s="36" customFormat="1" ht="35.25">
      <c r="A28" s="22" t="s">
        <v>33</v>
      </c>
      <c r="B28" s="33">
        <v>23434402</v>
      </c>
      <c r="C28" s="33">
        <v>26180769</v>
      </c>
      <c r="D28" s="33">
        <v>27160510</v>
      </c>
      <c r="E28" s="33">
        <v>979741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679008</v>
      </c>
      <c r="C34" s="28">
        <v>933627</v>
      </c>
      <c r="D34" s="28">
        <v>968930</v>
      </c>
      <c r="E34" s="29">
        <v>35303</v>
      </c>
      <c r="F34" s="21"/>
    </row>
    <row r="35" spans="1:6" s="36" customFormat="1" ht="35.25">
      <c r="A35" s="43" t="s">
        <v>40</v>
      </c>
      <c r="B35" s="44">
        <v>24113410</v>
      </c>
      <c r="C35" s="44">
        <v>27114396</v>
      </c>
      <c r="D35" s="44">
        <v>28129440</v>
      </c>
      <c r="E35" s="45">
        <v>35303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28183752</v>
      </c>
      <c r="C44" s="53">
        <v>31184738</v>
      </c>
      <c r="D44" s="53">
        <v>34628369</v>
      </c>
      <c r="E44" s="54">
        <v>3443631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2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5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5749198</v>
      </c>
      <c r="C13" s="33">
        <v>5749198</v>
      </c>
      <c r="D13" s="33">
        <v>9210526</v>
      </c>
      <c r="E13" s="34">
        <v>3461328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20315217.640000001</v>
      </c>
      <c r="C16" s="25">
        <v>21361437</v>
      </c>
      <c r="D16" s="25">
        <v>23256579</v>
      </c>
      <c r="E16" s="25">
        <v>1895142</v>
      </c>
      <c r="F16" s="38"/>
    </row>
    <row r="17" spans="1:6" ht="34.5">
      <c r="A17" s="18" t="s">
        <v>22</v>
      </c>
      <c r="B17" s="25">
        <v>1845557.2</v>
      </c>
      <c r="C17" s="25">
        <v>1845557</v>
      </c>
      <c r="D17" s="25">
        <v>2140209</v>
      </c>
      <c r="E17" s="25">
        <v>294652</v>
      </c>
      <c r="F17" s="38"/>
    </row>
    <row r="18" spans="1:6" ht="34.5">
      <c r="A18" s="40" t="s">
        <v>23</v>
      </c>
      <c r="B18" s="25">
        <v>1904852</v>
      </c>
      <c r="C18" s="25">
        <v>1903412</v>
      </c>
      <c r="D18" s="25">
        <v>1895750</v>
      </c>
      <c r="E18" s="25">
        <v>-7662</v>
      </c>
      <c r="F18" s="38"/>
    </row>
    <row r="19" spans="1:6" ht="34.5">
      <c r="A19" s="40" t="s">
        <v>24</v>
      </c>
      <c r="B19" s="25">
        <v>971162.5</v>
      </c>
      <c r="C19" s="25">
        <v>971014</v>
      </c>
      <c r="D19" s="25">
        <v>967144</v>
      </c>
      <c r="E19" s="25">
        <v>-3870</v>
      </c>
      <c r="F19" s="38"/>
    </row>
    <row r="20" spans="1:6" ht="34.5">
      <c r="A20" s="40" t="s">
        <v>25</v>
      </c>
      <c r="B20" s="25">
        <v>464407.5</v>
      </c>
      <c r="C20" s="25">
        <v>464468</v>
      </c>
      <c r="D20" s="25">
        <v>0</v>
      </c>
      <c r="E20" s="25">
        <v>-464468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260160.5</v>
      </c>
      <c r="C24" s="25">
        <v>258452</v>
      </c>
      <c r="D24" s="25">
        <v>257895</v>
      </c>
      <c r="E24" s="25">
        <v>-557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317118.45</v>
      </c>
      <c r="C27" s="25">
        <v>317216</v>
      </c>
      <c r="D27" s="25">
        <v>268350</v>
      </c>
      <c r="E27" s="25">
        <v>-48866</v>
      </c>
      <c r="F27" s="38"/>
    </row>
    <row r="28" spans="1:6" s="36" customFormat="1" ht="35.25">
      <c r="A28" s="22" t="s">
        <v>33</v>
      </c>
      <c r="B28" s="33">
        <v>26078475.789999999</v>
      </c>
      <c r="C28" s="33">
        <v>27121556</v>
      </c>
      <c r="D28" s="33">
        <v>28785927</v>
      </c>
      <c r="E28" s="33">
        <v>1664371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15371.23</v>
      </c>
      <c r="C30" s="28">
        <v>15371</v>
      </c>
      <c r="D30" s="28">
        <v>14783</v>
      </c>
      <c r="E30" s="29">
        <v>-588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512383.92000000004</v>
      </c>
      <c r="C34" s="28">
        <v>511261</v>
      </c>
      <c r="D34" s="28">
        <v>454300</v>
      </c>
      <c r="E34" s="29">
        <v>-56961</v>
      </c>
      <c r="F34" s="21"/>
    </row>
    <row r="35" spans="1:6" s="36" customFormat="1" ht="35.25">
      <c r="A35" s="43" t="s">
        <v>40</v>
      </c>
      <c r="B35" s="44">
        <v>26606230.939999998</v>
      </c>
      <c r="C35" s="44">
        <v>27648188</v>
      </c>
      <c r="D35" s="44">
        <v>29255010</v>
      </c>
      <c r="E35" s="45">
        <v>1606822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32355428.939999998</v>
      </c>
      <c r="C44" s="53">
        <v>33397386</v>
      </c>
      <c r="D44" s="53">
        <v>38465536</v>
      </c>
      <c r="E44" s="54">
        <v>5068150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28" zoomScale="30" zoomScaleNormal="3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52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51</v>
      </c>
      <c r="C4" s="13" t="s">
        <v>7</v>
      </c>
      <c r="D4" s="13" t="s">
        <v>7</v>
      </c>
      <c r="E4" s="14" t="s">
        <v>8</v>
      </c>
      <c r="F4" s="15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8049267</v>
      </c>
      <c r="C13" s="33">
        <v>8049267</v>
      </c>
      <c r="D13" s="33">
        <v>12955497</v>
      </c>
      <c r="E13" s="34">
        <v>4906230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24559490</v>
      </c>
      <c r="C16" s="25">
        <v>24299000</v>
      </c>
      <c r="D16" s="25">
        <v>28380000</v>
      </c>
      <c r="E16" s="25">
        <v>4081000</v>
      </c>
      <c r="F16" s="38"/>
    </row>
    <row r="17" spans="1:6" ht="34.5">
      <c r="A17" s="18" t="s">
        <v>22</v>
      </c>
      <c r="B17" s="25">
        <v>4993876</v>
      </c>
      <c r="C17" s="25">
        <v>4760000</v>
      </c>
      <c r="D17" s="25">
        <v>5542000</v>
      </c>
      <c r="E17" s="25">
        <v>782000</v>
      </c>
      <c r="F17" s="38"/>
    </row>
    <row r="18" spans="1:6" ht="34.5">
      <c r="A18" s="40" t="s">
        <v>23</v>
      </c>
      <c r="B18" s="25">
        <v>1828709</v>
      </c>
      <c r="C18" s="25">
        <v>1827000</v>
      </c>
      <c r="D18" s="25">
        <v>1829000</v>
      </c>
      <c r="E18" s="25">
        <v>2000</v>
      </c>
      <c r="F18" s="38"/>
    </row>
    <row r="19" spans="1:6" ht="34.5">
      <c r="A19" s="40" t="s">
        <v>24</v>
      </c>
      <c r="B19" s="25">
        <v>1059601</v>
      </c>
      <c r="C19" s="25">
        <v>1056000</v>
      </c>
      <c r="D19" s="25">
        <v>1060000</v>
      </c>
      <c r="E19" s="25">
        <v>4000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1955443</v>
      </c>
      <c r="C24" s="25">
        <v>1888000</v>
      </c>
      <c r="D24" s="25">
        <v>1954000</v>
      </c>
      <c r="E24" s="25">
        <v>66000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345934</v>
      </c>
      <c r="C26" s="25">
        <v>273000</v>
      </c>
      <c r="D26" s="25">
        <v>321000</v>
      </c>
      <c r="E26" s="25">
        <v>48000</v>
      </c>
      <c r="F26" s="38"/>
    </row>
    <row r="27" spans="1:6" ht="34.5">
      <c r="A27" s="40" t="s">
        <v>32</v>
      </c>
      <c r="B27" s="25">
        <v>97011</v>
      </c>
      <c r="C27" s="25">
        <v>83000</v>
      </c>
      <c r="D27" s="25">
        <v>97000</v>
      </c>
      <c r="E27" s="25">
        <v>14000</v>
      </c>
      <c r="F27" s="38"/>
    </row>
    <row r="28" spans="1:6" s="36" customFormat="1" ht="35.25">
      <c r="A28" s="22" t="s">
        <v>33</v>
      </c>
      <c r="B28" s="33">
        <v>34840064</v>
      </c>
      <c r="C28" s="33">
        <v>34186000</v>
      </c>
      <c r="D28" s="33">
        <v>39183000</v>
      </c>
      <c r="E28" s="33">
        <v>4997000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411173</v>
      </c>
      <c r="C32" s="28">
        <v>452000</v>
      </c>
      <c r="D32" s="28">
        <v>397000</v>
      </c>
      <c r="E32" s="29">
        <v>-55000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4553155</v>
      </c>
      <c r="C34" s="28">
        <v>7794617</v>
      </c>
      <c r="D34" s="28">
        <v>6335000</v>
      </c>
      <c r="E34" s="29">
        <v>-1459617</v>
      </c>
      <c r="F34" s="21"/>
    </row>
    <row r="35" spans="1:6" s="36" customFormat="1" ht="35.25">
      <c r="A35" s="43" t="s">
        <v>40</v>
      </c>
      <c r="B35" s="44">
        <v>39804392</v>
      </c>
      <c r="C35" s="44">
        <v>42432617</v>
      </c>
      <c r="D35" s="44">
        <v>45915000</v>
      </c>
      <c r="E35" s="45">
        <v>3482383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47853659</v>
      </c>
      <c r="C44" s="53">
        <v>50481884</v>
      </c>
      <c r="D44" s="53">
        <v>58870497</v>
      </c>
      <c r="E44" s="54">
        <v>8388613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71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4613718</v>
      </c>
      <c r="C13" s="33">
        <v>4613718</v>
      </c>
      <c r="D13" s="33">
        <v>7410286</v>
      </c>
      <c r="E13" s="34">
        <v>2796568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17604728</v>
      </c>
      <c r="C16" s="25">
        <v>17797831</v>
      </c>
      <c r="D16" s="25">
        <v>20850617</v>
      </c>
      <c r="E16" s="25">
        <v>-3052786</v>
      </c>
      <c r="F16" s="38"/>
    </row>
    <row r="17" spans="1:6" ht="34.5">
      <c r="A17" s="18" t="s">
        <v>22</v>
      </c>
      <c r="B17" s="25">
        <v>1170313</v>
      </c>
      <c r="C17" s="25">
        <v>1332174</v>
      </c>
      <c r="D17" s="25">
        <v>1351038</v>
      </c>
      <c r="E17" s="25">
        <v>18864</v>
      </c>
      <c r="F17" s="38"/>
    </row>
    <row r="18" spans="1:6" ht="34.5">
      <c r="A18" s="40" t="s">
        <v>23</v>
      </c>
      <c r="B18" s="25">
        <v>1609780</v>
      </c>
      <c r="C18" s="25">
        <v>1597858</v>
      </c>
      <c r="D18" s="25">
        <v>1645583</v>
      </c>
      <c r="E18" s="25">
        <v>47725</v>
      </c>
      <c r="F18" s="38"/>
    </row>
    <row r="19" spans="1:6" ht="34.5">
      <c r="A19" s="40" t="s">
        <v>24</v>
      </c>
      <c r="B19" s="25">
        <v>807615</v>
      </c>
      <c r="C19" s="25">
        <v>803254</v>
      </c>
      <c r="D19" s="25">
        <v>824472</v>
      </c>
      <c r="E19" s="25">
        <v>21218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640784</v>
      </c>
      <c r="C27" s="25">
        <v>633912</v>
      </c>
      <c r="D27" s="25">
        <v>605001</v>
      </c>
      <c r="E27" s="25">
        <v>-28911</v>
      </c>
      <c r="F27" s="38"/>
    </row>
    <row r="28" spans="1:6" s="36" customFormat="1" ht="35.25">
      <c r="A28" s="22" t="s">
        <v>33</v>
      </c>
      <c r="B28" s="33">
        <v>21833220</v>
      </c>
      <c r="C28" s="33">
        <v>22165029</v>
      </c>
      <c r="D28" s="33">
        <v>25276711</v>
      </c>
      <c r="E28" s="33">
        <v>-2993890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832287</v>
      </c>
      <c r="C30" s="28">
        <v>749702</v>
      </c>
      <c r="D30" s="28">
        <v>793978</v>
      </c>
      <c r="E30" s="29">
        <v>44276</v>
      </c>
      <c r="F30" s="21"/>
    </row>
    <row r="31" spans="1:6" ht="34.5">
      <c r="A31" s="42" t="s">
        <v>36</v>
      </c>
      <c r="B31" s="28">
        <v>303479</v>
      </c>
      <c r="C31" s="28">
        <v>278500</v>
      </c>
      <c r="D31" s="28">
        <v>228500</v>
      </c>
      <c r="E31" s="29">
        <v>-50000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2062496</v>
      </c>
      <c r="C34" s="28">
        <v>2944980</v>
      </c>
      <c r="D34" s="28">
        <v>2475100</v>
      </c>
      <c r="E34" s="29">
        <v>-469880</v>
      </c>
      <c r="F34" s="21"/>
    </row>
    <row r="35" spans="1:6" s="36" customFormat="1" ht="35.25">
      <c r="A35" s="43" t="s">
        <v>40</v>
      </c>
      <c r="B35" s="44">
        <v>25031482</v>
      </c>
      <c r="C35" s="44">
        <v>26138211</v>
      </c>
      <c r="D35" s="44">
        <v>28774289</v>
      </c>
      <c r="E35" s="45">
        <v>-475604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29645200</v>
      </c>
      <c r="C44" s="53">
        <v>30751929</v>
      </c>
      <c r="D44" s="53">
        <v>36184575</v>
      </c>
      <c r="E44" s="54">
        <v>5432646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28" zoomScale="30" zoomScaleNormal="3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70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84669</v>
      </c>
      <c r="C11" s="28">
        <v>74923</v>
      </c>
      <c r="D11" s="28">
        <v>74923</v>
      </c>
      <c r="E11" s="29">
        <v>0</v>
      </c>
      <c r="F11" s="21"/>
    </row>
    <row r="12" spans="1:12" s="36" customFormat="1" ht="35.25">
      <c r="A12" s="32" t="s">
        <v>17</v>
      </c>
      <c r="B12" s="33">
        <v>84669</v>
      </c>
      <c r="C12" s="33">
        <v>74923</v>
      </c>
      <c r="D12" s="33">
        <v>74923</v>
      </c>
      <c r="E12" s="34">
        <v>0</v>
      </c>
      <c r="F12" s="35"/>
    </row>
    <row r="13" spans="1:12" s="36" customFormat="1" ht="35.25">
      <c r="A13" s="37" t="s">
        <v>18</v>
      </c>
      <c r="B13" s="33">
        <v>6398432</v>
      </c>
      <c r="C13" s="33">
        <v>6398432</v>
      </c>
      <c r="D13" s="33">
        <v>10247839</v>
      </c>
      <c r="E13" s="34">
        <v>3849407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22844471</v>
      </c>
      <c r="C16" s="25">
        <v>23236813</v>
      </c>
      <c r="D16" s="25">
        <v>26968963</v>
      </c>
      <c r="E16" s="25">
        <v>3732150</v>
      </c>
      <c r="F16" s="38"/>
    </row>
    <row r="17" spans="1:6" ht="34.5">
      <c r="A17" s="18" t="s">
        <v>22</v>
      </c>
      <c r="B17" s="25">
        <v>2696539</v>
      </c>
      <c r="C17" s="25">
        <v>2696539</v>
      </c>
      <c r="D17" s="25">
        <v>3122439</v>
      </c>
      <c r="E17" s="25">
        <v>425900</v>
      </c>
      <c r="F17" s="38"/>
    </row>
    <row r="18" spans="1:6" ht="34.5">
      <c r="A18" s="40" t="s">
        <v>23</v>
      </c>
      <c r="B18" s="25">
        <v>2013488</v>
      </c>
      <c r="C18" s="25">
        <v>2013488</v>
      </c>
      <c r="D18" s="25">
        <v>1993005</v>
      </c>
      <c r="E18" s="25">
        <v>-20483</v>
      </c>
      <c r="F18" s="38"/>
    </row>
    <row r="19" spans="1:6" ht="34.5">
      <c r="A19" s="40" t="s">
        <v>24</v>
      </c>
      <c r="B19" s="25">
        <v>1042977</v>
      </c>
      <c r="C19" s="25">
        <v>1042977</v>
      </c>
      <c r="D19" s="25">
        <v>1032428</v>
      </c>
      <c r="E19" s="25">
        <v>-10549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755928</v>
      </c>
      <c r="C27" s="25">
        <v>755928</v>
      </c>
      <c r="D27" s="25">
        <v>731931</v>
      </c>
      <c r="E27" s="25">
        <v>-23997</v>
      </c>
      <c r="F27" s="38"/>
    </row>
    <row r="28" spans="1:6" s="36" customFormat="1" ht="35.25">
      <c r="A28" s="22" t="s">
        <v>33</v>
      </c>
      <c r="B28" s="33">
        <v>29353403</v>
      </c>
      <c r="C28" s="33">
        <v>29745745</v>
      </c>
      <c r="D28" s="33">
        <v>33848766</v>
      </c>
      <c r="E28" s="33">
        <v>4103021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636561</v>
      </c>
      <c r="C30" s="28">
        <v>636561</v>
      </c>
      <c r="D30" s="28">
        <v>652572</v>
      </c>
      <c r="E30" s="29">
        <v>16011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1755887</v>
      </c>
      <c r="C34" s="28">
        <v>1765633</v>
      </c>
      <c r="D34" s="28">
        <v>671055</v>
      </c>
      <c r="E34" s="29">
        <v>-1094578</v>
      </c>
      <c r="F34" s="21"/>
    </row>
    <row r="35" spans="1:6" s="36" customFormat="1" ht="35.25">
      <c r="A35" s="43" t="s">
        <v>40</v>
      </c>
      <c r="B35" s="44">
        <v>31745851</v>
      </c>
      <c r="C35" s="44">
        <v>32147939</v>
      </c>
      <c r="D35" s="44">
        <v>35172393</v>
      </c>
      <c r="E35" s="45">
        <v>3024454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38228952</v>
      </c>
      <c r="C44" s="53">
        <v>38621294</v>
      </c>
      <c r="D44" s="53">
        <v>45495155</v>
      </c>
      <c r="E44" s="54">
        <v>6873861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D35" zoomScale="50" zoomScaleNormal="5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53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5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68">
        <v>0</v>
      </c>
      <c r="C7" s="68">
        <v>0</v>
      </c>
      <c r="D7" s="68">
        <v>0</v>
      </c>
      <c r="E7" s="69">
        <v>0</v>
      </c>
      <c r="F7" s="21"/>
    </row>
    <row r="8" spans="1:12" ht="34.5">
      <c r="A8" s="27" t="s">
        <v>13</v>
      </c>
      <c r="B8" s="70">
        <v>0</v>
      </c>
      <c r="C8" s="70">
        <v>0</v>
      </c>
      <c r="D8" s="70">
        <v>0</v>
      </c>
      <c r="E8" s="71">
        <v>0</v>
      </c>
      <c r="F8" s="21"/>
    </row>
    <row r="9" spans="1:12" ht="34.5">
      <c r="A9" s="30" t="s">
        <v>14</v>
      </c>
      <c r="B9" s="70">
        <v>0</v>
      </c>
      <c r="C9" s="70">
        <v>0</v>
      </c>
      <c r="D9" s="70">
        <v>0</v>
      </c>
      <c r="E9" s="71">
        <v>0</v>
      </c>
      <c r="F9" s="21"/>
    </row>
    <row r="10" spans="1:12" ht="34.5">
      <c r="A10" s="31" t="s">
        <v>15</v>
      </c>
      <c r="B10" s="70">
        <v>0</v>
      </c>
      <c r="C10" s="70">
        <v>0</v>
      </c>
      <c r="D10" s="70">
        <v>0</v>
      </c>
      <c r="E10" s="71">
        <v>0</v>
      </c>
      <c r="F10" s="21"/>
    </row>
    <row r="11" spans="1:12" ht="34.5">
      <c r="A11" s="31" t="s">
        <v>16</v>
      </c>
      <c r="B11" s="70">
        <v>0</v>
      </c>
      <c r="C11" s="70">
        <v>0</v>
      </c>
      <c r="D11" s="70">
        <v>0</v>
      </c>
      <c r="E11" s="71">
        <v>0</v>
      </c>
      <c r="F11" s="21"/>
    </row>
    <row r="12" spans="1:12" s="36" customFormat="1" ht="35.25">
      <c r="A12" s="32" t="s">
        <v>17</v>
      </c>
      <c r="B12" s="72">
        <v>0</v>
      </c>
      <c r="C12" s="72">
        <v>0</v>
      </c>
      <c r="D12" s="72">
        <v>0</v>
      </c>
      <c r="E12" s="73">
        <v>0</v>
      </c>
      <c r="F12" s="35"/>
    </row>
    <row r="13" spans="1:12" s="36" customFormat="1" ht="35.25">
      <c r="A13" s="37" t="s">
        <v>18</v>
      </c>
      <c r="B13" s="72">
        <v>10222480</v>
      </c>
      <c r="C13" s="72">
        <v>10222480</v>
      </c>
      <c r="D13" s="72">
        <v>16340635</v>
      </c>
      <c r="E13" s="73">
        <v>6118155</v>
      </c>
      <c r="F13" s="35"/>
    </row>
    <row r="14" spans="1:12" ht="35.25">
      <c r="A14" s="22" t="s">
        <v>19</v>
      </c>
      <c r="B14" s="70"/>
      <c r="C14" s="70"/>
      <c r="D14" s="70"/>
      <c r="E14" s="71"/>
      <c r="F14" s="38"/>
    </row>
    <row r="15" spans="1:12" ht="35.25">
      <c r="A15" s="39" t="s">
        <v>20</v>
      </c>
      <c r="B15" s="68"/>
      <c r="C15" s="68"/>
      <c r="D15" s="68"/>
      <c r="E15" s="69"/>
      <c r="F15" s="38"/>
    </row>
    <row r="16" spans="1:12" ht="34.5">
      <c r="A16" s="18" t="s">
        <v>21</v>
      </c>
      <c r="B16" s="68">
        <v>36557202.170000002</v>
      </c>
      <c r="C16" s="68">
        <v>36826969</v>
      </c>
      <c r="D16" s="68">
        <v>41044877</v>
      </c>
      <c r="E16" s="68">
        <v>4217908</v>
      </c>
      <c r="F16" s="38"/>
    </row>
    <row r="17" spans="1:6" ht="34.5">
      <c r="A17" s="18" t="s">
        <v>22</v>
      </c>
      <c r="B17" s="68">
        <v>2844380</v>
      </c>
      <c r="C17" s="68">
        <v>2931460</v>
      </c>
      <c r="D17" s="68">
        <v>3365720</v>
      </c>
      <c r="E17" s="68">
        <v>434260</v>
      </c>
      <c r="F17" s="38"/>
    </row>
    <row r="18" spans="1:6" ht="34.5">
      <c r="A18" s="40" t="s">
        <v>23</v>
      </c>
      <c r="B18" s="68">
        <v>3359085</v>
      </c>
      <c r="C18" s="68">
        <v>3379984</v>
      </c>
      <c r="D18" s="68">
        <v>3309430</v>
      </c>
      <c r="E18" s="68">
        <v>-70554</v>
      </c>
      <c r="F18" s="38"/>
    </row>
    <row r="19" spans="1:6" ht="34.5">
      <c r="A19" s="40" t="s">
        <v>24</v>
      </c>
      <c r="B19" s="68">
        <v>1622646</v>
      </c>
      <c r="C19" s="68">
        <v>1630774</v>
      </c>
      <c r="D19" s="68">
        <v>1599629</v>
      </c>
      <c r="E19" s="68">
        <v>-31145</v>
      </c>
      <c r="F19" s="38"/>
    </row>
    <row r="20" spans="1:6" ht="34.5">
      <c r="A20" s="40" t="s">
        <v>25</v>
      </c>
      <c r="B20" s="68">
        <v>0</v>
      </c>
      <c r="C20" s="68">
        <v>0</v>
      </c>
      <c r="D20" s="68">
        <v>0</v>
      </c>
      <c r="E20" s="68">
        <v>0</v>
      </c>
      <c r="F20" s="38"/>
    </row>
    <row r="21" spans="1:6" ht="34.5">
      <c r="A21" s="40" t="s">
        <v>26</v>
      </c>
      <c r="B21" s="68">
        <v>0</v>
      </c>
      <c r="C21" s="68">
        <v>0</v>
      </c>
      <c r="D21" s="68">
        <v>0</v>
      </c>
      <c r="E21" s="68">
        <v>0</v>
      </c>
      <c r="F21" s="38"/>
    </row>
    <row r="22" spans="1:6" ht="34.5">
      <c r="A22" s="40" t="s">
        <v>27</v>
      </c>
      <c r="B22" s="68">
        <v>0</v>
      </c>
      <c r="C22" s="68">
        <v>0</v>
      </c>
      <c r="D22" s="68">
        <v>0</v>
      </c>
      <c r="E22" s="68">
        <v>0</v>
      </c>
      <c r="F22" s="38"/>
    </row>
    <row r="23" spans="1:6" ht="34.5">
      <c r="A23" s="40" t="s">
        <v>28</v>
      </c>
      <c r="B23" s="68">
        <v>0</v>
      </c>
      <c r="C23" s="68">
        <v>0</v>
      </c>
      <c r="D23" s="68">
        <v>0</v>
      </c>
      <c r="E23" s="68">
        <v>0</v>
      </c>
      <c r="F23" s="38"/>
    </row>
    <row r="24" spans="1:6" ht="34.5">
      <c r="A24" s="40" t="s">
        <v>29</v>
      </c>
      <c r="B24" s="68">
        <v>0</v>
      </c>
      <c r="C24" s="68">
        <v>0</v>
      </c>
      <c r="D24" s="68">
        <v>0</v>
      </c>
      <c r="E24" s="68">
        <v>0</v>
      </c>
      <c r="F24" s="38"/>
    </row>
    <row r="25" spans="1:6" ht="34.5">
      <c r="A25" s="40" t="s">
        <v>30</v>
      </c>
      <c r="B25" s="68">
        <v>0</v>
      </c>
      <c r="C25" s="68">
        <v>0</v>
      </c>
      <c r="D25" s="68">
        <v>0</v>
      </c>
      <c r="E25" s="68">
        <v>0</v>
      </c>
      <c r="F25" s="38"/>
    </row>
    <row r="26" spans="1:6" ht="34.5">
      <c r="A26" s="40" t="s">
        <v>31</v>
      </c>
      <c r="B26" s="68">
        <v>202390</v>
      </c>
      <c r="C26" s="68">
        <v>209201</v>
      </c>
      <c r="D26" s="68">
        <v>201500</v>
      </c>
      <c r="E26" s="68">
        <v>-7701</v>
      </c>
      <c r="F26" s="38"/>
    </row>
    <row r="27" spans="1:6" ht="34.5">
      <c r="A27" s="40" t="s">
        <v>32</v>
      </c>
      <c r="B27" s="68">
        <v>0</v>
      </c>
      <c r="C27" s="68">
        <v>0</v>
      </c>
      <c r="D27" s="68">
        <v>0</v>
      </c>
      <c r="E27" s="68">
        <v>0</v>
      </c>
      <c r="F27" s="38"/>
    </row>
    <row r="28" spans="1:6" s="36" customFormat="1" ht="35.25">
      <c r="A28" s="22" t="s">
        <v>33</v>
      </c>
      <c r="B28" s="72">
        <v>44585703.170000002</v>
      </c>
      <c r="C28" s="72">
        <v>44978388</v>
      </c>
      <c r="D28" s="72">
        <v>49521156</v>
      </c>
      <c r="E28" s="72">
        <v>4542768</v>
      </c>
      <c r="F28" s="35"/>
    </row>
    <row r="29" spans="1:6" ht="34.5">
      <c r="A29" s="41" t="s">
        <v>34</v>
      </c>
      <c r="B29" s="68">
        <v>0</v>
      </c>
      <c r="C29" s="68">
        <v>0</v>
      </c>
      <c r="D29" s="68">
        <v>0</v>
      </c>
      <c r="E29" s="69">
        <v>0</v>
      </c>
      <c r="F29" s="21"/>
    </row>
    <row r="30" spans="1:6" ht="34.5">
      <c r="A30" s="40" t="s">
        <v>35</v>
      </c>
      <c r="B30" s="70">
        <v>1032260.11</v>
      </c>
      <c r="C30" s="70">
        <v>1140755</v>
      </c>
      <c r="D30" s="70">
        <v>366105</v>
      </c>
      <c r="E30" s="71">
        <v>-774650</v>
      </c>
      <c r="F30" s="21"/>
    </row>
    <row r="31" spans="1:6" ht="34.5">
      <c r="A31" s="42" t="s">
        <v>36</v>
      </c>
      <c r="B31" s="70">
        <v>0</v>
      </c>
      <c r="C31" s="70">
        <v>0</v>
      </c>
      <c r="D31" s="70">
        <v>0</v>
      </c>
      <c r="E31" s="71">
        <v>0</v>
      </c>
      <c r="F31" s="21"/>
    </row>
    <row r="32" spans="1:6" ht="34.5">
      <c r="A32" s="30" t="s">
        <v>37</v>
      </c>
      <c r="B32" s="70">
        <v>0</v>
      </c>
      <c r="C32" s="70">
        <v>0</v>
      </c>
      <c r="D32" s="70">
        <v>0</v>
      </c>
      <c r="E32" s="71">
        <v>0</v>
      </c>
      <c r="F32" s="21"/>
    </row>
    <row r="33" spans="1:6" ht="34.5">
      <c r="A33" s="40" t="s">
        <v>38</v>
      </c>
      <c r="B33" s="70">
        <v>0</v>
      </c>
      <c r="C33" s="70">
        <v>0</v>
      </c>
      <c r="D33" s="70">
        <v>0</v>
      </c>
      <c r="E33" s="71">
        <v>0</v>
      </c>
      <c r="F33" s="21"/>
    </row>
    <row r="34" spans="1:6" ht="34.5">
      <c r="A34" s="42" t="s">
        <v>39</v>
      </c>
      <c r="B34" s="70">
        <v>5993063.3600000003</v>
      </c>
      <c r="C34" s="70">
        <v>6153537</v>
      </c>
      <c r="D34" s="70">
        <v>7143426</v>
      </c>
      <c r="E34" s="71">
        <v>989889</v>
      </c>
      <c r="F34" s="21"/>
    </row>
    <row r="35" spans="1:6" s="36" customFormat="1" ht="35.25">
      <c r="A35" s="43" t="s">
        <v>40</v>
      </c>
      <c r="B35" s="74">
        <v>51611026.640000001</v>
      </c>
      <c r="C35" s="74">
        <v>52272680</v>
      </c>
      <c r="D35" s="74">
        <v>57030687</v>
      </c>
      <c r="E35" s="75">
        <v>215239</v>
      </c>
      <c r="F35" s="35"/>
    </row>
    <row r="36" spans="1:6" ht="35.25">
      <c r="A36" s="39" t="s">
        <v>41</v>
      </c>
      <c r="B36" s="68"/>
      <c r="C36" s="68"/>
      <c r="D36" s="68"/>
      <c r="E36" s="69"/>
      <c r="F36" s="21"/>
    </row>
    <row r="37" spans="1:6" ht="34.5">
      <c r="A37" s="46" t="s">
        <v>42</v>
      </c>
      <c r="B37" s="68">
        <v>0</v>
      </c>
      <c r="C37" s="68">
        <v>0</v>
      </c>
      <c r="D37" s="68">
        <v>0</v>
      </c>
      <c r="E37" s="69">
        <v>0</v>
      </c>
      <c r="F37" s="21"/>
    </row>
    <row r="38" spans="1:6" ht="34.5">
      <c r="A38" s="27" t="s">
        <v>43</v>
      </c>
      <c r="B38" s="76">
        <v>0</v>
      </c>
      <c r="C38" s="76">
        <v>0</v>
      </c>
      <c r="D38" s="76">
        <v>0</v>
      </c>
      <c r="E38" s="77">
        <v>0</v>
      </c>
      <c r="F38" s="21"/>
    </row>
    <row r="39" spans="1:6" ht="35.25">
      <c r="A39" s="49" t="s">
        <v>44</v>
      </c>
      <c r="B39" s="68"/>
      <c r="C39" s="68"/>
      <c r="D39" s="68"/>
      <c r="E39" s="68"/>
      <c r="F39" s="21"/>
    </row>
    <row r="40" spans="1:6" ht="34.5">
      <c r="A40" s="40" t="s">
        <v>45</v>
      </c>
      <c r="B40" s="68">
        <v>0</v>
      </c>
      <c r="C40" s="68">
        <v>0</v>
      </c>
      <c r="D40" s="68">
        <v>0</v>
      </c>
      <c r="E40" s="69">
        <v>0</v>
      </c>
      <c r="F40" s="21"/>
    </row>
    <row r="41" spans="1:6" ht="34.5">
      <c r="A41" s="27" t="s">
        <v>46</v>
      </c>
      <c r="B41" s="70">
        <v>0</v>
      </c>
      <c r="C41" s="70">
        <v>0</v>
      </c>
      <c r="D41" s="70">
        <v>0</v>
      </c>
      <c r="E41" s="71">
        <v>0</v>
      </c>
      <c r="F41" s="21"/>
    </row>
    <row r="42" spans="1:6" s="51" customFormat="1" ht="45">
      <c r="A42" s="22" t="s">
        <v>47</v>
      </c>
      <c r="B42" s="72">
        <v>0</v>
      </c>
      <c r="C42" s="72">
        <v>0</v>
      </c>
      <c r="D42" s="72">
        <v>0</v>
      </c>
      <c r="E42" s="73">
        <v>0</v>
      </c>
      <c r="F42" s="50"/>
    </row>
    <row r="43" spans="1:6" s="51" customFormat="1" ht="45">
      <c r="A43" s="22" t="s">
        <v>48</v>
      </c>
      <c r="B43" s="72">
        <v>0</v>
      </c>
      <c r="C43" s="72">
        <v>0</v>
      </c>
      <c r="D43" s="72">
        <v>0</v>
      </c>
      <c r="E43" s="73">
        <v>0</v>
      </c>
      <c r="F43" s="50"/>
    </row>
    <row r="44" spans="1:6" s="51" customFormat="1" ht="45.75" thickBot="1">
      <c r="A44" s="52" t="s">
        <v>49</v>
      </c>
      <c r="B44" s="78">
        <v>61833506.640000001</v>
      </c>
      <c r="C44" s="78">
        <v>62495160</v>
      </c>
      <c r="D44" s="78">
        <v>73371322</v>
      </c>
      <c r="E44" s="79">
        <v>10876162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72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500000</v>
      </c>
      <c r="C11" s="28">
        <v>500000</v>
      </c>
      <c r="D11" s="28">
        <v>0</v>
      </c>
      <c r="E11" s="29">
        <v>-500000</v>
      </c>
      <c r="F11" s="21"/>
    </row>
    <row r="12" spans="1:12" s="36" customFormat="1" ht="35.25">
      <c r="A12" s="32" t="s">
        <v>17</v>
      </c>
      <c r="B12" s="33">
        <v>500000</v>
      </c>
      <c r="C12" s="33">
        <v>500000</v>
      </c>
      <c r="D12" s="33">
        <v>0</v>
      </c>
      <c r="E12" s="34">
        <v>-500000</v>
      </c>
      <c r="F12" s="35"/>
    </row>
    <row r="13" spans="1:12" s="36" customFormat="1" ht="35.25">
      <c r="A13" s="37" t="s">
        <v>18</v>
      </c>
      <c r="B13" s="33">
        <v>13023402</v>
      </c>
      <c r="C13" s="33">
        <v>13023402</v>
      </c>
      <c r="D13" s="33">
        <v>20942299</v>
      </c>
      <c r="E13" s="34">
        <v>7918897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39916732</v>
      </c>
      <c r="C16" s="25">
        <v>39375921</v>
      </c>
      <c r="D16" s="25">
        <v>43489281</v>
      </c>
      <c r="E16" s="25">
        <v>-4113360</v>
      </c>
      <c r="F16" s="38"/>
    </row>
    <row r="17" spans="1:6" ht="34.5">
      <c r="A17" s="18" t="s">
        <v>22</v>
      </c>
      <c r="B17" s="25">
        <v>4366814</v>
      </c>
      <c r="C17" s="25">
        <v>3997643</v>
      </c>
      <c r="D17" s="25">
        <v>4277643</v>
      </c>
      <c r="E17" s="25">
        <v>280000</v>
      </c>
      <c r="F17" s="38"/>
    </row>
    <row r="18" spans="1:6" ht="34.5">
      <c r="A18" s="40" t="s">
        <v>23</v>
      </c>
      <c r="B18" s="25">
        <v>3554234</v>
      </c>
      <c r="C18" s="25">
        <v>3490450</v>
      </c>
      <c r="D18" s="25">
        <v>3490450</v>
      </c>
      <c r="E18" s="25">
        <v>0</v>
      </c>
      <c r="F18" s="38"/>
    </row>
    <row r="19" spans="1:6" ht="34.5">
      <c r="A19" s="40" t="s">
        <v>24</v>
      </c>
      <c r="B19" s="25">
        <v>1811952</v>
      </c>
      <c r="C19" s="25">
        <v>1781200</v>
      </c>
      <c r="D19" s="25">
        <v>1781200</v>
      </c>
      <c r="E19" s="25">
        <v>0</v>
      </c>
      <c r="F19" s="38"/>
    </row>
    <row r="20" spans="1:6" ht="34.5">
      <c r="A20" s="40" t="s">
        <v>25</v>
      </c>
      <c r="B20" s="25">
        <v>415000</v>
      </c>
      <c r="C20" s="25">
        <v>1400000</v>
      </c>
      <c r="D20" s="25">
        <v>1400000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1061821</v>
      </c>
      <c r="C27" s="25">
        <v>745000</v>
      </c>
      <c r="D27" s="25">
        <v>795000</v>
      </c>
      <c r="E27" s="25">
        <v>50000</v>
      </c>
      <c r="F27" s="38"/>
    </row>
    <row r="28" spans="1:6" s="36" customFormat="1" ht="35.25">
      <c r="A28" s="22" t="s">
        <v>33</v>
      </c>
      <c r="B28" s="33">
        <v>51126553</v>
      </c>
      <c r="C28" s="33">
        <v>50790214</v>
      </c>
      <c r="D28" s="33">
        <v>55233574</v>
      </c>
      <c r="E28" s="33">
        <v>-3783360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29000</v>
      </c>
      <c r="D30" s="28">
        <v>14000</v>
      </c>
      <c r="E30" s="29">
        <v>-15000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4038146</v>
      </c>
      <c r="C34" s="28">
        <v>4380540</v>
      </c>
      <c r="D34" s="28">
        <v>4629037</v>
      </c>
      <c r="E34" s="29">
        <v>248497</v>
      </c>
      <c r="F34" s="21"/>
    </row>
    <row r="35" spans="1:6" s="36" customFormat="1" ht="35.25">
      <c r="A35" s="43" t="s">
        <v>40</v>
      </c>
      <c r="B35" s="44">
        <v>55164699</v>
      </c>
      <c r="C35" s="44">
        <v>55199754</v>
      </c>
      <c r="D35" s="44">
        <v>59876611</v>
      </c>
      <c r="E35" s="45">
        <v>233497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68688101</v>
      </c>
      <c r="C44" s="53">
        <v>68723156</v>
      </c>
      <c r="D44" s="53">
        <v>80818910</v>
      </c>
      <c r="E44" s="54">
        <v>12095754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73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51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7291143</v>
      </c>
      <c r="C13" s="33">
        <v>7291143</v>
      </c>
      <c r="D13" s="33">
        <v>11698812</v>
      </c>
      <c r="E13" s="34">
        <v>4407669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22512425</v>
      </c>
      <c r="C16" s="25">
        <v>23624434</v>
      </c>
      <c r="D16" s="25">
        <v>25415018</v>
      </c>
      <c r="E16" s="25">
        <v>1790584</v>
      </c>
      <c r="F16" s="38"/>
    </row>
    <row r="17" spans="1:6" ht="34.5">
      <c r="A17" s="18" t="s">
        <v>22</v>
      </c>
      <c r="B17" s="25">
        <v>1781507</v>
      </c>
      <c r="C17" s="25">
        <v>1517000</v>
      </c>
      <c r="D17" s="25">
        <v>1870000</v>
      </c>
      <c r="E17" s="25">
        <v>353000</v>
      </c>
      <c r="F17" s="38"/>
    </row>
    <row r="18" spans="1:6" ht="34.5">
      <c r="A18" s="40" t="s">
        <v>23</v>
      </c>
      <c r="B18" s="25">
        <v>2008878</v>
      </c>
      <c r="C18" s="25">
        <v>1858810</v>
      </c>
      <c r="D18" s="25">
        <v>1764820</v>
      </c>
      <c r="E18" s="25">
        <v>-93990</v>
      </c>
      <c r="F18" s="38"/>
    </row>
    <row r="19" spans="1:6" ht="34.5">
      <c r="A19" s="40" t="s">
        <v>24</v>
      </c>
      <c r="B19" s="25">
        <v>1006422</v>
      </c>
      <c r="C19" s="25">
        <v>939570</v>
      </c>
      <c r="D19" s="25">
        <v>892365</v>
      </c>
      <c r="E19" s="25">
        <v>-47205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2696215</v>
      </c>
      <c r="C27" s="25">
        <v>2304282</v>
      </c>
      <c r="D27" s="25">
        <v>2688967</v>
      </c>
      <c r="E27" s="25">
        <v>384685</v>
      </c>
      <c r="F27" s="38"/>
    </row>
    <row r="28" spans="1:6" s="36" customFormat="1" ht="35.25">
      <c r="A28" s="22" t="s">
        <v>33</v>
      </c>
      <c r="B28" s="33">
        <v>30005447</v>
      </c>
      <c r="C28" s="33">
        <v>30244096</v>
      </c>
      <c r="D28" s="33">
        <v>32631170</v>
      </c>
      <c r="E28" s="33">
        <v>2387074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666928</v>
      </c>
      <c r="C30" s="28">
        <v>627100</v>
      </c>
      <c r="D30" s="28">
        <v>801700</v>
      </c>
      <c r="E30" s="29">
        <v>174600</v>
      </c>
      <c r="F30" s="21"/>
    </row>
    <row r="31" spans="1:6" ht="34.5">
      <c r="A31" s="42" t="s">
        <v>36</v>
      </c>
      <c r="B31" s="28">
        <v>1182845</v>
      </c>
      <c r="C31" s="28">
        <v>1085000</v>
      </c>
      <c r="D31" s="28">
        <v>1110000</v>
      </c>
      <c r="E31" s="29">
        <v>25000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600847</v>
      </c>
      <c r="C34" s="28">
        <v>659200</v>
      </c>
      <c r="D34" s="28">
        <v>561000</v>
      </c>
      <c r="E34" s="29">
        <v>-98200</v>
      </c>
      <c r="F34" s="21"/>
    </row>
    <row r="35" spans="1:6" s="36" customFormat="1" ht="35.25">
      <c r="A35" s="43" t="s">
        <v>40</v>
      </c>
      <c r="B35" s="44">
        <v>32456067</v>
      </c>
      <c r="C35" s="44">
        <v>32615396</v>
      </c>
      <c r="D35" s="44">
        <v>35103870</v>
      </c>
      <c r="E35" s="44">
        <v>2488474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39747210</v>
      </c>
      <c r="C44" s="53">
        <v>39906539</v>
      </c>
      <c r="D44" s="53">
        <v>46802682</v>
      </c>
      <c r="E44" s="54">
        <v>6896143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96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111">
        <f>LSUBOS!B7+LSU!B7+LSUA!B7+LSUE!B7+LSUS!B7+LSUHSCNO!B7+LSUHSCS!B7+LSULaw!B7+LSUAg!B7+PBRC!B7+HPLong!B7+EAConway!B7+UNO!B7</f>
        <v>156856775</v>
      </c>
      <c r="C7" s="111">
        <f>LSUBOS!C7+LSU!C7+LSUA!C7+LSUE!C7+LSUS!C7+LSUHSCNO!C7+LSUHSCS!C7+LSULaw!C7+LSUAg!C7+PBRC!C7+HPLong!C7+EAConway!C7+UNO!C7</f>
        <v>164426027</v>
      </c>
      <c r="D7" s="111">
        <f>LSUBOS!D7+LSU!D7+LSUA!D7+LSUE!D7+LSUS!D7+LSUHSCNO!D7+LSUHSCS!D7+LSULaw!D7+LSUAg!D7+PBRC!D7+HPLong!D7+EAConway!D7+UNO!D7</f>
        <v>164426027</v>
      </c>
      <c r="E7" s="26">
        <f t="shared" ref="E7:E12" si="0">D7-C7</f>
        <v>0</v>
      </c>
      <c r="F7" s="21"/>
    </row>
    <row r="8" spans="1:12" ht="34.5">
      <c r="A8" s="27" t="s">
        <v>13</v>
      </c>
      <c r="B8" s="111">
        <f>LSUBOS!B8+LSU!B8+LSUA!B8+LSUE!B8+LSUS!B8+LSUHSCNO!B8+LSUHSCS!B8+LSULaw!B8+LSUAg!B8+PBRC!B8+HPLong!B8+EAConway!B8+UNO!B8</f>
        <v>185509589</v>
      </c>
      <c r="C8" s="111">
        <f>LSUBOS!C8+LSU!C8+LSUA!C8+LSUE!C8+LSUS!C8+LSUHSCNO!C8+LSUHSCS!C8+LSULaw!C8+LSUAg!C8+PBRC!C8+HPLong!C8+EAConway!C8+UNO!C8</f>
        <v>201613726</v>
      </c>
      <c r="D8" s="111">
        <f>LSUBOS!D8+LSU!D8+LSUA!D8+LSUE!D8+LSUS!D8+LSUHSCNO!D8+LSUHSCS!D8+LSULaw!D8+LSUAg!D8+PBRC!D8+HPLong!D8+EAConway!D8+UNO!D8</f>
        <v>180079485</v>
      </c>
      <c r="E8" s="29">
        <f t="shared" si="0"/>
        <v>-21534241</v>
      </c>
      <c r="F8" s="21"/>
    </row>
    <row r="9" spans="1:12" ht="34.5">
      <c r="A9" s="30" t="s">
        <v>14</v>
      </c>
      <c r="B9" s="111">
        <f>LSUBOS!B9+LSU!B9+LSUA!B9+LSUE!B9+LSUS!B9+LSUHSCNO!B9+LSUHSCS!B9+LSULaw!B9+LSUAg!B9+PBRC!B9+HPLong!B9+EAConway!B9+UNO!B9</f>
        <v>35859555</v>
      </c>
      <c r="C9" s="111">
        <f>LSUBOS!C9+LSU!C9+LSUA!C9+LSUE!C9+LSUS!C9+LSUHSCNO!C9+LSUHSCS!C9+LSULaw!C9+LSUAg!C9+PBRC!C9+HPLong!C9+EAConway!C9+UNO!C9</f>
        <v>39169464</v>
      </c>
      <c r="D9" s="111">
        <f>LSUBOS!D9+LSU!D9+LSUA!D9+LSUE!D9+LSUS!D9+LSUHSCNO!D9+LSUHSCS!D9+LSULaw!D9+LSUAg!D9+PBRC!D9+HPLong!D9+EAConway!D9+UNO!D9</f>
        <v>38169464</v>
      </c>
      <c r="E9" s="29">
        <f t="shared" si="0"/>
        <v>-1000000</v>
      </c>
      <c r="F9" s="21"/>
    </row>
    <row r="10" spans="1:12" ht="34.5">
      <c r="A10" s="31" t="s">
        <v>15</v>
      </c>
      <c r="B10" s="111">
        <f>LSUBOS!B10+LSU!B10+LSUA!B10+LSUE!B10+LSUS!B10+LSUHSCNO!B10+LSUHSCS!B10+LSULaw!B10+LSUAg!B10+PBRC!B10+HPLong!B10+EAConway!B10+UNO!B10</f>
        <v>6828717</v>
      </c>
      <c r="C10" s="111">
        <f>LSUBOS!C10+LSU!C10+LSUA!C10+LSUE!C10+LSUS!C10+LSUHSCNO!C10+LSUHSCS!C10+LSULaw!C10+LSUAg!C10+PBRC!C10+HPLong!C10+EAConway!C10+UNO!C10</f>
        <v>6831085</v>
      </c>
      <c r="D10" s="111">
        <f>LSUBOS!D10+LSU!D10+LSUA!D10+LSUE!D10+LSUS!D10+LSUHSCNO!D10+LSUHSCS!D10+LSULaw!D10+LSUAg!D10+PBRC!D10+HPLong!D10+EAConway!D10+UNO!D10</f>
        <v>6649986</v>
      </c>
      <c r="E10" s="29">
        <f t="shared" si="0"/>
        <v>-181099</v>
      </c>
      <c r="F10" s="21" t="s">
        <v>50</v>
      </c>
    </row>
    <row r="11" spans="1:12" ht="34.5">
      <c r="A11" s="31" t="s">
        <v>16</v>
      </c>
      <c r="B11" s="111">
        <f>LSUBOS!B11+LSU!B11+LSUA!B11+LSUE!B11+LSUS!B11+LSUHSCNO!B11+LSUHSCS!B11+LSULaw!B11+LSUAg!B11+PBRC!B11+HPLong!B11+EAConway!B11+UNO!B11</f>
        <v>3253867</v>
      </c>
      <c r="C11" s="111">
        <f>LSUBOS!C11+LSU!C11+LSUA!C11+LSUE!C11+LSUS!C11+LSUHSCNO!C11+LSUHSCS!C11+LSULaw!C11+LSUAg!C11+PBRC!C11+HPLong!C11+EAConway!C11+UNO!C11</f>
        <v>3253868</v>
      </c>
      <c r="D11" s="111">
        <f>LSUBOS!D11+LSU!D11+LSUA!D11+LSUE!D11+LSUS!D11+LSUHSCNO!D11+LSUHSCS!D11+LSULaw!D11+LSUAg!D11+PBRC!D11+HPLong!D11+EAConway!D11+UNO!D11</f>
        <v>5273546</v>
      </c>
      <c r="E11" s="29">
        <f t="shared" si="0"/>
        <v>2019678</v>
      </c>
      <c r="F11" s="21"/>
    </row>
    <row r="12" spans="1:12" s="36" customFormat="1" ht="35.25">
      <c r="A12" s="32" t="s">
        <v>17</v>
      </c>
      <c r="B12" s="113">
        <f>B10+B9+B8+B7+B11</f>
        <v>388308503</v>
      </c>
      <c r="C12" s="113">
        <f>C10+C9+C8+C7+C11</f>
        <v>415294170</v>
      </c>
      <c r="D12" s="113">
        <f>D10+D9+D8+D7+D11</f>
        <v>394598508</v>
      </c>
      <c r="E12" s="34">
        <f t="shared" si="0"/>
        <v>-20695662</v>
      </c>
      <c r="F12" s="35"/>
    </row>
    <row r="13" spans="1:12" s="36" customFormat="1" ht="35.25">
      <c r="A13" s="37" t="s">
        <v>18</v>
      </c>
      <c r="B13" s="115">
        <f>LSUBOS!B13+LSU!B13+LSUA!B13+LSUE!B13+LSUS!B13+LSUHSCNO!B13+LSUHSCS!B13+LSULaw!B13+LSUAg!B13+PBRC!B13+HPLong!B13+EAConway!B13+UNO!B13</f>
        <v>91518430</v>
      </c>
      <c r="C13" s="115">
        <f>LSUBOS!C13+LSU!C13+LSUA!C13+LSUE!C13+LSUS!C13+LSUHSCNO!C13+LSUHSCS!C13+LSULaw!C13+LSUAg!C13+PBRC!C13+HPLong!C13+EAConway!C13+UNO!C13</f>
        <v>91518430</v>
      </c>
      <c r="D13" s="115">
        <f>LSUBOS!D13+LSU!D13+LSUA!D13+LSUE!D13+LSUS!D13+LSUHSCNO!D13+LSUHSCS!D13+LSULaw!D13+LSUAg!D13+PBRC!D13+HPLong!D13+EAConway!D13+UNO!D13</f>
        <v>133140481</v>
      </c>
      <c r="E13" s="34">
        <f>D13-C13</f>
        <v>41622051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f>LSUBOS!B16+LSU!B16+LSUA!B16+LSUE!B16+LSUS!B16+LSUHSCNO!B16+LSUHSCS!B16+LSULaw!B16+LSUAg!B16+PBRC!B16+HPLong!B16+EAConway!B16+UNO!B16</f>
        <v>195578937</v>
      </c>
      <c r="C16" s="25">
        <f>LSUBOS!C16+LSU!C16+LSUA!C16+LSUE!C16+LSUS!C16+LSUHSCNO!C16+LSUHSCS!C16+LSULaw!C16+LSUAg!C16+PBRC!C16+HPLong!C16+EAConway!C16+UNO!C16</f>
        <v>195465974</v>
      </c>
      <c r="D16" s="25">
        <f>LSUBOS!D16+LSU!D16+LSUA!D16+LSUE!D16+LSUS!D16+LSUHSCNO!D16+LSUHSCS!D16+LSULaw!D16+LSUAg!D16+PBRC!D16+HPLong!D16+EAConway!D16+UNO!D16</f>
        <v>221348884</v>
      </c>
      <c r="E16" s="25">
        <f>D16-C16</f>
        <v>25882910</v>
      </c>
      <c r="F16" s="38"/>
    </row>
    <row r="17" spans="1:6" ht="34.5">
      <c r="A17" s="18" t="s">
        <v>22</v>
      </c>
      <c r="B17" s="25">
        <f>LSUBOS!B17+LSU!B17+LSUA!B17+LSUE!B17+LSUS!B17+LSUHSCNO!B17+LSUHSCS!B17+LSULaw!B17+LSUAg!B17+PBRC!B17+HPLong!B17+EAConway!B17+UNO!B17</f>
        <v>53206765</v>
      </c>
      <c r="C17" s="25">
        <f>LSUBOS!C17+LSU!C17+LSUA!C17+LSUE!C17+LSUS!C17+LSUHSCNO!C17+LSUHSCS!C17+LSULaw!C17+LSUAg!C17+PBRC!C17+HPLong!C17+EAConway!C17+UNO!C17</f>
        <v>49602066</v>
      </c>
      <c r="D17" s="25">
        <f>LSUBOS!D17+LSU!D17+LSUA!D17+LSUE!D17+LSUS!D17+LSUHSCNO!D17+LSUHSCS!D17+LSULaw!D17+LSUAg!D17+PBRC!D17+HPLong!D17+EAConway!D17+UNO!D17</f>
        <v>62210149</v>
      </c>
      <c r="E17" s="25">
        <f>D17-C17</f>
        <v>12608083</v>
      </c>
      <c r="F17" s="38"/>
    </row>
    <row r="18" spans="1:6" ht="34.5">
      <c r="A18" s="40" t="s">
        <v>23</v>
      </c>
      <c r="B18" s="25">
        <f>LSUBOS!B18+LSU!B18+LSUA!B18+LSUE!B18+LSUS!B18+LSUHSCNO!B18+LSUHSCS!B18+LSULaw!B18+LSUAg!B18+PBRC!B18+HPLong!B18+EAConway!B18+UNO!B18</f>
        <v>18237732</v>
      </c>
      <c r="C18" s="25">
        <f>LSUBOS!C18+LSU!C18+LSUA!C18+LSUE!C18+LSUS!C18+LSUHSCNO!C18+LSUHSCS!C18+LSULaw!C18+LSUAg!C18+PBRC!C18+HPLong!C18+EAConway!C18+UNO!C18</f>
        <v>18995776</v>
      </c>
      <c r="D18" s="25">
        <f>LSUBOS!D18+LSU!D18+LSUA!D18+LSUE!D18+LSUS!D18+LSUHSCNO!D18+LSUHSCS!D18+LSULaw!D18+LSUAg!D18+PBRC!D18+HPLong!D18+EAConway!D18+UNO!D18</f>
        <v>18314634</v>
      </c>
      <c r="E18" s="25">
        <f>D18-C18</f>
        <v>-681142</v>
      </c>
      <c r="F18" s="38"/>
    </row>
    <row r="19" spans="1:6" ht="34.5">
      <c r="A19" s="40" t="s">
        <v>24</v>
      </c>
      <c r="B19" s="25">
        <f>LSUBOS!B19+LSU!B19+LSUA!B19+LSUE!B19+LSUS!B19+LSUHSCNO!B19+LSUHSCS!B19+LSULaw!B19+LSUAg!B19+PBRC!B19+HPLong!B19+EAConway!B19+UNO!B19</f>
        <v>7966439</v>
      </c>
      <c r="C19" s="25">
        <f>LSUBOS!C19+LSU!C19+LSUA!C19+LSUE!C19+LSUS!C19+LSUHSCNO!C19+LSUHSCS!C19+LSULaw!C19+LSUAg!C19+PBRC!C19+HPLong!C19+EAConway!C19+UNO!C19</f>
        <v>8252368</v>
      </c>
      <c r="D19" s="25">
        <f>LSUBOS!D19+LSU!D19+LSUA!D19+LSUE!D19+LSUS!D19+LSUHSCNO!D19+LSUHSCS!D19+LSULaw!D19+LSUAg!D19+PBRC!D19+HPLong!D19+EAConway!D19+UNO!D19</f>
        <v>8172924</v>
      </c>
      <c r="E19" s="25">
        <f>D19-C19</f>
        <v>-79444</v>
      </c>
      <c r="F19" s="38"/>
    </row>
    <row r="20" spans="1:6" ht="34.5">
      <c r="A20" s="40" t="s">
        <v>25</v>
      </c>
      <c r="B20" s="25">
        <f>LSUBOS!B20+LSU!B20+LSUA!B20+LSUE!B20+LSUS!B20+LSUHSCNO!B20+LSUHSCS!B20+LSULaw!B20+LSUAg!B20+PBRC!B20+HPLong!B20+EAConway!B20+UNO!B20</f>
        <v>1823072</v>
      </c>
      <c r="C20" s="25">
        <f>LSUBOS!C20+LSU!C20+LSUA!C20+LSUE!C20+LSUS!C20+LSUHSCNO!C20+LSUHSCS!C20+LSULaw!C20+LSUAg!C20+PBRC!C20+HPLong!C20+EAConway!C20+UNO!C20</f>
        <v>1822600</v>
      </c>
      <c r="D20" s="25">
        <f>LSUBOS!D20+LSU!D20+LSUA!D20+LSUE!D20+LSUS!D20+LSUHSCNO!D20+LSUHSCS!D20+LSULaw!D20+LSUAg!D20+PBRC!D20+HPLong!D20+EAConway!D20+UNO!D20</f>
        <v>2058616</v>
      </c>
      <c r="E20" s="25">
        <f t="shared" ref="E20:E26" si="1">D20-C20</f>
        <v>236016</v>
      </c>
      <c r="F20" s="38"/>
    </row>
    <row r="21" spans="1:6" ht="34.5">
      <c r="A21" s="40" t="s">
        <v>26</v>
      </c>
      <c r="B21" s="25">
        <f>LSUBOS!B21+LSU!B21+LSUA!B21+LSUE!B21+LSUS!B21+LSUHSCNO!B21+LSUHSCS!B21+LSULaw!B21+LSUAg!B21+PBRC!B21+HPLong!B21+EAConway!B21+UNO!B21</f>
        <v>0</v>
      </c>
      <c r="C21" s="25">
        <f>LSUBOS!C21+LSU!C21+LSUA!C21+LSUE!C21+LSUS!C21+LSUHSCNO!C21+LSUHSCS!C21+LSULaw!C21+LSUAg!C21+PBRC!C21+HPLong!C21+EAConway!C21+UNO!C21</f>
        <v>0</v>
      </c>
      <c r="D21" s="25">
        <f>LSUBOS!D21+LSU!D21+LSUA!D21+LSUE!D21+LSUS!D21+LSUHSCNO!D21+LSUHSCS!D21+LSULaw!D21+LSUAg!D21+PBRC!D21+HPLong!D21+EAConway!D21+UNO!D21</f>
        <v>0</v>
      </c>
      <c r="E21" s="25">
        <f t="shared" si="1"/>
        <v>0</v>
      </c>
      <c r="F21" s="38"/>
    </row>
    <row r="22" spans="1:6" ht="34.5">
      <c r="A22" s="40" t="s">
        <v>27</v>
      </c>
      <c r="B22" s="25">
        <f>LSUBOS!B22+LSU!B22+LSUA!B22+LSUE!B22+LSUS!B22+LSUHSCNO!B22+LSUHSCS!B22+LSULaw!B22+LSUAg!B22+PBRC!B22+HPLong!B22+EAConway!B22+UNO!B22</f>
        <v>0</v>
      </c>
      <c r="C22" s="25">
        <f>LSUBOS!C22+LSU!C22+LSUA!C22+LSUE!C22+LSUS!C22+LSUHSCNO!C22+LSUHSCS!C22+LSULaw!C22+LSUAg!C22+PBRC!C22+HPLong!C22+EAConway!C22+UNO!C22</f>
        <v>0</v>
      </c>
      <c r="D22" s="25">
        <f>LSUBOS!D22+LSU!D22+LSUA!D22+LSUE!D22+LSUS!D22+LSUHSCNO!D22+LSUHSCS!D22+LSULaw!D22+LSUAg!D22+PBRC!D22+HPLong!D22+EAConway!D22+UNO!D22</f>
        <v>0</v>
      </c>
      <c r="E22" s="25">
        <f t="shared" si="1"/>
        <v>0</v>
      </c>
      <c r="F22" s="38"/>
    </row>
    <row r="23" spans="1:6" ht="34.5">
      <c r="A23" s="40" t="s">
        <v>28</v>
      </c>
      <c r="B23" s="25">
        <f>LSUBOS!B23+LSU!B23+LSUA!B23+LSUE!B23+LSUS!B23+LSUHSCNO!B23+LSUHSCS!B23+LSULaw!B23+LSUAg!B23+PBRC!B23+HPLong!B23+EAConway!B23+UNO!B23</f>
        <v>0</v>
      </c>
      <c r="C23" s="25">
        <f>LSUBOS!C23+LSU!C23+LSUA!C23+LSUE!C23+LSUS!C23+LSUHSCNO!C23+LSUHSCS!C23+LSULaw!C23+LSUAg!C23+PBRC!C23+HPLong!C23+EAConway!C23+UNO!C23</f>
        <v>0</v>
      </c>
      <c r="D23" s="25">
        <f>LSUBOS!D23+LSU!D23+LSUA!D23+LSUE!D23+LSUS!D23+LSUHSCNO!D23+LSUHSCS!D23+LSULaw!D23+LSUAg!D23+PBRC!D23+HPLong!D23+EAConway!D23+UNO!D23</f>
        <v>0</v>
      </c>
      <c r="E23" s="25">
        <f t="shared" si="1"/>
        <v>0</v>
      </c>
      <c r="F23" s="38"/>
    </row>
    <row r="24" spans="1:6" ht="34.5">
      <c r="A24" s="40" t="s">
        <v>29</v>
      </c>
      <c r="B24" s="25">
        <f>LSUBOS!B24+LSU!B24+LSUA!B24+LSUE!B24+LSUS!B24+LSUHSCNO!B24+LSUHSCS!B24+LSULaw!B24+LSUAg!B24+PBRC!B24+HPLong!B24+EAConway!B24+UNO!B24</f>
        <v>4360166</v>
      </c>
      <c r="C24" s="25">
        <f>LSUBOS!C24+LSU!C24+LSUA!C24+LSUE!C24+LSUS!C24+LSUHSCNO!C24+LSUHSCS!C24+LSULaw!C24+LSUAg!C24+PBRC!C24+HPLong!C24+EAConway!C24+UNO!C24</f>
        <v>4128010</v>
      </c>
      <c r="D24" s="25">
        <f>LSUBOS!D24+LSU!D24+LSUA!D24+LSUE!D24+LSUS!D24+LSUHSCNO!D24+LSUHSCS!D24+LSULaw!D24+LSUAg!D24+PBRC!D24+HPLong!D24+EAConway!D24+UNO!D24</f>
        <v>4253982</v>
      </c>
      <c r="E24" s="25">
        <f t="shared" si="1"/>
        <v>125972</v>
      </c>
      <c r="F24" s="38"/>
    </row>
    <row r="25" spans="1:6" ht="34.5">
      <c r="A25" s="40" t="s">
        <v>30</v>
      </c>
      <c r="B25" s="25">
        <f>LSUBOS!B25+LSU!B25+LSUA!B25+LSUE!B25+LSUS!B25+LSUHSCNO!B25+LSUHSCS!B25+LSULaw!B25+LSUAg!B25+PBRC!B25+HPLong!B25+EAConway!B25+UNO!B25</f>
        <v>0</v>
      </c>
      <c r="C25" s="25">
        <f>LSUBOS!C25+LSU!C25+LSUA!C25+LSUE!C25+LSUS!C25+LSUHSCNO!C25+LSUHSCS!C25+LSULaw!C25+LSUAg!C25+PBRC!C25+HPLong!C25+EAConway!C25+UNO!C25</f>
        <v>0</v>
      </c>
      <c r="D25" s="25">
        <f>LSUBOS!D25+LSU!D25+LSUA!D25+LSUE!D25+LSUS!D25+LSUHSCNO!D25+LSUHSCS!D25+LSULaw!D25+LSUAg!D25+PBRC!D25+HPLong!D25+EAConway!D25+UNO!D25</f>
        <v>0</v>
      </c>
      <c r="E25" s="25">
        <f t="shared" si="1"/>
        <v>0</v>
      </c>
      <c r="F25" s="38"/>
    </row>
    <row r="26" spans="1:6" ht="34.5">
      <c r="A26" s="40" t="s">
        <v>31</v>
      </c>
      <c r="B26" s="25">
        <f>LSUBOS!B26+LSU!B26+LSUA!B26+LSUE!B26+LSUS!B26+LSUHSCNO!B26+LSUHSCS!B26+LSULaw!B26+LSUAg!B26+PBRC!B26+HPLong!B26+EAConway!B26+UNO!B26</f>
        <v>658937</v>
      </c>
      <c r="C26" s="25">
        <f>LSUBOS!C26+LSU!C26+LSUA!C26+LSUE!C26+LSUS!C26+LSUHSCNO!C26+LSUHSCS!C26+LSULaw!C26+LSUAg!C26+PBRC!C26+HPLong!C26+EAConway!C26+UNO!C26</f>
        <v>136159</v>
      </c>
      <c r="D26" s="25">
        <f>LSUBOS!D26+LSU!D26+LSUA!D26+LSUE!D26+LSUS!D26+LSUHSCNO!D26+LSUHSCS!D26+LSULaw!D26+LSUAg!D26+PBRC!D26+HPLong!D26+EAConway!D26+UNO!D26</f>
        <v>168777</v>
      </c>
      <c r="E26" s="25">
        <f t="shared" si="1"/>
        <v>32618</v>
      </c>
      <c r="F26" s="38"/>
    </row>
    <row r="27" spans="1:6" ht="34.5">
      <c r="A27" s="40" t="s">
        <v>32</v>
      </c>
      <c r="B27" s="111">
        <f>LSUBOS!B27+LSU!B27+LSUA!B27+LSUE!B27+LSUS!B27+LSUHSCNO!B27+LSUHSCS!B27+LSULaw!B27+LSUAg!B27+PBRC!B27+HPLong!B27+EAConway!B27+UNO!B27</f>
        <v>12752341</v>
      </c>
      <c r="C27" s="111">
        <f>LSUBOS!C27+LSU!C27+LSUA!C27+LSUE!C27+LSUS!C27+LSUHSCNO!C27+LSUHSCS!C27+LSULaw!C27+LSUAg!C27+PBRC!C27+HPLong!C27+EAConway!C27+UNO!C27</f>
        <v>13410011</v>
      </c>
      <c r="D27" s="111">
        <f>LSUBOS!D27+LSU!D27+LSUA!D27+LSUE!D27+LSUS!D27+LSUHSCNO!D27+LSUHSCS!D27+LSULaw!D27+LSUAg!D27+PBRC!D27+HPLong!D27+EAConway!D27+UNO!D27</f>
        <v>13308048</v>
      </c>
      <c r="E27" s="25">
        <f>D27-C27</f>
        <v>-101963</v>
      </c>
      <c r="F27" s="38"/>
    </row>
    <row r="28" spans="1:6" s="36" customFormat="1" ht="35.25">
      <c r="A28" s="22" t="s">
        <v>33</v>
      </c>
      <c r="B28" s="114">
        <f>SUM(B16:B27)</f>
        <v>294584389</v>
      </c>
      <c r="C28" s="114">
        <f>SUM(C16:C27)</f>
        <v>291812964</v>
      </c>
      <c r="D28" s="114">
        <f>SUM(D16:D27)</f>
        <v>329836014</v>
      </c>
      <c r="E28" s="33">
        <f>SUM(E16:E27)</f>
        <v>38023050</v>
      </c>
      <c r="F28" s="35"/>
    </row>
    <row r="29" spans="1:6" ht="34.5">
      <c r="A29" s="41" t="s">
        <v>34</v>
      </c>
      <c r="B29" s="111">
        <f>LSUBOS!B29+LSU!B29+LSUA!B29+LSUE!B29+LSUS!B29+LSUHSCNO!B29+LSUHSCS!B29+LSULaw!B29+LSUAg!B29+PBRC!B29+HPLong!B29+EAConway!B29+UNO!B29</f>
        <v>50073765</v>
      </c>
      <c r="C29" s="111">
        <f>LSUBOS!C29+LSU!C29+LSUA!C29+LSUE!C29+LSUS!C29+LSUHSCNO!C29+LSUHSCS!C29+LSULaw!C29+LSUAg!C29+PBRC!C29+HPLong!C29+EAConway!C29+UNO!C29</f>
        <v>50166692</v>
      </c>
      <c r="D29" s="111">
        <f>LSUBOS!D29+LSU!D29+LSUA!D29+LSUE!D29+LSUS!D29+LSUHSCNO!D29+LSUHSCS!D29+LSULaw!D29+LSUAg!D29+PBRC!D29+HPLong!D29+EAConway!D29+UNO!D29</f>
        <v>50204940</v>
      </c>
      <c r="E29" s="26">
        <f t="shared" ref="E29:E34" si="2">D29-C29</f>
        <v>38248</v>
      </c>
      <c r="F29" s="21"/>
    </row>
    <row r="30" spans="1:6" ht="34.5">
      <c r="A30" s="40" t="s">
        <v>35</v>
      </c>
      <c r="B30" s="111">
        <f>LSUBOS!B30+LSU!B30+LSUA!B30+LSUE!B30+LSUS!B30+LSUHSCNO!B30+LSUHSCS!B30+LSULaw!B30+LSUAg!B30+PBRC!B30+HPLong!B30+EAConway!B30+UNO!B30</f>
        <v>17512356</v>
      </c>
      <c r="C30" s="111">
        <f>LSUBOS!C30+LSU!C30+LSUA!C30+LSUE!C30+LSUS!C30+LSUHSCNO!C30+LSUHSCS!C30+LSULaw!C30+LSUAg!C30+PBRC!C30+HPLong!C30+EAConway!C30+UNO!C30</f>
        <v>18674871</v>
      </c>
      <c r="D30" s="111">
        <f>LSUBOS!D30+LSU!D30+LSUA!D30+LSUE!D30+LSUS!D30+LSUHSCNO!D30+LSUHSCS!D30+LSULaw!D30+LSUAg!D30+PBRC!D30+HPLong!D30+EAConway!D30+UNO!D30</f>
        <v>18238323</v>
      </c>
      <c r="E30" s="29">
        <f t="shared" si="2"/>
        <v>-436548</v>
      </c>
      <c r="F30" s="21"/>
    </row>
    <row r="31" spans="1:6" ht="34.5">
      <c r="A31" s="42" t="s">
        <v>36</v>
      </c>
      <c r="B31" s="111">
        <f>LSUBOS!B31+LSU!B31+LSUA!B31+LSUE!B31+LSUS!B31+LSUHSCNO!B31+LSUHSCS!B31+LSULaw!B31+LSUAg!B31+PBRC!B31+HPLong!B31+EAConway!B31+UNO!B31</f>
        <v>0</v>
      </c>
      <c r="C31" s="111">
        <f>LSUBOS!C31+LSU!C31+LSUA!C31+LSUE!C31+LSUS!C31+LSUHSCNO!C31+LSUHSCS!C31+LSULaw!C31+LSUAg!C31+PBRC!C31+HPLong!C31+EAConway!C31+UNO!C31</f>
        <v>0</v>
      </c>
      <c r="D31" s="111">
        <f>LSUBOS!D31+LSU!D31+LSUA!D31+LSUE!D31+LSUS!D31+LSUHSCNO!D31+LSUHSCS!D31+LSULaw!D31+LSUAg!D31+PBRC!D31+HPLong!D31+EAConway!D31+UNO!D31</f>
        <v>0</v>
      </c>
      <c r="E31" s="29">
        <f t="shared" si="2"/>
        <v>0</v>
      </c>
      <c r="F31" s="21"/>
    </row>
    <row r="32" spans="1:6" ht="34.5">
      <c r="A32" s="30" t="s">
        <v>37</v>
      </c>
      <c r="B32" s="111">
        <f>LSUBOS!B32+LSU!B32+LSUA!B32+LSUE!B32+LSUS!B32+LSUHSCNO!B32+LSUHSCS!B32+LSULaw!B32+LSUAg!B32+PBRC!B32+HPLong!B32+EAConway!B32+UNO!B32</f>
        <v>0</v>
      </c>
      <c r="C32" s="111">
        <f>LSUBOS!C32+LSU!C32+LSUA!C32+LSUE!C32+LSUS!C32+LSUHSCNO!C32+LSUHSCS!C32+LSULaw!C32+LSUAg!C32+PBRC!C32+HPLong!C32+EAConway!C32+UNO!C32</f>
        <v>0</v>
      </c>
      <c r="D32" s="111">
        <f>LSUBOS!D32+LSU!D32+LSUA!D32+LSUE!D32+LSUS!D32+LSUHSCNO!D32+LSUHSCS!D32+LSULaw!D32+LSUAg!D32+PBRC!D32+HPLong!D32+EAConway!D32+UNO!D32</f>
        <v>0</v>
      </c>
      <c r="E32" s="29">
        <f t="shared" si="2"/>
        <v>0</v>
      </c>
      <c r="F32" s="21"/>
    </row>
    <row r="33" spans="1:6" ht="34.5">
      <c r="A33" s="40" t="s">
        <v>38</v>
      </c>
      <c r="B33" s="111">
        <f>LSUBOS!B33+LSU!B33+LSUA!B33+LSUE!B33+LSUS!B33+LSUHSCNO!B33+LSUHSCS!B33+LSULaw!B33+LSUAg!B33+PBRC!B33+HPLong!B33+EAConway!B33+UNO!B33</f>
        <v>0</v>
      </c>
      <c r="C33" s="111">
        <f>LSUBOS!C33+LSU!C33+LSUA!C33+LSUE!C33+LSUS!C33+LSUHSCNO!C33+LSUHSCS!C33+LSULaw!C33+LSUAg!C33+PBRC!C33+HPLong!C33+EAConway!C33+UNO!C33</f>
        <v>0</v>
      </c>
      <c r="D33" s="111">
        <f>LSUBOS!D33+LSU!D33+LSUA!D33+LSUE!D33+LSUS!D33+LSUHSCNO!D33+LSUHSCS!D33+LSULaw!D33+LSUAg!D33+PBRC!D33+HPLong!D33+EAConway!D33+UNO!D33</f>
        <v>0</v>
      </c>
      <c r="E33" s="29">
        <f t="shared" si="2"/>
        <v>0</v>
      </c>
      <c r="F33" s="21"/>
    </row>
    <row r="34" spans="1:6" ht="34.5">
      <c r="A34" s="42" t="s">
        <v>39</v>
      </c>
      <c r="B34" s="111">
        <f>LSUBOS!B34+LSU!B34+LSUA!B34+LSUE!B34+LSUS!B34+LSUHSCNO!B34+LSUHSCS!B34+LSULaw!B34+LSUAg!B34+PBRC!B34+HPLong!B34+EAConway!B34+UNO!B34</f>
        <v>18322906</v>
      </c>
      <c r="C34" s="111">
        <f>LSUBOS!C34+LSU!C34+LSUA!C34+LSUE!C34+LSUS!C34+LSUHSCNO!C34+LSUHSCS!C34+LSULaw!C34+LSUAg!C34+PBRC!C34+HPLong!C34+EAConway!C34+UNO!C34</f>
        <v>28519525</v>
      </c>
      <c r="D34" s="111">
        <f>LSUBOS!D34+LSU!D34+LSUA!D34+LSUE!D34+LSUS!D34+LSUHSCNO!D34+LSUHSCS!D34+LSULaw!D34+LSUAg!D34+PBRC!D34+HPLong!D34+EAConway!D34+UNO!D34</f>
        <v>25547170</v>
      </c>
      <c r="E34" s="29">
        <f t="shared" si="2"/>
        <v>-2972355</v>
      </c>
      <c r="F34" s="21"/>
    </row>
    <row r="35" spans="1:6" s="36" customFormat="1" ht="35.25">
      <c r="A35" s="43" t="s">
        <v>40</v>
      </c>
      <c r="B35" s="113">
        <f>B34+B33+B32+B31+B30+B29+B28</f>
        <v>380493416</v>
      </c>
      <c r="C35" s="113">
        <f>C34+C33+C32+C31+C30+C29+C28</f>
        <v>389174052</v>
      </c>
      <c r="D35" s="113">
        <f>D34+D33+D32+D31+D30+D29+D28</f>
        <v>423826447</v>
      </c>
      <c r="E35" s="45">
        <f>E34+E33+E32+E31+E30+E29+E28</f>
        <v>34652395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111">
        <f>LSUBOS!B37+LSU!B37+LSUA!B37+LSUE!B37+LSUS!B37+LSUHSCNO!B37+LSUHSCS!B37+LSULaw!B37+LSUAg!B37+PBRC!B37+HPLong!B37+EAConway!B37+UNO!B37</f>
        <v>0</v>
      </c>
      <c r="C37" s="111">
        <f>LSUBOS!C37+LSU!C37+LSUA!C37+LSUE!C37+LSUS!C37+LSUHSCNO!C37+LSUHSCS!C37+LSULaw!C37+LSUAg!C37+PBRC!C37+HPLong!C37+EAConway!C37+UNO!C37</f>
        <v>0</v>
      </c>
      <c r="D37" s="111">
        <f>LSUBOS!D37+LSU!D37+LSUA!D37+LSUE!D37+LSUS!D37+LSUHSCNO!D37+LSUHSCS!D37+LSULaw!D37+LSUAg!D37+PBRC!D37+HPLong!D37+EAConway!D37+UNO!D37</f>
        <v>0</v>
      </c>
      <c r="E37" s="26">
        <f>D37-C37</f>
        <v>0</v>
      </c>
      <c r="F37" s="21"/>
    </row>
    <row r="38" spans="1:6" ht="34.5">
      <c r="A38" s="27" t="s">
        <v>43</v>
      </c>
      <c r="B38" s="111">
        <f>LSUBOS!B38+LSU!B38+LSUA!B38+LSUE!B38+LSUS!B38+LSUHSCNO!B38+LSUHSCS!B38+LSULaw!B38+LSUAg!B38+PBRC!B38+HPLong!B38+EAConway!B38+UNO!B38</f>
        <v>70574892</v>
      </c>
      <c r="C38" s="111">
        <f>LSUBOS!C38+LSU!C38+LSUA!C38+LSUE!C38+LSUS!C38+LSUHSCNO!C38+LSUHSCS!C38+LSULaw!C38+LSUAg!C38+PBRC!C38+HPLong!C38+EAConway!C38+UNO!C38</f>
        <v>70879797</v>
      </c>
      <c r="D38" s="111">
        <f>LSUBOS!D38+LSU!D38+LSUA!D38+LSUE!D38+LSUS!D38+LSUHSCNO!D38+LSUHSCS!D38+LSULaw!D38+LSUAg!D38+PBRC!D38+HPLong!D38+EAConway!D38+UNO!D38</f>
        <v>70564866</v>
      </c>
      <c r="E38" s="48">
        <f>D38-C38</f>
        <v>-314931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111">
        <f>LSUBOS!B40+LSU!B40+LSUA!B40+LSUE!B40+LSUS!B40+LSUHSCNO!B40+LSUHSCS!B40+LSULaw!B40+LSUAg!B40+PBRC!B40+HPLong!B40+EAConway!B40+UNO!B40</f>
        <v>0</v>
      </c>
      <c r="C40" s="111">
        <f>LSUBOS!C40+LSU!C40+LSUA!C40+LSUE!C40+LSUS!C40+LSUHSCNO!C40+LSUHSCS!C40+LSULaw!C40+LSUAg!C40+PBRC!C40+HPLong!C40+EAConway!C40+UNO!C40</f>
        <v>0</v>
      </c>
      <c r="D40" s="111">
        <f>LSUBOS!D40+LSU!D40+LSUA!D40+LSUE!D40+LSUS!D40+LSUHSCNO!D40+LSUHSCS!D40+LSULaw!D40+LSUAg!D40+PBRC!D40+HPLong!D40+EAConway!D40+UNO!D40</f>
        <v>0</v>
      </c>
      <c r="E40" s="26">
        <f>D40-C40</f>
        <v>0</v>
      </c>
      <c r="F40" s="21"/>
    </row>
    <row r="41" spans="1:6" ht="34.5">
      <c r="A41" s="27" t="s">
        <v>46</v>
      </c>
      <c r="B41" s="111">
        <f>LSUBOS!B41+LSU!B41+LSUA!B41+LSUE!B41+LSUS!B41+LSUHSCNO!B41+LSUHSCS!B41+LSULaw!B41+LSUAg!B41+PBRC!B41+HPLong!B41+EAConway!B41+UNO!B41</f>
        <v>11086434</v>
      </c>
      <c r="C41" s="111">
        <f>LSUBOS!C41+LSU!C41+LSUA!C41+LSUE!C41+LSUS!C41+LSUHSCNO!C41+LSUHSCS!C41+LSULaw!C41+LSUAg!C41+PBRC!C41+HPLong!C41+EAConway!C41+UNO!C41</f>
        <v>13018275</v>
      </c>
      <c r="D41" s="111">
        <f>LSUBOS!D41+LSU!D41+LSUA!D41+LSUE!D41+LSUS!D41+LSUHSCNO!D41+LSUHSCS!D41+LSULaw!D41+LSUAg!D41+PBRC!D41+HPLong!D41+EAConway!D41+UNO!D41</f>
        <v>13018275</v>
      </c>
      <c r="E41" s="29">
        <f>D41-C41</f>
        <v>0</v>
      </c>
      <c r="F41" s="21"/>
    </row>
    <row r="42" spans="1:6" s="51" customFormat="1" ht="45">
      <c r="A42" s="22" t="s">
        <v>47</v>
      </c>
      <c r="B42" s="114">
        <f>B41+B40+B38+B37</f>
        <v>81661326</v>
      </c>
      <c r="C42" s="114">
        <f>C41+C40+C38+C37</f>
        <v>83898072</v>
      </c>
      <c r="D42" s="114">
        <f>D41+D40+D38+D37</f>
        <v>83583141</v>
      </c>
      <c r="E42" s="34">
        <f>D42-C42</f>
        <v>-314931</v>
      </c>
      <c r="F42" s="50"/>
    </row>
    <row r="43" spans="1:6" s="51" customFormat="1" ht="45">
      <c r="A43" s="22" t="s">
        <v>48</v>
      </c>
      <c r="B43" s="33">
        <f>[1]Revenue!F32</f>
        <v>0</v>
      </c>
      <c r="C43" s="33">
        <f>[1]Revenue!G32</f>
        <v>0</v>
      </c>
      <c r="D43" s="33">
        <f>[1]Revenue!H32</f>
        <v>0</v>
      </c>
      <c r="E43" s="34">
        <f>D43-C43</f>
        <v>0</v>
      </c>
      <c r="F43" s="50"/>
    </row>
    <row r="44" spans="1:6" s="51" customFormat="1" ht="45.75" thickBot="1">
      <c r="A44" s="52" t="s">
        <v>49</v>
      </c>
      <c r="B44" s="53">
        <f>B42+B35+B12+B13+B43</f>
        <v>941981675</v>
      </c>
      <c r="C44" s="53">
        <f>C42+C35+C12+C13+C43</f>
        <v>979884724</v>
      </c>
      <c r="D44" s="53">
        <f>D42+D35+D12+D13+D43</f>
        <v>1035148577</v>
      </c>
      <c r="E44" s="54">
        <f>D44-C44</f>
        <v>55263853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28" zoomScale="30" zoomScaleNormal="3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55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5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2764148</v>
      </c>
      <c r="E11" s="29">
        <v>2764148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2764148</v>
      </c>
      <c r="E12" s="34">
        <v>2764148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33">
        <v>0</v>
      </c>
      <c r="E13" s="34">
        <v>0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0</v>
      </c>
      <c r="C16" s="25">
        <v>0</v>
      </c>
      <c r="D16" s="25">
        <v>0</v>
      </c>
      <c r="E16" s="25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25">
        <v>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33">
        <v>0</v>
      </c>
      <c r="E28" s="33">
        <v>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0</v>
      </c>
      <c r="C34" s="28">
        <v>0</v>
      </c>
      <c r="D34" s="28">
        <v>0</v>
      </c>
      <c r="E34" s="29">
        <v>0</v>
      </c>
      <c r="F34" s="21"/>
    </row>
    <row r="35" spans="1:6" s="36" customFormat="1" ht="35.25">
      <c r="A35" s="43" t="s">
        <v>40</v>
      </c>
      <c r="B35" s="44">
        <v>0</v>
      </c>
      <c r="C35" s="44">
        <v>0</v>
      </c>
      <c r="D35" s="44">
        <v>0</v>
      </c>
      <c r="E35" s="45">
        <v>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0</v>
      </c>
      <c r="C44" s="53">
        <v>0</v>
      </c>
      <c r="D44" s="53">
        <v>2764148</v>
      </c>
      <c r="E44" s="54">
        <v>2764148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opLeftCell="C33" zoomScale="40" zoomScaleNormal="40" workbookViewId="0">
      <selection activeCell="G45" sqref="A1:G45"/>
    </sheetView>
  </sheetViews>
  <sheetFormatPr defaultColWidth="12.42578125" defaultRowHeight="15"/>
  <cols>
    <col min="1" max="1" width="149.85546875" style="17" customWidth="1"/>
    <col min="2" max="2" width="42.5703125" style="67" customWidth="1"/>
    <col min="3" max="4" width="42.42578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100</v>
      </c>
      <c r="E1" s="5"/>
      <c r="F1" s="117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111">
        <f>LSUE!B7+SUSLA!B7+LCTCS!B7-LCTCSBOS!B7</f>
        <v>0</v>
      </c>
      <c r="C7" s="111">
        <f>LSUE!C7+SUSLA!C7+LCTCS!C7-LCTCSBOS!C7</f>
        <v>0</v>
      </c>
      <c r="D7" s="111">
        <f>LSUE!D7+SUSLA!D7+LCTCS!D7-LCTCSBOS!D7</f>
        <v>0</v>
      </c>
      <c r="E7" s="26">
        <f t="shared" ref="E7:E12" si="0">D7-C7</f>
        <v>0</v>
      </c>
      <c r="F7" s="21"/>
    </row>
    <row r="8" spans="1:12" ht="34.5">
      <c r="A8" s="27" t="s">
        <v>13</v>
      </c>
      <c r="B8" s="111">
        <f>LSUE!B8+SUSLA!B8+LCTCS!B8-LCTCSBOS!B8</f>
        <v>0</v>
      </c>
      <c r="C8" s="111">
        <f>LSUE!C8+SUSLA!C8+LCTCS!C8-LCTCSBOS!C8</f>
        <v>0</v>
      </c>
      <c r="D8" s="111">
        <f>LSUE!D8+SUSLA!D8+LCTCS!D8-LCTCSBOS!D8</f>
        <v>0</v>
      </c>
      <c r="E8" s="29">
        <f t="shared" si="0"/>
        <v>0</v>
      </c>
      <c r="F8" s="21"/>
    </row>
    <row r="9" spans="1:12" ht="34.5">
      <c r="A9" s="30" t="s">
        <v>14</v>
      </c>
      <c r="B9" s="111">
        <f>LSUE!B9+SUSLA!B9+LCTCS!B9-LCTCSBOS!B9</f>
        <v>0</v>
      </c>
      <c r="C9" s="111">
        <f>LSUE!C9+SUSLA!C9+LCTCS!C9-LCTCSBOS!C9</f>
        <v>0</v>
      </c>
      <c r="D9" s="111">
        <f>LSUE!D9+SUSLA!D9+LCTCS!D9-LCTCSBOS!D9</f>
        <v>0</v>
      </c>
      <c r="E9" s="29">
        <f t="shared" si="0"/>
        <v>0</v>
      </c>
      <c r="F9" s="21"/>
    </row>
    <row r="10" spans="1:12" ht="34.5">
      <c r="A10" s="31" t="s">
        <v>15</v>
      </c>
      <c r="B10" s="111">
        <f>LSUE!B10+SUSLA!B10+LCTCS!B10-LCTCSBOS!B10</f>
        <v>0</v>
      </c>
      <c r="C10" s="111">
        <f>LSUE!C10+SUSLA!C10+LCTCS!C10-LCTCSBOS!C10</f>
        <v>0</v>
      </c>
      <c r="D10" s="111">
        <f>LSUE!D10+SUSLA!D10+LCTCS!D10-LCTCSBOS!D10</f>
        <v>0</v>
      </c>
      <c r="E10" s="29">
        <f t="shared" si="0"/>
        <v>0</v>
      </c>
      <c r="F10" s="21" t="s">
        <v>50</v>
      </c>
    </row>
    <row r="11" spans="1:12" ht="34.5">
      <c r="A11" s="31" t="s">
        <v>16</v>
      </c>
      <c r="B11" s="111">
        <f>LSUE!B11+SUSLA!B11+LCTCS!B11-LCTCSBOS!B11</f>
        <v>0</v>
      </c>
      <c r="C11" s="111">
        <f>LSUE!C11+SUSLA!C11+LCTCS!C11-LCTCSBOS!C11</f>
        <v>0</v>
      </c>
      <c r="D11" s="111">
        <f>LSUE!D11+SUSLA!D11+LCTCS!D11-LCTCSBOS!D11</f>
        <v>0</v>
      </c>
      <c r="E11" s="29">
        <f t="shared" si="0"/>
        <v>0</v>
      </c>
      <c r="F11" s="21"/>
    </row>
    <row r="12" spans="1:12" s="36" customFormat="1" ht="35.25">
      <c r="A12" s="32" t="s">
        <v>17</v>
      </c>
      <c r="B12" s="115">
        <f>LSUE!B12+SUSLA!B12+LCTCS!B12-LCTCSBOS!B12</f>
        <v>0</v>
      </c>
      <c r="C12" s="115">
        <f>LSUE!C12+SUSLA!C12+LCTCS!C12-LCTCSBOS!C12</f>
        <v>0</v>
      </c>
      <c r="D12" s="115">
        <f>LSUE!D12+SUSLA!D12+LCTCS!D12-LCTCSBOS!D12</f>
        <v>0</v>
      </c>
      <c r="E12" s="34">
        <f t="shared" si="0"/>
        <v>0</v>
      </c>
      <c r="F12" s="35"/>
    </row>
    <row r="13" spans="1:12" s="36" customFormat="1" ht="35.25">
      <c r="A13" s="37" t="s">
        <v>18</v>
      </c>
      <c r="B13" s="115">
        <f>LSUE!B13+SUSLA!B13+LCTCS!B13-LCTCSBOS!B13</f>
        <v>29025200</v>
      </c>
      <c r="C13" s="115">
        <f>LSUE!C13+SUSLA!C13+LCTCS!C13-LCTCSBOS!C13</f>
        <v>29025200</v>
      </c>
      <c r="D13" s="115">
        <f>LSUE!D13+SUSLA!D13+LCTCS!D13-LCTCSBOS!D13</f>
        <v>46300787</v>
      </c>
      <c r="E13" s="34">
        <f>D13-C13</f>
        <v>17275587</v>
      </c>
      <c r="F13" s="35"/>
    </row>
    <row r="14" spans="1:12" ht="35.25">
      <c r="A14" s="22" t="s">
        <v>19</v>
      </c>
      <c r="B14" s="116"/>
      <c r="C14" s="116"/>
      <c r="D14" s="116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f>LSUE!B16+SUSLA!B16+LCTCS!B16-LCTCSBOS!B16</f>
        <v>80717658.359999999</v>
      </c>
      <c r="C16" s="25">
        <f>LSUE!C16+SUSLA!C16+LCTCS!C16-LCTCSBOS!C16</f>
        <v>84639202</v>
      </c>
      <c r="D16" s="25">
        <f>LSUE!D16+SUSLA!D16+LCTCS!D16-LCTCSBOS!D16</f>
        <v>93356384</v>
      </c>
      <c r="E16" s="25">
        <f>D16-C16</f>
        <v>8717182</v>
      </c>
      <c r="F16" s="38"/>
    </row>
    <row r="17" spans="1:9" ht="34.5">
      <c r="A17" s="18" t="s">
        <v>22</v>
      </c>
      <c r="B17" s="25">
        <f>LSUE!B17+SUSLA!B17+LCTCS!B17-LCTCSBOS!B17</f>
        <v>3561500.6</v>
      </c>
      <c r="C17" s="25">
        <f>LSUE!C17+SUSLA!C17+LCTCS!C17-LCTCSBOS!C17</f>
        <v>3368069</v>
      </c>
      <c r="D17" s="25">
        <f>LSUE!D17+SUSLA!D17+LCTCS!D17-LCTCSBOS!D17</f>
        <v>3694600</v>
      </c>
      <c r="E17" s="25">
        <f>D17-C17</f>
        <v>326531</v>
      </c>
      <c r="F17" s="38"/>
    </row>
    <row r="18" spans="1:9" ht="34.5">
      <c r="A18" s="40" t="s">
        <v>23</v>
      </c>
      <c r="B18" s="25">
        <f>LSUE!B18+SUSLA!B18+LCTCS!B18-LCTCSBOS!B18</f>
        <v>1010732</v>
      </c>
      <c r="C18" s="25">
        <f>LSUE!C18+SUSLA!C18+LCTCS!C18-LCTCSBOS!C18</f>
        <v>1160882</v>
      </c>
      <c r="D18" s="25">
        <f>LSUE!D18+SUSLA!D18+LCTCS!D18-LCTCSBOS!D18</f>
        <v>1144516</v>
      </c>
      <c r="E18" s="25">
        <f>D18-C18</f>
        <v>-16366</v>
      </c>
      <c r="F18" s="38"/>
    </row>
    <row r="19" spans="1:9" ht="34.5">
      <c r="A19" s="40" t="s">
        <v>24</v>
      </c>
      <c r="B19" s="25">
        <f>LSUE!B19+SUSLA!B19+LCTCS!B19-LCTCSBOS!B19</f>
        <v>1860937.48</v>
      </c>
      <c r="C19" s="25">
        <f>LSUE!C19+SUSLA!C19+LCTCS!C19-LCTCSBOS!C19</f>
        <v>1877201</v>
      </c>
      <c r="D19" s="25">
        <f>LSUE!D19+SUSLA!D19+LCTCS!D19-LCTCSBOS!D19</f>
        <v>2142365</v>
      </c>
      <c r="E19" s="25">
        <f>D19-C19</f>
        <v>265164</v>
      </c>
      <c r="F19" s="38"/>
    </row>
    <row r="20" spans="1:9" ht="34.5">
      <c r="A20" s="40" t="s">
        <v>25</v>
      </c>
      <c r="B20" s="25">
        <f>LSUE!B20+SUSLA!B20+LCTCS!B20-LCTCSBOS!B20</f>
        <v>73148</v>
      </c>
      <c r="C20" s="25">
        <f>LSUE!C20+SUSLA!C20+LCTCS!C20-LCTCSBOS!C20</f>
        <v>100000</v>
      </c>
      <c r="D20" s="25">
        <f>LSUE!D20+SUSLA!D20+LCTCS!D20-LCTCSBOS!D20</f>
        <v>100000</v>
      </c>
      <c r="E20" s="25">
        <f t="shared" ref="E20:E26" si="1">D20-C20</f>
        <v>0</v>
      </c>
      <c r="F20" s="38"/>
    </row>
    <row r="21" spans="1:9" ht="34.5">
      <c r="A21" s="40" t="s">
        <v>26</v>
      </c>
      <c r="B21" s="25">
        <f>LSUE!B21+SUSLA!B21+LCTCS!B21-LCTCSBOS!B21</f>
        <v>0</v>
      </c>
      <c r="C21" s="25">
        <f>LSUE!C21+SUSLA!C21+LCTCS!C21-LCTCSBOS!C21</f>
        <v>0</v>
      </c>
      <c r="D21" s="25">
        <f>LSUE!D21+SUSLA!D21+LCTCS!D21-LCTCSBOS!D21</f>
        <v>0</v>
      </c>
      <c r="E21" s="25">
        <f t="shared" si="1"/>
        <v>0</v>
      </c>
      <c r="F21" s="38" t="s">
        <v>50</v>
      </c>
    </row>
    <row r="22" spans="1:9" ht="34.5">
      <c r="A22" s="40" t="s">
        <v>27</v>
      </c>
      <c r="B22" s="25">
        <f>LSUE!B22+SUSLA!B22+LCTCS!B22-LCTCSBOS!B22</f>
        <v>0</v>
      </c>
      <c r="C22" s="25">
        <f>LSUE!C22+SUSLA!C22+LCTCS!C22-LCTCSBOS!C22</f>
        <v>0</v>
      </c>
      <c r="D22" s="25">
        <f>LSUE!D22+SUSLA!D22+LCTCS!D22-LCTCSBOS!D22</f>
        <v>0</v>
      </c>
      <c r="E22" s="25">
        <f t="shared" si="1"/>
        <v>0</v>
      </c>
      <c r="F22" s="38"/>
    </row>
    <row r="23" spans="1:9" ht="34.5">
      <c r="A23" s="40" t="s">
        <v>28</v>
      </c>
      <c r="B23" s="25">
        <f>LSUE!B23+SUSLA!B23+LCTCS!B23-LCTCSBOS!B23</f>
        <v>0</v>
      </c>
      <c r="C23" s="25">
        <f>LSUE!C23+SUSLA!C23+LCTCS!C23-LCTCSBOS!C23</f>
        <v>0</v>
      </c>
      <c r="D23" s="25">
        <f>LSUE!D23+SUSLA!D23+LCTCS!D23-LCTCSBOS!D23</f>
        <v>0</v>
      </c>
      <c r="E23" s="25">
        <f t="shared" si="1"/>
        <v>0</v>
      </c>
      <c r="F23" s="38"/>
    </row>
    <row r="24" spans="1:9" ht="34.5">
      <c r="A24" s="40" t="s">
        <v>29</v>
      </c>
      <c r="B24" s="25">
        <f>LSUE!B24+SUSLA!B24+LCTCS!B24-LCTCSBOS!B24</f>
        <v>14724</v>
      </c>
      <c r="C24" s="25">
        <f>LSUE!C24+SUSLA!C24+LCTCS!C24-LCTCSBOS!C24</f>
        <v>83152</v>
      </c>
      <c r="D24" s="25">
        <f>LSUE!D24+SUSLA!D24+LCTCS!D24-LCTCSBOS!D24</f>
        <v>15000</v>
      </c>
      <c r="E24" s="25">
        <f t="shared" si="1"/>
        <v>-68152</v>
      </c>
      <c r="F24" s="38"/>
    </row>
    <row r="25" spans="1:9" ht="34.5">
      <c r="A25" s="40" t="s">
        <v>30</v>
      </c>
      <c r="B25" s="25">
        <f>LSUE!B25+SUSLA!B25+LCTCS!B25-LCTCSBOS!B25</f>
        <v>213579.26</v>
      </c>
      <c r="C25" s="25">
        <f>LSUE!C25+SUSLA!C25+LCTCS!C25-LCTCSBOS!C25</f>
        <v>247700</v>
      </c>
      <c r="D25" s="25">
        <f>LSUE!D25+SUSLA!D25+LCTCS!D25-LCTCSBOS!D25</f>
        <v>148915</v>
      </c>
      <c r="E25" s="25">
        <f t="shared" si="1"/>
        <v>-98785</v>
      </c>
      <c r="F25" s="38"/>
    </row>
    <row r="26" spans="1:9" ht="34.5">
      <c r="A26" s="40" t="s">
        <v>31</v>
      </c>
      <c r="B26" s="25">
        <f>LSUE!B26+SUSLA!B26+LCTCS!B26-LCTCSBOS!B26</f>
        <v>845031.95</v>
      </c>
      <c r="C26" s="25">
        <f>LSUE!C26+SUSLA!C26+LCTCS!C26-LCTCSBOS!C26</f>
        <v>793678</v>
      </c>
      <c r="D26" s="25">
        <f>LSUE!D26+SUSLA!D26+LCTCS!D26-LCTCSBOS!D26</f>
        <v>1073500</v>
      </c>
      <c r="E26" s="25">
        <f t="shared" si="1"/>
        <v>279822</v>
      </c>
      <c r="F26" s="38"/>
    </row>
    <row r="27" spans="1:9" ht="34.5">
      <c r="A27" s="40" t="s">
        <v>32</v>
      </c>
      <c r="B27" s="111">
        <f>LSUE!B27+SUSLA!B27+LCTCS!B27-LCTCSBOS!B27</f>
        <v>2311439.52</v>
      </c>
      <c r="C27" s="111">
        <f>LSUE!C27+SUSLA!C27+LCTCS!C27-LCTCSBOS!C27</f>
        <v>2372068</v>
      </c>
      <c r="D27" s="111">
        <f>LSUE!D27+SUSLA!D27+LCTCS!D27-LCTCSBOS!D27</f>
        <v>2486974</v>
      </c>
      <c r="E27" s="25">
        <f>D27-C27</f>
        <v>114906</v>
      </c>
      <c r="F27" s="38"/>
      <c r="I27" s="17" t="s">
        <v>50</v>
      </c>
    </row>
    <row r="28" spans="1:9" s="36" customFormat="1" ht="35.25">
      <c r="A28" s="22" t="s">
        <v>33</v>
      </c>
      <c r="B28" s="114">
        <f>SUM(B16:B27)</f>
        <v>90608751.170000002</v>
      </c>
      <c r="C28" s="114">
        <f>SUM(C16:C27)</f>
        <v>94641952</v>
      </c>
      <c r="D28" s="114">
        <f>SUM(D16:D27)</f>
        <v>104162254</v>
      </c>
      <c r="E28" s="33">
        <f>SUM(E16:E27)</f>
        <v>9520302</v>
      </c>
      <c r="F28" s="35"/>
    </row>
    <row r="29" spans="1:9" ht="34.5">
      <c r="A29" s="41" t="s">
        <v>34</v>
      </c>
      <c r="B29" s="111">
        <f>LSUE!B29+SUSLA!B29+LCTCS!B29-LCTCSBOS!B29</f>
        <v>0</v>
      </c>
      <c r="C29" s="111">
        <f>LSUE!C29+SUSLA!C29+LCTCS!C29-LCTCSBOS!C29</f>
        <v>0</v>
      </c>
      <c r="D29" s="111">
        <f>LSUE!D29+SUSLA!D29+LCTCS!D29-LCTCSBOS!D29</f>
        <v>0</v>
      </c>
      <c r="E29" s="26">
        <f t="shared" ref="E29:E35" si="2">D29-C29</f>
        <v>0</v>
      </c>
      <c r="F29" s="21"/>
    </row>
    <row r="30" spans="1:9" ht="34.5">
      <c r="A30" s="40" t="s">
        <v>35</v>
      </c>
      <c r="B30" s="111">
        <f>LSUE!B30+SUSLA!B30+LCTCS!B30-LCTCSBOS!B30</f>
        <v>807591.5</v>
      </c>
      <c r="C30" s="111">
        <f>LSUE!C30+SUSLA!C30+LCTCS!C30-LCTCSBOS!C30</f>
        <v>763082</v>
      </c>
      <c r="D30" s="111">
        <f>LSUE!D30+SUSLA!D30+LCTCS!D30-LCTCSBOS!D30</f>
        <v>725657</v>
      </c>
      <c r="E30" s="29">
        <f t="shared" si="2"/>
        <v>-37425</v>
      </c>
      <c r="F30" s="21"/>
    </row>
    <row r="31" spans="1:9" ht="34.5">
      <c r="A31" s="42" t="s">
        <v>36</v>
      </c>
      <c r="B31" s="111">
        <f>LSUE!B31+SUSLA!B31+LCTCS!B31-LCTCSBOS!B31</f>
        <v>0</v>
      </c>
      <c r="C31" s="111">
        <f>LSUE!C31+SUSLA!C31+LCTCS!C31-LCTCSBOS!C31</f>
        <v>0</v>
      </c>
      <c r="D31" s="111">
        <f>LSUE!D31+SUSLA!D31+LCTCS!D31-LCTCSBOS!D31</f>
        <v>0</v>
      </c>
      <c r="E31" s="29">
        <f t="shared" si="2"/>
        <v>0</v>
      </c>
      <c r="F31" s="21"/>
    </row>
    <row r="32" spans="1:9" ht="34.5">
      <c r="A32" s="30" t="s">
        <v>37</v>
      </c>
      <c r="B32" s="111">
        <f>LSUE!B32+SUSLA!B32+LCTCS!B32-LCTCSBOS!B32</f>
        <v>0</v>
      </c>
      <c r="C32" s="111">
        <f>LSUE!C32+SUSLA!C32+LCTCS!C32-LCTCSBOS!C32</f>
        <v>0</v>
      </c>
      <c r="D32" s="111">
        <f>LSUE!D32+SUSLA!D32+LCTCS!D32-LCTCSBOS!D32</f>
        <v>0</v>
      </c>
      <c r="E32" s="29">
        <f t="shared" si="2"/>
        <v>0</v>
      </c>
      <c r="F32" s="21"/>
    </row>
    <row r="33" spans="1:6" ht="34.5">
      <c r="A33" s="40" t="s">
        <v>38</v>
      </c>
      <c r="B33" s="111">
        <f>LSUE!B33+SUSLA!B33+LCTCS!B33-LCTCSBOS!B33</f>
        <v>0</v>
      </c>
      <c r="C33" s="111">
        <f>LSUE!C33+SUSLA!C33+LCTCS!C33-LCTCSBOS!C33</f>
        <v>0</v>
      </c>
      <c r="D33" s="111">
        <f>LSUE!D33+SUSLA!D33+LCTCS!D33-LCTCSBOS!D33</f>
        <v>0</v>
      </c>
      <c r="E33" s="29">
        <f t="shared" si="2"/>
        <v>0</v>
      </c>
      <c r="F33" s="21"/>
    </row>
    <row r="34" spans="1:6" ht="34.5">
      <c r="A34" s="42" t="s">
        <v>103</v>
      </c>
      <c r="B34" s="111">
        <f>LSUE!B33+SUSLA!B33+LCTCS!B34-LCTCSBOS!B33</f>
        <v>6000</v>
      </c>
      <c r="C34" s="111">
        <f>LSUE!C33+SUSLA!C33+LCTCS!C34-LCTCSBOS!C33</f>
        <v>0</v>
      </c>
      <c r="D34" s="111">
        <f>LSUE!D33+SUSLA!D33+LCTCS!D34-LCTCSBOS!D33</f>
        <v>0</v>
      </c>
      <c r="E34" s="29">
        <f t="shared" ref="E34" si="3">D34-C34</f>
        <v>0</v>
      </c>
      <c r="F34" s="21"/>
    </row>
    <row r="35" spans="1:6" ht="34.5">
      <c r="A35" s="42" t="s">
        <v>39</v>
      </c>
      <c r="B35" s="111">
        <f>LSUE!B34+SUSLA!B34+LCTCS!B35-LCTCSBOS!B34</f>
        <v>3812486.4099999997</v>
      </c>
      <c r="C35" s="111">
        <f>LSUE!C34+SUSLA!C34+LCTCS!C35-LCTCSBOS!C34</f>
        <v>3946143</v>
      </c>
      <c r="D35" s="111">
        <f>LSUE!D34+SUSLA!D34+LCTCS!D35-LCTCSBOS!D34</f>
        <v>4498404</v>
      </c>
      <c r="E35" s="29">
        <f t="shared" si="2"/>
        <v>552261</v>
      </c>
      <c r="F35" s="21"/>
    </row>
    <row r="36" spans="1:6" s="36" customFormat="1" ht="35.25">
      <c r="A36" s="43" t="s">
        <v>40</v>
      </c>
      <c r="B36" s="115">
        <f>LSUE!B35+SUSLA!B35+LCTCS!B36-LCTCSBOS!B35</f>
        <v>95234829.079999998</v>
      </c>
      <c r="C36" s="115">
        <f>LSUE!C35+SUSLA!C35+LCTCS!C36-LCTCSBOS!C35</f>
        <v>99351177</v>
      </c>
      <c r="D36" s="115">
        <f>LSUE!D35+SUSLA!D35+LCTCS!D36-LCTCSBOS!D35</f>
        <v>109386315</v>
      </c>
      <c r="E36" s="45">
        <f>E35+E33+E32+E31+E30+E29+E28</f>
        <v>10035138</v>
      </c>
      <c r="F36" s="35"/>
    </row>
    <row r="37" spans="1:6" ht="35.25">
      <c r="A37" s="39" t="s">
        <v>41</v>
      </c>
      <c r="B37" s="25"/>
      <c r="C37" s="25"/>
      <c r="D37" s="25"/>
      <c r="E37" s="26"/>
      <c r="F37" s="21"/>
    </row>
    <row r="38" spans="1:6" ht="34.5">
      <c r="A38" s="46" t="s">
        <v>42</v>
      </c>
      <c r="B38" s="111">
        <f>LSUE!B37+SUSLA!B37+LCTCS!B38-LCTCSBOS!B37</f>
        <v>0</v>
      </c>
      <c r="C38" s="111">
        <f>LSUE!C37+SUSLA!C37+LCTCS!C38-LCTCSBOS!C37</f>
        <v>0</v>
      </c>
      <c r="D38" s="111">
        <f>LSUE!D37+SUSLA!D37+LCTCS!D38-LCTCSBOS!D37</f>
        <v>0</v>
      </c>
      <c r="E38" s="26">
        <f>D38-C38</f>
        <v>0</v>
      </c>
      <c r="F38" s="21"/>
    </row>
    <row r="39" spans="1:6" ht="34.5">
      <c r="A39" s="27" t="s">
        <v>43</v>
      </c>
      <c r="B39" s="111">
        <f>LSUE!B38+SUSLA!B38+LCTCS!B39-LCTCSBOS!B38</f>
        <v>0</v>
      </c>
      <c r="C39" s="111">
        <f>LSUE!C38+SUSLA!C38+LCTCS!C39-LCTCSBOS!C38</f>
        <v>0</v>
      </c>
      <c r="D39" s="111">
        <f>LSUE!D38+SUSLA!D38+LCTCS!D39-LCTCSBOS!D38</f>
        <v>0</v>
      </c>
      <c r="E39" s="48">
        <f>D39-C39</f>
        <v>0</v>
      </c>
      <c r="F39" s="21"/>
    </row>
    <row r="40" spans="1:6" ht="35.25">
      <c r="A40" s="49" t="s">
        <v>44</v>
      </c>
      <c r="B40" s="25"/>
      <c r="C40" s="25"/>
      <c r="D40" s="25"/>
      <c r="E40" s="25"/>
      <c r="F40" s="21"/>
    </row>
    <row r="41" spans="1:6" ht="34.5">
      <c r="A41" s="40" t="s">
        <v>45</v>
      </c>
      <c r="B41" s="111">
        <f>LSUE!B40+SUSLA!B40+LCTCS!B41-LCTCSBOS!B40</f>
        <v>0</v>
      </c>
      <c r="C41" s="111">
        <f>LSUE!C40+SUSLA!C40+LCTCS!C41-LCTCSBOS!C40</f>
        <v>0</v>
      </c>
      <c r="D41" s="111">
        <f>LSUE!D40+SUSLA!D40+LCTCS!D41-LCTCSBOS!D40</f>
        <v>0</v>
      </c>
      <c r="E41" s="26">
        <f>D41-C41</f>
        <v>0</v>
      </c>
      <c r="F41" s="21"/>
    </row>
    <row r="42" spans="1:6" ht="34.5">
      <c r="A42" s="27" t="s">
        <v>46</v>
      </c>
      <c r="B42" s="111">
        <f>LSUE!B41+SUSLA!B41+LCTCS!B42-LCTCSBOS!B41</f>
        <v>0</v>
      </c>
      <c r="C42" s="111">
        <f>LSUE!C41+SUSLA!C41+LCTCS!C42-LCTCSBOS!C41</f>
        <v>0</v>
      </c>
      <c r="D42" s="111">
        <f>LSUE!D41+SUSLA!D41+LCTCS!D42-LCTCSBOS!D41</f>
        <v>0</v>
      </c>
      <c r="E42" s="29">
        <f>D42-C42</f>
        <v>0</v>
      </c>
      <c r="F42" s="21"/>
    </row>
    <row r="43" spans="1:6" s="51" customFormat="1" ht="45">
      <c r="A43" s="22" t="s">
        <v>47</v>
      </c>
      <c r="B43" s="114">
        <f>B42+B41+B39+B38</f>
        <v>0</v>
      </c>
      <c r="C43" s="114">
        <f>C42+C41+C39+C38</f>
        <v>0</v>
      </c>
      <c r="D43" s="114">
        <f>D42+D41+D39+D38</f>
        <v>0</v>
      </c>
      <c r="E43" s="34">
        <f>D43-C43</f>
        <v>0</v>
      </c>
      <c r="F43" s="50"/>
    </row>
    <row r="44" spans="1:6" s="51" customFormat="1" ht="45">
      <c r="A44" s="22" t="s">
        <v>48</v>
      </c>
      <c r="B44" s="33">
        <f>[1]Revenue!F32</f>
        <v>0</v>
      </c>
      <c r="C44" s="33">
        <f>[1]Revenue!G32</f>
        <v>0</v>
      </c>
      <c r="D44" s="33">
        <f>[1]Revenue!H32</f>
        <v>0</v>
      </c>
      <c r="E44" s="34">
        <f>D44-C44</f>
        <v>0</v>
      </c>
      <c r="F44" s="50"/>
    </row>
    <row r="45" spans="1:6" s="51" customFormat="1" ht="45.75" thickBot="1">
      <c r="A45" s="52" t="s">
        <v>49</v>
      </c>
      <c r="B45" s="53">
        <f>B43+B36+B12+B13+B44</f>
        <v>124260029.08</v>
      </c>
      <c r="C45" s="53">
        <f>C43+C36+C12+C13+C44</f>
        <v>128376377</v>
      </c>
      <c r="D45" s="53">
        <f>D43+D36+D12+D13+D44</f>
        <v>155687102</v>
      </c>
      <c r="E45" s="54">
        <f>D45-C45</f>
        <v>27310725</v>
      </c>
      <c r="F45" s="50"/>
    </row>
    <row r="46" spans="1:6" s="8" customFormat="1" ht="45" thickTop="1">
      <c r="A46" s="55"/>
      <c r="B46" s="56"/>
      <c r="C46" s="56"/>
      <c r="D46" s="56"/>
      <c r="E46" s="56"/>
      <c r="F46" s="57"/>
    </row>
    <row r="47" spans="1:6" ht="45">
      <c r="A47" s="58"/>
      <c r="B47" s="59"/>
      <c r="C47" s="59"/>
      <c r="D47" s="59"/>
      <c r="E47" s="59"/>
      <c r="F47" s="60"/>
    </row>
    <row r="48" spans="1:6" ht="44.25">
      <c r="A48" s="57"/>
      <c r="B48" s="2"/>
      <c r="C48" s="2"/>
      <c r="D48" s="2"/>
      <c r="E48" s="2"/>
      <c r="F48" s="61"/>
    </row>
    <row r="49" spans="1:6" ht="44.25">
      <c r="A49" s="62"/>
      <c r="B49" s="2"/>
      <c r="C49" s="2"/>
      <c r="D49" s="2"/>
      <c r="E49" s="2"/>
      <c r="F49" s="61"/>
    </row>
    <row r="50" spans="1:6" ht="20.25">
      <c r="A50" s="63"/>
      <c r="B50" s="64"/>
      <c r="C50" s="64"/>
      <c r="D50" s="64"/>
      <c r="E50" s="64"/>
    </row>
    <row r="51" spans="1:6" ht="20.25">
      <c r="A51" s="63" t="s">
        <v>50</v>
      </c>
      <c r="B51" s="65"/>
      <c r="C51" s="65"/>
      <c r="D51" s="65"/>
      <c r="E51" s="65"/>
    </row>
    <row r="52" spans="1:6" ht="20.25">
      <c r="A52" s="63" t="s">
        <v>50</v>
      </c>
      <c r="B52" s="64"/>
      <c r="C52" s="64"/>
      <c r="D52" s="64"/>
      <c r="E52" s="64"/>
    </row>
    <row r="54" spans="1:6">
      <c r="A54" s="66" t="s">
        <v>50</v>
      </c>
    </row>
  </sheetData>
  <pageMargins left="0.7" right="0.7" top="0.75" bottom="0.75" header="0.3" footer="0.3"/>
  <pageSetup scale="30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56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5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6828717</v>
      </c>
      <c r="C10" s="28">
        <v>6831085</v>
      </c>
      <c r="D10" s="28">
        <v>6649986</v>
      </c>
      <c r="E10" s="29">
        <v>-181099</v>
      </c>
      <c r="F10" s="21"/>
    </row>
    <row r="11" spans="1:12" ht="34.5">
      <c r="A11" s="31" t="s">
        <v>16</v>
      </c>
      <c r="B11" s="28">
        <v>744469</v>
      </c>
      <c r="C11" s="28">
        <v>744470</v>
      </c>
      <c r="D11" s="28">
        <v>0</v>
      </c>
      <c r="E11" s="29">
        <v>-744470</v>
      </c>
      <c r="F11" s="21"/>
    </row>
    <row r="12" spans="1:12" s="36" customFormat="1" ht="35.25">
      <c r="A12" s="32" t="s">
        <v>17</v>
      </c>
      <c r="B12" s="33">
        <v>7573186</v>
      </c>
      <c r="C12" s="33">
        <v>7575555</v>
      </c>
      <c r="D12" s="33">
        <v>6649986</v>
      </c>
      <c r="E12" s="34">
        <v>-925569</v>
      </c>
      <c r="F12" s="35"/>
    </row>
    <row r="13" spans="1:12" s="36" customFormat="1" ht="35.25">
      <c r="A13" s="37" t="s">
        <v>18</v>
      </c>
      <c r="B13" s="33">
        <v>38653041</v>
      </c>
      <c r="C13" s="33">
        <v>38653041</v>
      </c>
      <c r="D13" s="33">
        <v>56507987</v>
      </c>
      <c r="E13" s="34">
        <v>17854946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106363726</v>
      </c>
      <c r="C16" s="25">
        <v>105547782</v>
      </c>
      <c r="D16" s="25">
        <v>121095922</v>
      </c>
      <c r="E16" s="25">
        <v>15548140</v>
      </c>
      <c r="F16" s="38"/>
    </row>
    <row r="17" spans="1:6" ht="34.5">
      <c r="A17" s="18" t="s">
        <v>22</v>
      </c>
      <c r="B17" s="25">
        <v>41894534</v>
      </c>
      <c r="C17" s="25">
        <v>37788938</v>
      </c>
      <c r="D17" s="25">
        <v>48222738</v>
      </c>
      <c r="E17" s="25">
        <v>10433800</v>
      </c>
      <c r="F17" s="38"/>
    </row>
    <row r="18" spans="1:6" ht="34.5">
      <c r="A18" s="40" t="s">
        <v>23</v>
      </c>
      <c r="B18" s="25">
        <v>13741050</v>
      </c>
      <c r="C18" s="25">
        <v>14598460</v>
      </c>
      <c r="D18" s="25">
        <v>13791845</v>
      </c>
      <c r="E18" s="25">
        <v>-806615</v>
      </c>
      <c r="F18" s="38"/>
    </row>
    <row r="19" spans="1:6" ht="34.5">
      <c r="A19" s="40" t="s">
        <v>24</v>
      </c>
      <c r="B19" s="25">
        <v>4494309</v>
      </c>
      <c r="C19" s="25">
        <v>4693928</v>
      </c>
      <c r="D19" s="25">
        <v>4527096</v>
      </c>
      <c r="E19" s="25">
        <v>-166832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11939766</v>
      </c>
      <c r="C27" s="25">
        <v>11965508</v>
      </c>
      <c r="D27" s="25">
        <v>11874711</v>
      </c>
      <c r="E27" s="25">
        <v>-90797</v>
      </c>
      <c r="F27" s="38"/>
    </row>
    <row r="28" spans="1:6" s="36" customFormat="1" ht="35.25">
      <c r="A28" s="22" t="s">
        <v>33</v>
      </c>
      <c r="B28" s="33">
        <v>178433385</v>
      </c>
      <c r="C28" s="33">
        <v>174594616</v>
      </c>
      <c r="D28" s="33">
        <v>199512312</v>
      </c>
      <c r="E28" s="33">
        <v>24917696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10308405</v>
      </c>
      <c r="C30" s="28">
        <v>10474593</v>
      </c>
      <c r="D30" s="28">
        <v>10356294</v>
      </c>
      <c r="E30" s="29">
        <v>-118299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12328023</v>
      </c>
      <c r="C34" s="28">
        <v>19288025</v>
      </c>
      <c r="D34" s="28">
        <v>18095628</v>
      </c>
      <c r="E34" s="29">
        <v>-1192397</v>
      </c>
      <c r="F34" s="21"/>
    </row>
    <row r="35" spans="1:6" s="36" customFormat="1" ht="35.25">
      <c r="A35" s="43" t="s">
        <v>40</v>
      </c>
      <c r="B35" s="44">
        <v>201069813</v>
      </c>
      <c r="C35" s="44">
        <v>204357234</v>
      </c>
      <c r="D35" s="44">
        <v>227964234</v>
      </c>
      <c r="E35" s="45">
        <v>23607000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247296040</v>
      </c>
      <c r="C44" s="53">
        <v>250585830</v>
      </c>
      <c r="D44" s="53">
        <v>291122207</v>
      </c>
      <c r="E44" s="54">
        <v>40536377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57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80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51</v>
      </c>
      <c r="C4" s="13" t="s">
        <v>7</v>
      </c>
      <c r="D4" s="81" t="s">
        <v>7</v>
      </c>
      <c r="E4" s="82" t="s">
        <v>8</v>
      </c>
      <c r="F4" s="21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83" t="s">
        <v>10</v>
      </c>
      <c r="E5" s="84" t="s">
        <v>9</v>
      </c>
      <c r="F5" s="21"/>
    </row>
    <row r="6" spans="1:12" ht="35.25">
      <c r="A6" s="22" t="s">
        <v>11</v>
      </c>
      <c r="B6" s="23"/>
      <c r="C6" s="23"/>
      <c r="D6" s="85"/>
      <c r="E6" s="86"/>
      <c r="F6" s="21"/>
    </row>
    <row r="7" spans="1:12" ht="34.5">
      <c r="A7" s="18" t="s">
        <v>12</v>
      </c>
      <c r="B7" s="25">
        <v>0</v>
      </c>
      <c r="C7" s="25">
        <v>0</v>
      </c>
      <c r="D7" s="87">
        <v>0</v>
      </c>
      <c r="E7" s="88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89">
        <v>0</v>
      </c>
      <c r="E8" s="90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89">
        <v>0</v>
      </c>
      <c r="E9" s="90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89">
        <v>0</v>
      </c>
      <c r="E10" s="90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89">
        <v>0</v>
      </c>
      <c r="E11" s="90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91">
        <v>0</v>
      </c>
      <c r="E12" s="92">
        <v>0</v>
      </c>
      <c r="F12" s="35"/>
    </row>
    <row r="13" spans="1:12" s="36" customFormat="1" ht="35.25">
      <c r="A13" s="37" t="s">
        <v>18</v>
      </c>
      <c r="B13" s="33">
        <v>2469134</v>
      </c>
      <c r="C13" s="33">
        <v>2469134</v>
      </c>
      <c r="D13" s="91">
        <v>3400985</v>
      </c>
      <c r="E13" s="92">
        <v>931851</v>
      </c>
      <c r="F13" s="35"/>
    </row>
    <row r="14" spans="1:12" ht="35.25">
      <c r="A14" s="22" t="s">
        <v>19</v>
      </c>
      <c r="B14" s="28"/>
      <c r="C14" s="28"/>
      <c r="D14" s="89"/>
      <c r="E14" s="90"/>
      <c r="F14" s="38"/>
    </row>
    <row r="15" spans="1:12" ht="35.25">
      <c r="A15" s="39" t="s">
        <v>20</v>
      </c>
      <c r="B15" s="25"/>
      <c r="C15" s="25"/>
      <c r="D15" s="87"/>
      <c r="E15" s="88"/>
      <c r="F15" s="38"/>
    </row>
    <row r="16" spans="1:12" ht="34.5">
      <c r="A16" s="18" t="s">
        <v>21</v>
      </c>
      <c r="B16" s="25">
        <v>5468660</v>
      </c>
      <c r="C16" s="25">
        <v>6848255</v>
      </c>
      <c r="D16" s="87">
        <v>7796254</v>
      </c>
      <c r="E16" s="88">
        <v>947999</v>
      </c>
      <c r="F16" s="38"/>
    </row>
    <row r="17" spans="1:6" ht="34.5">
      <c r="A17" s="18" t="s">
        <v>22</v>
      </c>
      <c r="B17" s="25">
        <v>103136</v>
      </c>
      <c r="C17" s="25">
        <v>78982</v>
      </c>
      <c r="D17" s="87">
        <v>103135</v>
      </c>
      <c r="E17" s="88">
        <v>24153</v>
      </c>
      <c r="F17" s="38"/>
    </row>
    <row r="18" spans="1:6" ht="34.5">
      <c r="A18" s="40" t="s">
        <v>23</v>
      </c>
      <c r="B18" s="25">
        <v>490646</v>
      </c>
      <c r="C18" s="25">
        <v>492420</v>
      </c>
      <c r="D18" s="87">
        <v>491000</v>
      </c>
      <c r="E18" s="88">
        <v>-1420</v>
      </c>
      <c r="F18" s="38"/>
    </row>
    <row r="19" spans="1:6" ht="34.5">
      <c r="A19" s="40" t="s">
        <v>24</v>
      </c>
      <c r="B19" s="25">
        <v>220740</v>
      </c>
      <c r="C19" s="25">
        <v>221621</v>
      </c>
      <c r="D19" s="87">
        <v>221000</v>
      </c>
      <c r="E19" s="88">
        <v>-621</v>
      </c>
      <c r="F19" s="38"/>
    </row>
    <row r="20" spans="1:6" ht="34.5">
      <c r="A20" s="40" t="s">
        <v>25</v>
      </c>
      <c r="B20" s="25">
        <v>0</v>
      </c>
      <c r="C20" s="25">
        <v>0</v>
      </c>
      <c r="D20" s="87">
        <v>0</v>
      </c>
      <c r="E20" s="88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87">
        <v>0</v>
      </c>
      <c r="E21" s="88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87">
        <v>0</v>
      </c>
      <c r="E22" s="88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87">
        <v>0</v>
      </c>
      <c r="E23" s="88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87">
        <v>0</v>
      </c>
      <c r="E24" s="88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87">
        <v>0</v>
      </c>
      <c r="E25" s="88">
        <v>0</v>
      </c>
      <c r="F25" s="38"/>
    </row>
    <row r="26" spans="1:6" ht="34.5">
      <c r="A26" s="40" t="s">
        <v>31</v>
      </c>
      <c r="B26" s="25">
        <v>535760</v>
      </c>
      <c r="C26" s="25">
        <v>72384</v>
      </c>
      <c r="D26" s="87">
        <v>49170</v>
      </c>
      <c r="E26" s="88">
        <v>-23214</v>
      </c>
      <c r="F26" s="38"/>
    </row>
    <row r="27" spans="1:6" ht="34.5">
      <c r="A27" s="40" t="s">
        <v>32</v>
      </c>
      <c r="B27" s="25">
        <v>385581</v>
      </c>
      <c r="C27" s="25">
        <v>384048</v>
      </c>
      <c r="D27" s="87">
        <v>386160</v>
      </c>
      <c r="E27" s="88">
        <v>2112</v>
      </c>
      <c r="F27" s="38"/>
    </row>
    <row r="28" spans="1:6" s="36" customFormat="1" ht="35.25">
      <c r="A28" s="22" t="s">
        <v>33</v>
      </c>
      <c r="B28" s="33">
        <v>7204523</v>
      </c>
      <c r="C28" s="33">
        <v>8097710</v>
      </c>
      <c r="D28" s="91">
        <v>9046719</v>
      </c>
      <c r="E28" s="92">
        <v>949009</v>
      </c>
      <c r="F28" s="35"/>
    </row>
    <row r="29" spans="1:6" ht="34.5">
      <c r="A29" s="41" t="s">
        <v>34</v>
      </c>
      <c r="B29" s="25">
        <v>0</v>
      </c>
      <c r="C29" s="25">
        <v>0</v>
      </c>
      <c r="D29" s="87">
        <v>0</v>
      </c>
      <c r="E29" s="88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89">
        <v>0</v>
      </c>
      <c r="E30" s="90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89">
        <v>0</v>
      </c>
      <c r="E31" s="90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89">
        <v>0</v>
      </c>
      <c r="E32" s="90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89">
        <v>0</v>
      </c>
      <c r="E33" s="90">
        <v>0</v>
      </c>
      <c r="F33" s="21"/>
    </row>
    <row r="34" spans="1:6" ht="34.5">
      <c r="A34" s="42" t="s">
        <v>39</v>
      </c>
      <c r="B34" s="28">
        <v>27703</v>
      </c>
      <c r="C34" s="28">
        <v>6457</v>
      </c>
      <c r="D34" s="89">
        <v>27000</v>
      </c>
      <c r="E34" s="90">
        <v>20543</v>
      </c>
      <c r="F34" s="21"/>
    </row>
    <row r="35" spans="1:6" s="36" customFormat="1" ht="35.25">
      <c r="A35" s="43" t="s">
        <v>40</v>
      </c>
      <c r="B35" s="44">
        <v>7232226</v>
      </c>
      <c r="C35" s="44">
        <v>8104167</v>
      </c>
      <c r="D35" s="93">
        <v>9073719</v>
      </c>
      <c r="E35" s="94">
        <v>20543</v>
      </c>
      <c r="F35" s="35"/>
    </row>
    <row r="36" spans="1:6" ht="35.25">
      <c r="A36" s="39" t="s">
        <v>41</v>
      </c>
      <c r="B36" s="25"/>
      <c r="C36" s="25"/>
      <c r="D36" s="87"/>
      <c r="E36" s="88"/>
      <c r="F36" s="21"/>
    </row>
    <row r="37" spans="1:6" ht="34.5">
      <c r="A37" s="46" t="s">
        <v>42</v>
      </c>
      <c r="B37" s="25">
        <v>0</v>
      </c>
      <c r="C37" s="25">
        <v>0</v>
      </c>
      <c r="D37" s="87">
        <v>0</v>
      </c>
      <c r="E37" s="88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95">
        <v>0</v>
      </c>
      <c r="E38" s="96">
        <v>0</v>
      </c>
      <c r="F38" s="21"/>
    </row>
    <row r="39" spans="1:6" ht="35.25">
      <c r="A39" s="49" t="s">
        <v>44</v>
      </c>
      <c r="B39" s="25"/>
      <c r="C39" s="25"/>
      <c r="D39" s="87"/>
      <c r="E39" s="88"/>
      <c r="F39" s="21"/>
    </row>
    <row r="40" spans="1:6" ht="34.5">
      <c r="A40" s="40" t="s">
        <v>45</v>
      </c>
      <c r="B40" s="25">
        <v>0</v>
      </c>
      <c r="C40" s="25">
        <v>0</v>
      </c>
      <c r="D40" s="87">
        <v>0</v>
      </c>
      <c r="E40" s="88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89">
        <v>0</v>
      </c>
      <c r="E41" s="90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91">
        <v>0</v>
      </c>
      <c r="E42" s="92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91">
        <v>0</v>
      </c>
      <c r="E43" s="92">
        <v>0</v>
      </c>
      <c r="F43" s="50"/>
    </row>
    <row r="44" spans="1:6" s="51" customFormat="1" ht="45.75" thickBot="1">
      <c r="A44" s="52" t="s">
        <v>49</v>
      </c>
      <c r="B44" s="53">
        <v>9701360</v>
      </c>
      <c r="C44" s="53">
        <v>10573301</v>
      </c>
      <c r="D44" s="97">
        <v>12474704</v>
      </c>
      <c r="E44" s="98">
        <v>1901403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58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80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81" t="s">
        <v>7</v>
      </c>
      <c r="E4" s="82" t="s">
        <v>8</v>
      </c>
      <c r="F4" s="21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83" t="s">
        <v>10</v>
      </c>
      <c r="E5" s="84" t="s">
        <v>9</v>
      </c>
      <c r="F5" s="21"/>
    </row>
    <row r="6" spans="1:12" ht="35.25">
      <c r="A6" s="22" t="s">
        <v>11</v>
      </c>
      <c r="B6" s="23"/>
      <c r="C6" s="23"/>
      <c r="D6" s="85"/>
      <c r="E6" s="86"/>
      <c r="F6" s="21"/>
    </row>
    <row r="7" spans="1:12" ht="34.5">
      <c r="A7" s="18" t="s">
        <v>12</v>
      </c>
      <c r="B7" s="25">
        <v>0</v>
      </c>
      <c r="C7" s="25">
        <v>0</v>
      </c>
      <c r="D7" s="87">
        <v>0</v>
      </c>
      <c r="E7" s="88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89">
        <v>0</v>
      </c>
      <c r="E8" s="90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89">
        <v>0</v>
      </c>
      <c r="E9" s="90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89">
        <v>0</v>
      </c>
      <c r="E10" s="90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89">
        <v>0</v>
      </c>
      <c r="E11" s="90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91">
        <v>0</v>
      </c>
      <c r="E12" s="92">
        <v>0</v>
      </c>
      <c r="F12" s="35"/>
    </row>
    <row r="13" spans="1:12" s="36" customFormat="1" ht="35.25">
      <c r="A13" s="37" t="s">
        <v>18</v>
      </c>
      <c r="B13" s="33">
        <v>1251551</v>
      </c>
      <c r="C13" s="33">
        <v>1251551</v>
      </c>
      <c r="D13" s="91">
        <v>1948366</v>
      </c>
      <c r="E13" s="92">
        <v>696815</v>
      </c>
      <c r="F13" s="35"/>
    </row>
    <row r="14" spans="1:12" ht="35.25">
      <c r="A14" s="22" t="s">
        <v>19</v>
      </c>
      <c r="B14" s="28"/>
      <c r="C14" s="28"/>
      <c r="D14" s="89"/>
      <c r="E14" s="90"/>
      <c r="F14" s="38"/>
    </row>
    <row r="15" spans="1:12" ht="35.25">
      <c r="A15" s="39" t="s">
        <v>20</v>
      </c>
      <c r="B15" s="25"/>
      <c r="C15" s="25"/>
      <c r="D15" s="87"/>
      <c r="E15" s="88"/>
      <c r="F15" s="38"/>
    </row>
    <row r="16" spans="1:12" ht="34.5">
      <c r="A16" s="18" t="s">
        <v>21</v>
      </c>
      <c r="B16" s="25">
        <v>4191908</v>
      </c>
      <c r="C16" s="25">
        <v>4236770</v>
      </c>
      <c r="D16" s="87">
        <v>4465833</v>
      </c>
      <c r="E16" s="88">
        <v>229063</v>
      </c>
      <c r="F16" s="38"/>
    </row>
    <row r="17" spans="1:6" ht="34.5">
      <c r="A17" s="18" t="s">
        <v>22</v>
      </c>
      <c r="B17" s="25">
        <v>49835</v>
      </c>
      <c r="C17" s="25">
        <v>45000</v>
      </c>
      <c r="D17" s="87">
        <v>50000</v>
      </c>
      <c r="E17" s="88">
        <v>5000</v>
      </c>
      <c r="F17" s="38"/>
    </row>
    <row r="18" spans="1:6" ht="34.5">
      <c r="A18" s="40" t="s">
        <v>23</v>
      </c>
      <c r="B18" s="25">
        <v>641608</v>
      </c>
      <c r="C18" s="25">
        <v>640000</v>
      </c>
      <c r="D18" s="87">
        <v>650000</v>
      </c>
      <c r="E18" s="88">
        <v>10000</v>
      </c>
      <c r="F18" s="38"/>
    </row>
    <row r="19" spans="1:6" ht="34.5">
      <c r="A19" s="40" t="s">
        <v>24</v>
      </c>
      <c r="B19" s="25">
        <v>204596</v>
      </c>
      <c r="C19" s="25">
        <v>204000</v>
      </c>
      <c r="D19" s="87">
        <v>205000</v>
      </c>
      <c r="E19" s="88">
        <v>1000</v>
      </c>
      <c r="F19" s="38"/>
    </row>
    <row r="20" spans="1:6" ht="34.5">
      <c r="A20" s="40" t="s">
        <v>25</v>
      </c>
      <c r="B20" s="25">
        <v>0</v>
      </c>
      <c r="C20" s="25">
        <v>0</v>
      </c>
      <c r="D20" s="87">
        <v>0</v>
      </c>
      <c r="E20" s="88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87">
        <v>0</v>
      </c>
      <c r="E21" s="88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87">
        <v>0</v>
      </c>
      <c r="E22" s="88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87">
        <v>0</v>
      </c>
      <c r="E23" s="88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87">
        <v>0</v>
      </c>
      <c r="E24" s="88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87">
        <v>0</v>
      </c>
      <c r="E25" s="88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87">
        <v>0</v>
      </c>
      <c r="E26" s="88">
        <v>0</v>
      </c>
      <c r="F26" s="38"/>
    </row>
    <row r="27" spans="1:6" ht="34.5">
      <c r="A27" s="40" t="s">
        <v>32</v>
      </c>
      <c r="B27" s="25">
        <v>246190</v>
      </c>
      <c r="C27" s="25">
        <v>243350</v>
      </c>
      <c r="D27" s="87">
        <v>257550</v>
      </c>
      <c r="E27" s="88">
        <v>14200</v>
      </c>
      <c r="F27" s="38"/>
    </row>
    <row r="28" spans="1:6" s="36" customFormat="1" ht="35.25">
      <c r="A28" s="22" t="s">
        <v>33</v>
      </c>
      <c r="B28" s="33">
        <v>5334137</v>
      </c>
      <c r="C28" s="33">
        <v>5369120</v>
      </c>
      <c r="D28" s="91">
        <v>5628383</v>
      </c>
      <c r="E28" s="92">
        <v>259263</v>
      </c>
      <c r="F28" s="35"/>
    </row>
    <row r="29" spans="1:6" ht="34.5">
      <c r="A29" s="41" t="s">
        <v>34</v>
      </c>
      <c r="B29" s="25">
        <v>0</v>
      </c>
      <c r="C29" s="25">
        <v>0</v>
      </c>
      <c r="D29" s="87">
        <v>0</v>
      </c>
      <c r="E29" s="88">
        <v>0</v>
      </c>
      <c r="F29" s="21"/>
    </row>
    <row r="30" spans="1:6" ht="34.5">
      <c r="A30" s="40" t="s">
        <v>35</v>
      </c>
      <c r="B30" s="28">
        <v>36217</v>
      </c>
      <c r="C30" s="28">
        <v>0</v>
      </c>
      <c r="D30" s="89">
        <v>0</v>
      </c>
      <c r="E30" s="90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89">
        <v>0</v>
      </c>
      <c r="E31" s="90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89">
        <v>0</v>
      </c>
      <c r="E32" s="90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89">
        <v>0</v>
      </c>
      <c r="E33" s="90">
        <v>0</v>
      </c>
      <c r="F33" s="21"/>
    </row>
    <row r="34" spans="1:6" ht="34.5">
      <c r="A34" s="42" t="s">
        <v>39</v>
      </c>
      <c r="B34" s="28">
        <v>119926</v>
      </c>
      <c r="C34" s="28">
        <v>121000</v>
      </c>
      <c r="D34" s="89">
        <v>135000</v>
      </c>
      <c r="E34" s="90">
        <v>14000</v>
      </c>
      <c r="F34" s="21"/>
    </row>
    <row r="35" spans="1:6" s="36" customFormat="1" ht="35.25">
      <c r="A35" s="43" t="s">
        <v>40</v>
      </c>
      <c r="B35" s="44">
        <v>5490280</v>
      </c>
      <c r="C35" s="44">
        <v>5490120</v>
      </c>
      <c r="D35" s="93">
        <v>5763383</v>
      </c>
      <c r="E35" s="94">
        <v>14000</v>
      </c>
      <c r="F35" s="35"/>
    </row>
    <row r="36" spans="1:6" ht="35.25">
      <c r="A36" s="39" t="s">
        <v>41</v>
      </c>
      <c r="B36" s="25"/>
      <c r="C36" s="25"/>
      <c r="D36" s="87"/>
      <c r="E36" s="88"/>
      <c r="F36" s="21"/>
    </row>
    <row r="37" spans="1:6" ht="34.5">
      <c r="A37" s="46" t="s">
        <v>42</v>
      </c>
      <c r="B37" s="25">
        <v>0</v>
      </c>
      <c r="C37" s="25">
        <v>0</v>
      </c>
      <c r="D37" s="87">
        <v>0</v>
      </c>
      <c r="E37" s="88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95">
        <v>0</v>
      </c>
      <c r="E38" s="96">
        <v>0</v>
      </c>
      <c r="F38" s="21"/>
    </row>
    <row r="39" spans="1:6" ht="35.25">
      <c r="A39" s="49" t="s">
        <v>44</v>
      </c>
      <c r="B39" s="25"/>
      <c r="C39" s="25"/>
      <c r="D39" s="87"/>
      <c r="E39" s="88"/>
      <c r="F39" s="21"/>
    </row>
    <row r="40" spans="1:6" ht="34.5">
      <c r="A40" s="40" t="s">
        <v>45</v>
      </c>
      <c r="B40" s="25">
        <v>0</v>
      </c>
      <c r="C40" s="25">
        <v>0</v>
      </c>
      <c r="D40" s="87">
        <v>0</v>
      </c>
      <c r="E40" s="88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89">
        <v>0</v>
      </c>
      <c r="E41" s="90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91">
        <v>0</v>
      </c>
      <c r="E42" s="92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91">
        <v>0</v>
      </c>
      <c r="E43" s="92">
        <v>0</v>
      </c>
      <c r="F43" s="50"/>
    </row>
    <row r="44" spans="1:6" s="51" customFormat="1" ht="45.75" thickBot="1">
      <c r="A44" s="52" t="s">
        <v>49</v>
      </c>
      <c r="B44" s="53">
        <v>6741831</v>
      </c>
      <c r="C44" s="53">
        <v>6741671</v>
      </c>
      <c r="D44" s="97">
        <v>7711749</v>
      </c>
      <c r="E44" s="98">
        <v>970078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59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80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81" t="s">
        <v>7</v>
      </c>
      <c r="E4" s="82" t="s">
        <v>8</v>
      </c>
      <c r="F4" s="21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83" t="s">
        <v>10</v>
      </c>
      <c r="E5" s="84" t="s">
        <v>9</v>
      </c>
      <c r="F5" s="21"/>
    </row>
    <row r="6" spans="1:12" ht="35.25">
      <c r="A6" s="22" t="s">
        <v>11</v>
      </c>
      <c r="B6" s="23"/>
      <c r="C6" s="23"/>
      <c r="D6" s="85"/>
      <c r="E6" s="86"/>
      <c r="F6" s="21"/>
    </row>
    <row r="7" spans="1:12" ht="34.5">
      <c r="A7" s="18" t="s">
        <v>12</v>
      </c>
      <c r="B7" s="25">
        <v>0</v>
      </c>
      <c r="C7" s="25">
        <v>0</v>
      </c>
      <c r="D7" s="87">
        <v>0</v>
      </c>
      <c r="E7" s="88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89">
        <v>0</v>
      </c>
      <c r="E8" s="90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89">
        <v>0</v>
      </c>
      <c r="E9" s="90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89">
        <v>0</v>
      </c>
      <c r="E10" s="90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89">
        <v>0</v>
      </c>
      <c r="E11" s="90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91">
        <v>0</v>
      </c>
      <c r="E12" s="92">
        <v>0</v>
      </c>
      <c r="F12" s="35"/>
    </row>
    <row r="13" spans="1:12" s="36" customFormat="1" ht="35.25">
      <c r="A13" s="37" t="s">
        <v>18</v>
      </c>
      <c r="B13" s="33">
        <v>3043779</v>
      </c>
      <c r="C13" s="33">
        <v>3043779</v>
      </c>
      <c r="D13" s="91">
        <v>4409204</v>
      </c>
      <c r="E13" s="92">
        <v>1365425</v>
      </c>
      <c r="F13" s="35"/>
    </row>
    <row r="14" spans="1:12" ht="35.25">
      <c r="A14" s="22" t="s">
        <v>19</v>
      </c>
      <c r="B14" s="28"/>
      <c r="C14" s="28"/>
      <c r="D14" s="89"/>
      <c r="E14" s="90"/>
      <c r="F14" s="38"/>
    </row>
    <row r="15" spans="1:12" ht="35.25">
      <c r="A15" s="39" t="s">
        <v>20</v>
      </c>
      <c r="B15" s="25"/>
      <c r="C15" s="25"/>
      <c r="D15" s="87"/>
      <c r="E15" s="88"/>
      <c r="F15" s="38"/>
    </row>
    <row r="16" spans="1:12" ht="34.5">
      <c r="A16" s="18" t="s">
        <v>21</v>
      </c>
      <c r="B16" s="25">
        <v>10393665</v>
      </c>
      <c r="C16" s="25">
        <v>10729634</v>
      </c>
      <c r="D16" s="87">
        <v>11798320</v>
      </c>
      <c r="E16" s="88">
        <v>1068686</v>
      </c>
      <c r="F16" s="38"/>
    </row>
    <row r="17" spans="1:6" ht="34.5">
      <c r="A17" s="18" t="s">
        <v>22</v>
      </c>
      <c r="B17" s="25">
        <v>1261434</v>
      </c>
      <c r="C17" s="25">
        <v>900000</v>
      </c>
      <c r="D17" s="87">
        <v>1449500</v>
      </c>
      <c r="E17" s="88">
        <v>549500</v>
      </c>
      <c r="F17" s="38"/>
    </row>
    <row r="18" spans="1:6" ht="34.5">
      <c r="A18" s="40" t="s">
        <v>23</v>
      </c>
      <c r="B18" s="25">
        <v>0</v>
      </c>
      <c r="C18" s="25">
        <v>0</v>
      </c>
      <c r="D18" s="87">
        <v>0</v>
      </c>
      <c r="E18" s="88">
        <v>0</v>
      </c>
      <c r="F18" s="38"/>
    </row>
    <row r="19" spans="1:6" ht="34.5">
      <c r="A19" s="40" t="s">
        <v>24</v>
      </c>
      <c r="B19" s="25">
        <v>343396</v>
      </c>
      <c r="C19" s="25">
        <v>500000</v>
      </c>
      <c r="D19" s="87">
        <v>500000</v>
      </c>
      <c r="E19" s="88">
        <v>0</v>
      </c>
      <c r="F19" s="38"/>
    </row>
    <row r="20" spans="1:6" ht="34.5">
      <c r="A20" s="40" t="s">
        <v>25</v>
      </c>
      <c r="B20" s="25">
        <v>858490</v>
      </c>
      <c r="C20" s="25">
        <v>875000</v>
      </c>
      <c r="D20" s="87">
        <v>859000</v>
      </c>
      <c r="E20" s="88">
        <v>-16000</v>
      </c>
      <c r="F20" s="38"/>
    </row>
    <row r="21" spans="1:6" ht="34.5">
      <c r="A21" s="40" t="s">
        <v>26</v>
      </c>
      <c r="B21" s="25">
        <v>0</v>
      </c>
      <c r="C21" s="25">
        <v>0</v>
      </c>
      <c r="D21" s="87">
        <v>0</v>
      </c>
      <c r="E21" s="88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87">
        <v>0</v>
      </c>
      <c r="E22" s="88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87">
        <v>0</v>
      </c>
      <c r="E23" s="88">
        <v>0</v>
      </c>
      <c r="F23" s="38"/>
    </row>
    <row r="24" spans="1:6" ht="34.5">
      <c r="A24" s="40" t="s">
        <v>29</v>
      </c>
      <c r="B24" s="25">
        <v>171511</v>
      </c>
      <c r="C24" s="25">
        <v>192500</v>
      </c>
      <c r="D24" s="87">
        <v>172500</v>
      </c>
      <c r="E24" s="88">
        <v>-20000</v>
      </c>
      <c r="F24" s="38"/>
    </row>
    <row r="25" spans="1:6" ht="34.5">
      <c r="A25" s="40" t="s">
        <v>30</v>
      </c>
      <c r="B25" s="25">
        <v>0</v>
      </c>
      <c r="C25" s="25">
        <v>0</v>
      </c>
      <c r="D25" s="87">
        <v>0</v>
      </c>
      <c r="E25" s="88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87">
        <v>0</v>
      </c>
      <c r="E26" s="88">
        <v>0</v>
      </c>
      <c r="F26" s="38"/>
    </row>
    <row r="27" spans="1:6" ht="34.5">
      <c r="A27" s="40" t="s">
        <v>32</v>
      </c>
      <c r="B27" s="25">
        <v>0</v>
      </c>
      <c r="C27" s="25">
        <v>675946</v>
      </c>
      <c r="D27" s="87">
        <v>617250</v>
      </c>
      <c r="E27" s="88">
        <v>-58696</v>
      </c>
      <c r="F27" s="38"/>
    </row>
    <row r="28" spans="1:6" s="36" customFormat="1" ht="35.25">
      <c r="A28" s="22" t="s">
        <v>33</v>
      </c>
      <c r="B28" s="33">
        <v>13028496</v>
      </c>
      <c r="C28" s="33">
        <v>13873080</v>
      </c>
      <c r="D28" s="91">
        <v>15396570</v>
      </c>
      <c r="E28" s="92">
        <v>1523490</v>
      </c>
      <c r="F28" s="35"/>
    </row>
    <row r="29" spans="1:6" ht="34.5">
      <c r="A29" s="41" t="s">
        <v>34</v>
      </c>
      <c r="B29" s="25">
        <v>0</v>
      </c>
      <c r="C29" s="25">
        <v>0</v>
      </c>
      <c r="D29" s="87">
        <v>0</v>
      </c>
      <c r="E29" s="88">
        <v>0</v>
      </c>
      <c r="F29" s="21"/>
    </row>
    <row r="30" spans="1:6" ht="34.5">
      <c r="A30" s="40" t="s">
        <v>35</v>
      </c>
      <c r="B30" s="28">
        <v>19874</v>
      </c>
      <c r="C30" s="28">
        <v>19500</v>
      </c>
      <c r="D30" s="89">
        <v>19500</v>
      </c>
      <c r="E30" s="90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89">
        <v>0</v>
      </c>
      <c r="E31" s="90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89">
        <v>0</v>
      </c>
      <c r="E32" s="90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89">
        <v>0</v>
      </c>
      <c r="E33" s="90">
        <v>0</v>
      </c>
      <c r="F33" s="21"/>
    </row>
    <row r="34" spans="1:6" ht="34.5">
      <c r="A34" s="42" t="s">
        <v>39</v>
      </c>
      <c r="B34" s="28">
        <v>633802</v>
      </c>
      <c r="C34" s="28">
        <v>118600</v>
      </c>
      <c r="D34" s="89">
        <v>99200</v>
      </c>
      <c r="E34" s="90">
        <v>-19400</v>
      </c>
      <c r="F34" s="21"/>
    </row>
    <row r="35" spans="1:6" s="36" customFormat="1" ht="35.25">
      <c r="A35" s="43" t="s">
        <v>40</v>
      </c>
      <c r="B35" s="44">
        <v>13682172</v>
      </c>
      <c r="C35" s="44">
        <v>14011180</v>
      </c>
      <c r="D35" s="93">
        <v>15515270</v>
      </c>
      <c r="E35" s="94">
        <v>-19400</v>
      </c>
      <c r="F35" s="35"/>
    </row>
    <row r="36" spans="1:6" ht="35.25">
      <c r="A36" s="39" t="s">
        <v>41</v>
      </c>
      <c r="B36" s="25"/>
      <c r="C36" s="25"/>
      <c r="D36" s="87"/>
      <c r="E36" s="88"/>
      <c r="F36" s="21"/>
    </row>
    <row r="37" spans="1:6" ht="34.5">
      <c r="A37" s="46" t="s">
        <v>42</v>
      </c>
      <c r="B37" s="25">
        <v>0</v>
      </c>
      <c r="C37" s="25">
        <v>0</v>
      </c>
      <c r="D37" s="87">
        <v>0</v>
      </c>
      <c r="E37" s="88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95">
        <v>0</v>
      </c>
      <c r="E38" s="96">
        <v>0</v>
      </c>
      <c r="F38" s="21"/>
    </row>
    <row r="39" spans="1:6" ht="35.25">
      <c r="A39" s="49" t="s">
        <v>44</v>
      </c>
      <c r="B39" s="25"/>
      <c r="C39" s="25"/>
      <c r="D39" s="87"/>
      <c r="E39" s="88"/>
      <c r="F39" s="21"/>
    </row>
    <row r="40" spans="1:6" ht="34.5">
      <c r="A40" s="40" t="s">
        <v>45</v>
      </c>
      <c r="B40" s="25">
        <v>0</v>
      </c>
      <c r="C40" s="25">
        <v>0</v>
      </c>
      <c r="D40" s="87">
        <v>0</v>
      </c>
      <c r="E40" s="88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89">
        <v>0</v>
      </c>
      <c r="E41" s="90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91">
        <v>0</v>
      </c>
      <c r="E42" s="92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91">
        <v>0</v>
      </c>
      <c r="E43" s="92">
        <v>0</v>
      </c>
      <c r="F43" s="50"/>
    </row>
    <row r="44" spans="1:6" s="51" customFormat="1" ht="45.75" thickBot="1">
      <c r="A44" s="52" t="s">
        <v>49</v>
      </c>
      <c r="B44" s="53">
        <v>16725951</v>
      </c>
      <c r="C44" s="53">
        <v>17054959</v>
      </c>
      <c r="D44" s="97">
        <v>19924474</v>
      </c>
      <c r="E44" s="98">
        <v>2869515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60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80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81" t="s">
        <v>7</v>
      </c>
      <c r="E4" s="82" t="s">
        <v>8</v>
      </c>
      <c r="F4" s="21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83" t="s">
        <v>10</v>
      </c>
      <c r="E5" s="84" t="s">
        <v>9</v>
      </c>
      <c r="F5" s="21"/>
    </row>
    <row r="6" spans="1:12" ht="35.25">
      <c r="A6" s="22" t="s">
        <v>11</v>
      </c>
      <c r="B6" s="23"/>
      <c r="C6" s="23"/>
      <c r="D6" s="85"/>
      <c r="E6" s="86"/>
      <c r="F6" s="21"/>
    </row>
    <row r="7" spans="1:12" ht="34.5">
      <c r="A7" s="18" t="s">
        <v>12</v>
      </c>
      <c r="B7" s="25">
        <v>0</v>
      </c>
      <c r="C7" s="25">
        <v>0</v>
      </c>
      <c r="D7" s="87">
        <v>0</v>
      </c>
      <c r="E7" s="88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89">
        <v>0</v>
      </c>
      <c r="E8" s="90">
        <v>0</v>
      </c>
      <c r="F8" s="21"/>
    </row>
    <row r="9" spans="1:12" ht="34.5">
      <c r="A9" s="30" t="s">
        <v>14</v>
      </c>
      <c r="B9" s="28">
        <v>35859555</v>
      </c>
      <c r="C9" s="28">
        <v>39169464</v>
      </c>
      <c r="D9" s="89">
        <v>38169464</v>
      </c>
      <c r="E9" s="90">
        <v>-1000000</v>
      </c>
      <c r="F9" s="21"/>
    </row>
    <row r="10" spans="1:12" ht="34.5">
      <c r="A10" s="31" t="s">
        <v>15</v>
      </c>
      <c r="B10" s="28">
        <v>0</v>
      </c>
      <c r="C10" s="28">
        <v>0</v>
      </c>
      <c r="D10" s="89">
        <v>0</v>
      </c>
      <c r="E10" s="90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89">
        <v>0</v>
      </c>
      <c r="E11" s="90">
        <v>0</v>
      </c>
      <c r="F11" s="21"/>
    </row>
    <row r="12" spans="1:12" s="36" customFormat="1" ht="35.25">
      <c r="A12" s="32" t="s">
        <v>17</v>
      </c>
      <c r="B12" s="33">
        <v>35859555</v>
      </c>
      <c r="C12" s="33">
        <v>39169464</v>
      </c>
      <c r="D12" s="91">
        <v>38169464</v>
      </c>
      <c r="E12" s="92">
        <v>-1000000</v>
      </c>
      <c r="F12" s="35"/>
    </row>
    <row r="13" spans="1:12" s="36" customFormat="1" ht="35.25">
      <c r="A13" s="37" t="s">
        <v>18</v>
      </c>
      <c r="B13" s="33">
        <v>19890110</v>
      </c>
      <c r="C13" s="33">
        <v>19890110</v>
      </c>
      <c r="D13" s="91">
        <v>28742733</v>
      </c>
      <c r="E13" s="92">
        <v>8852623</v>
      </c>
      <c r="F13" s="35"/>
    </row>
    <row r="14" spans="1:12" ht="35.25">
      <c r="A14" s="22" t="s">
        <v>19</v>
      </c>
      <c r="B14" s="28"/>
      <c r="C14" s="28"/>
      <c r="D14" s="89"/>
      <c r="E14" s="90"/>
      <c r="F14" s="38"/>
    </row>
    <row r="15" spans="1:12" ht="35.25">
      <c r="A15" s="39" t="s">
        <v>20</v>
      </c>
      <c r="B15" s="25"/>
      <c r="C15" s="25"/>
      <c r="D15" s="87"/>
      <c r="E15" s="88"/>
      <c r="F15" s="38"/>
    </row>
    <row r="16" spans="1:12" ht="34.5">
      <c r="A16" s="18" t="s">
        <v>21</v>
      </c>
      <c r="B16" s="25">
        <v>19322630</v>
      </c>
      <c r="C16" s="25">
        <v>18800485</v>
      </c>
      <c r="D16" s="87">
        <v>19893829</v>
      </c>
      <c r="E16" s="88">
        <v>1093344</v>
      </c>
      <c r="F16" s="38"/>
    </row>
    <row r="17" spans="1:6" ht="34.5">
      <c r="A17" s="18" t="s">
        <v>22</v>
      </c>
      <c r="B17" s="25">
        <v>964554</v>
      </c>
      <c r="C17" s="25">
        <v>878530</v>
      </c>
      <c r="D17" s="87">
        <v>966353</v>
      </c>
      <c r="E17" s="88">
        <v>87823</v>
      </c>
      <c r="F17" s="38"/>
    </row>
    <row r="18" spans="1:6" ht="34.5">
      <c r="A18" s="40" t="s">
        <v>23</v>
      </c>
      <c r="B18" s="25">
        <v>707465</v>
      </c>
      <c r="C18" s="25">
        <v>625156</v>
      </c>
      <c r="D18" s="87">
        <v>706285</v>
      </c>
      <c r="E18" s="88">
        <v>81129</v>
      </c>
      <c r="F18" s="38"/>
    </row>
    <row r="19" spans="1:6" ht="34.5">
      <c r="A19" s="40" t="s">
        <v>24</v>
      </c>
      <c r="B19" s="25">
        <v>696501</v>
      </c>
      <c r="C19" s="25">
        <v>637805</v>
      </c>
      <c r="D19" s="87">
        <v>697265</v>
      </c>
      <c r="E19" s="88">
        <v>59460</v>
      </c>
      <c r="F19" s="38"/>
    </row>
    <row r="20" spans="1:6" ht="34.5">
      <c r="A20" s="40" t="s">
        <v>25</v>
      </c>
      <c r="B20" s="25">
        <v>0</v>
      </c>
      <c r="C20" s="25">
        <v>0</v>
      </c>
      <c r="D20" s="87">
        <v>0</v>
      </c>
      <c r="E20" s="88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87">
        <v>0</v>
      </c>
      <c r="E21" s="88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87">
        <v>0</v>
      </c>
      <c r="E22" s="88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87">
        <v>0</v>
      </c>
      <c r="E23" s="88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87">
        <v>0</v>
      </c>
      <c r="E24" s="88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87">
        <v>0</v>
      </c>
      <c r="E25" s="88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87">
        <v>0</v>
      </c>
      <c r="E26" s="88">
        <v>0</v>
      </c>
      <c r="F26" s="38"/>
    </row>
    <row r="27" spans="1:6" ht="34.5">
      <c r="A27" s="40" t="s">
        <v>32</v>
      </c>
      <c r="B27" s="25">
        <v>180804</v>
      </c>
      <c r="C27" s="25">
        <v>141159</v>
      </c>
      <c r="D27" s="87">
        <v>172377</v>
      </c>
      <c r="E27" s="88">
        <v>31218</v>
      </c>
      <c r="F27" s="38"/>
    </row>
    <row r="28" spans="1:6" s="36" customFormat="1" ht="35.25">
      <c r="A28" s="22" t="s">
        <v>33</v>
      </c>
      <c r="B28" s="33">
        <v>21871954</v>
      </c>
      <c r="C28" s="33">
        <v>21083135</v>
      </c>
      <c r="D28" s="91">
        <v>22436109</v>
      </c>
      <c r="E28" s="92">
        <v>1352974</v>
      </c>
      <c r="F28" s="35"/>
    </row>
    <row r="29" spans="1:6" ht="34.5">
      <c r="A29" s="41" t="s">
        <v>34</v>
      </c>
      <c r="B29" s="25">
        <v>0</v>
      </c>
      <c r="C29" s="25">
        <v>0</v>
      </c>
      <c r="D29" s="87">
        <v>0</v>
      </c>
      <c r="E29" s="88">
        <v>0</v>
      </c>
      <c r="F29" s="21"/>
    </row>
    <row r="30" spans="1:6" ht="34.5">
      <c r="A30" s="40" t="s">
        <v>35</v>
      </c>
      <c r="B30" s="28">
        <v>1225255</v>
      </c>
      <c r="C30" s="28">
        <v>1602078</v>
      </c>
      <c r="D30" s="89">
        <v>1406229</v>
      </c>
      <c r="E30" s="90">
        <v>-195849</v>
      </c>
      <c r="F30" s="21"/>
    </row>
    <row r="31" spans="1:6" ht="34.5">
      <c r="A31" s="42" t="s">
        <v>36</v>
      </c>
      <c r="B31" s="28">
        <v>0</v>
      </c>
      <c r="C31" s="28">
        <v>0</v>
      </c>
      <c r="D31" s="89">
        <v>0</v>
      </c>
      <c r="E31" s="90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89">
        <v>0</v>
      </c>
      <c r="E32" s="90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89">
        <v>0</v>
      </c>
      <c r="E33" s="90">
        <v>0</v>
      </c>
      <c r="F33" s="21"/>
    </row>
    <row r="34" spans="1:6" ht="34.5">
      <c r="A34" s="42" t="s">
        <v>39</v>
      </c>
      <c r="B34" s="28">
        <v>191544</v>
      </c>
      <c r="C34" s="28">
        <v>772892</v>
      </c>
      <c r="D34" s="89">
        <v>199791</v>
      </c>
      <c r="E34" s="90">
        <v>-573101</v>
      </c>
      <c r="F34" s="21"/>
    </row>
    <row r="35" spans="1:6" s="36" customFormat="1" ht="35.25">
      <c r="A35" s="43" t="s">
        <v>40</v>
      </c>
      <c r="B35" s="44">
        <v>23288753</v>
      </c>
      <c r="C35" s="44">
        <v>23458105</v>
      </c>
      <c r="D35" s="93">
        <v>24042129</v>
      </c>
      <c r="E35" s="93">
        <v>584024</v>
      </c>
      <c r="F35" s="35"/>
    </row>
    <row r="36" spans="1:6" ht="35.25">
      <c r="A36" s="39" t="s">
        <v>41</v>
      </c>
      <c r="B36" s="25"/>
      <c r="C36" s="25"/>
      <c r="D36" s="87"/>
      <c r="E36" s="88"/>
      <c r="F36" s="21"/>
    </row>
    <row r="37" spans="1:6" ht="34.5">
      <c r="A37" s="46" t="s">
        <v>42</v>
      </c>
      <c r="B37" s="25">
        <v>0</v>
      </c>
      <c r="C37" s="25">
        <v>0</v>
      </c>
      <c r="D37" s="87">
        <v>0</v>
      </c>
      <c r="E37" s="88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95">
        <v>0</v>
      </c>
      <c r="E38" s="96">
        <v>0</v>
      </c>
      <c r="F38" s="21"/>
    </row>
    <row r="39" spans="1:6" ht="35.25">
      <c r="A39" s="49" t="s">
        <v>44</v>
      </c>
      <c r="B39" s="25"/>
      <c r="C39" s="25"/>
      <c r="D39" s="87"/>
      <c r="E39" s="88"/>
      <c r="F39" s="21"/>
    </row>
    <row r="40" spans="1:6" ht="34.5">
      <c r="A40" s="40" t="s">
        <v>45</v>
      </c>
      <c r="B40" s="25">
        <v>0</v>
      </c>
      <c r="C40" s="25">
        <v>0</v>
      </c>
      <c r="D40" s="87">
        <v>0</v>
      </c>
      <c r="E40" s="88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89">
        <v>0</v>
      </c>
      <c r="E41" s="90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91">
        <v>0</v>
      </c>
      <c r="E42" s="92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91">
        <v>0</v>
      </c>
      <c r="E43" s="92">
        <v>0</v>
      </c>
      <c r="F43" s="50"/>
    </row>
    <row r="44" spans="1:6" s="51" customFormat="1" ht="45.75" thickBot="1">
      <c r="A44" s="52" t="s">
        <v>49</v>
      </c>
      <c r="B44" s="53">
        <v>79038418</v>
      </c>
      <c r="C44" s="53">
        <v>82517679</v>
      </c>
      <c r="D44" s="97">
        <v>90954326</v>
      </c>
      <c r="E44" s="98">
        <v>8436647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61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80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81" t="s">
        <v>7</v>
      </c>
      <c r="E4" s="82" t="s">
        <v>8</v>
      </c>
      <c r="F4" s="21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83" t="s">
        <v>10</v>
      </c>
      <c r="E5" s="84" t="s">
        <v>9</v>
      </c>
      <c r="F5" s="21"/>
    </row>
    <row r="6" spans="1:12" ht="35.25">
      <c r="A6" s="22" t="s">
        <v>11</v>
      </c>
      <c r="B6" s="23"/>
      <c r="C6" s="23"/>
      <c r="D6" s="85"/>
      <c r="E6" s="86"/>
      <c r="F6" s="21"/>
    </row>
    <row r="7" spans="1:12" ht="34.5">
      <c r="A7" s="18" t="s">
        <v>12</v>
      </c>
      <c r="B7" s="25">
        <v>114544051</v>
      </c>
      <c r="C7" s="25">
        <v>123182490</v>
      </c>
      <c r="D7" s="87">
        <v>123182490</v>
      </c>
      <c r="E7" s="88">
        <v>0</v>
      </c>
      <c r="F7" s="21"/>
    </row>
    <row r="8" spans="1:12" ht="34.5">
      <c r="A8" s="27" t="s">
        <v>13</v>
      </c>
      <c r="B8" s="28">
        <v>127796995</v>
      </c>
      <c r="C8" s="28">
        <v>136905872</v>
      </c>
      <c r="D8" s="89">
        <v>119880810</v>
      </c>
      <c r="E8" s="90">
        <v>-17025062</v>
      </c>
      <c r="F8" s="21"/>
    </row>
    <row r="9" spans="1:12" ht="34.5">
      <c r="A9" s="30" t="s">
        <v>14</v>
      </c>
      <c r="B9" s="28">
        <v>0</v>
      </c>
      <c r="C9" s="28">
        <v>0</v>
      </c>
      <c r="D9" s="89">
        <v>0</v>
      </c>
      <c r="E9" s="90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89">
        <v>0</v>
      </c>
      <c r="E10" s="90">
        <v>0</v>
      </c>
      <c r="F10" s="21"/>
    </row>
    <row r="11" spans="1:12" ht="34.5">
      <c r="A11" s="31" t="s">
        <v>16</v>
      </c>
      <c r="B11" s="28">
        <v>2509398</v>
      </c>
      <c r="C11" s="28">
        <v>2509398</v>
      </c>
      <c r="D11" s="89">
        <v>2509398</v>
      </c>
      <c r="E11" s="90">
        <v>0</v>
      </c>
      <c r="F11" s="21"/>
    </row>
    <row r="12" spans="1:12" s="36" customFormat="1" ht="35.25">
      <c r="A12" s="32" t="s">
        <v>17</v>
      </c>
      <c r="B12" s="33">
        <v>244850444</v>
      </c>
      <c r="C12" s="33">
        <v>262597760</v>
      </c>
      <c r="D12" s="91">
        <v>245572698</v>
      </c>
      <c r="E12" s="92">
        <v>-17025062</v>
      </c>
      <c r="F12" s="35"/>
    </row>
    <row r="13" spans="1:12" s="36" customFormat="1" ht="35.25">
      <c r="A13" s="37" t="s">
        <v>18</v>
      </c>
      <c r="B13" s="33">
        <v>12929386</v>
      </c>
      <c r="C13" s="33">
        <v>12929386</v>
      </c>
      <c r="D13" s="91">
        <v>18675205</v>
      </c>
      <c r="E13" s="92">
        <v>5745819</v>
      </c>
      <c r="F13" s="35"/>
    </row>
    <row r="14" spans="1:12" ht="35.25">
      <c r="A14" s="22" t="s">
        <v>19</v>
      </c>
      <c r="B14" s="28"/>
      <c r="C14" s="28"/>
      <c r="D14" s="89"/>
      <c r="E14" s="90"/>
      <c r="F14" s="38"/>
    </row>
    <row r="15" spans="1:12" ht="35.25">
      <c r="A15" s="39" t="s">
        <v>20</v>
      </c>
      <c r="B15" s="25"/>
      <c r="C15" s="25"/>
      <c r="D15" s="87"/>
      <c r="E15" s="88"/>
      <c r="F15" s="38"/>
    </row>
    <row r="16" spans="1:12" ht="34.5">
      <c r="A16" s="18" t="s">
        <v>21</v>
      </c>
      <c r="B16" s="25">
        <v>7270106</v>
      </c>
      <c r="C16" s="25">
        <v>7331478</v>
      </c>
      <c r="D16" s="87">
        <v>7756891</v>
      </c>
      <c r="E16" s="88">
        <v>425413</v>
      </c>
      <c r="F16" s="38"/>
    </row>
    <row r="17" spans="1:6" ht="34.5">
      <c r="A17" s="18" t="s">
        <v>22</v>
      </c>
      <c r="B17" s="25">
        <v>104972</v>
      </c>
      <c r="C17" s="25">
        <v>144000</v>
      </c>
      <c r="D17" s="87">
        <v>149258</v>
      </c>
      <c r="E17" s="88">
        <v>5258</v>
      </c>
      <c r="F17" s="38"/>
    </row>
    <row r="18" spans="1:6" ht="34.5">
      <c r="A18" s="40" t="s">
        <v>23</v>
      </c>
      <c r="B18" s="25">
        <v>82693</v>
      </c>
      <c r="C18" s="25">
        <v>79230</v>
      </c>
      <c r="D18" s="87">
        <v>79230</v>
      </c>
      <c r="E18" s="88">
        <v>0</v>
      </c>
      <c r="F18" s="38"/>
    </row>
    <row r="19" spans="1:6" ht="34.5">
      <c r="A19" s="40" t="s">
        <v>24</v>
      </c>
      <c r="B19" s="25">
        <v>242443</v>
      </c>
      <c r="C19" s="25">
        <v>243205</v>
      </c>
      <c r="D19" s="87">
        <v>243205</v>
      </c>
      <c r="E19" s="88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87">
        <v>0</v>
      </c>
      <c r="E20" s="88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87">
        <v>0</v>
      </c>
      <c r="E21" s="88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87">
        <v>0</v>
      </c>
      <c r="E22" s="88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87">
        <v>0</v>
      </c>
      <c r="E23" s="88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87">
        <v>0</v>
      </c>
      <c r="E24" s="88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87">
        <v>0</v>
      </c>
      <c r="E25" s="88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87">
        <v>0</v>
      </c>
      <c r="E26" s="88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87">
        <v>0</v>
      </c>
      <c r="E27" s="88">
        <v>0</v>
      </c>
      <c r="F27" s="38"/>
    </row>
    <row r="28" spans="1:6" s="36" customFormat="1" ht="35.25">
      <c r="A28" s="22" t="s">
        <v>33</v>
      </c>
      <c r="B28" s="33">
        <v>7700214</v>
      </c>
      <c r="C28" s="33">
        <v>7797913</v>
      </c>
      <c r="D28" s="91">
        <v>8228584</v>
      </c>
      <c r="E28" s="92">
        <v>430671</v>
      </c>
      <c r="F28" s="35"/>
    </row>
    <row r="29" spans="1:6" ht="34.5">
      <c r="A29" s="41" t="s">
        <v>34</v>
      </c>
      <c r="B29" s="25">
        <v>45486917</v>
      </c>
      <c r="C29" s="25">
        <v>45486917</v>
      </c>
      <c r="D29" s="87">
        <v>45487517</v>
      </c>
      <c r="E29" s="88">
        <v>600</v>
      </c>
      <c r="F29" s="21"/>
    </row>
    <row r="30" spans="1:6" ht="34.5">
      <c r="A30" s="40" t="s">
        <v>35</v>
      </c>
      <c r="B30" s="28">
        <v>0</v>
      </c>
      <c r="C30" s="28">
        <v>20400</v>
      </c>
      <c r="D30" s="89">
        <v>20400</v>
      </c>
      <c r="E30" s="90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89">
        <v>0</v>
      </c>
      <c r="E31" s="90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89">
        <v>0</v>
      </c>
      <c r="E32" s="90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89">
        <v>0</v>
      </c>
      <c r="E33" s="90">
        <v>0</v>
      </c>
      <c r="F33" s="21"/>
    </row>
    <row r="34" spans="1:6" ht="34.5">
      <c r="A34" s="42" t="s">
        <v>39</v>
      </c>
      <c r="B34" s="28">
        <v>139206</v>
      </c>
      <c r="C34" s="28">
        <v>1174366</v>
      </c>
      <c r="D34" s="89">
        <v>1174366</v>
      </c>
      <c r="E34" s="90">
        <v>0</v>
      </c>
      <c r="F34" s="21"/>
    </row>
    <row r="35" spans="1:6" s="36" customFormat="1" ht="35.25">
      <c r="A35" s="43" t="s">
        <v>40</v>
      </c>
      <c r="B35" s="44">
        <v>53326337</v>
      </c>
      <c r="C35" s="44">
        <v>54479596</v>
      </c>
      <c r="D35" s="93">
        <v>54910867</v>
      </c>
      <c r="E35" s="94">
        <v>600</v>
      </c>
      <c r="F35" s="35"/>
    </row>
    <row r="36" spans="1:6" ht="35.25">
      <c r="A36" s="39" t="s">
        <v>41</v>
      </c>
      <c r="B36" s="25"/>
      <c r="C36" s="25"/>
      <c r="D36" s="87"/>
      <c r="E36" s="88"/>
      <c r="F36" s="21"/>
    </row>
    <row r="37" spans="1:6" ht="34.5">
      <c r="A37" s="46" t="s">
        <v>42</v>
      </c>
      <c r="B37" s="25">
        <v>0</v>
      </c>
      <c r="C37" s="25">
        <v>0</v>
      </c>
      <c r="D37" s="87">
        <v>0</v>
      </c>
      <c r="E37" s="88">
        <v>0</v>
      </c>
      <c r="F37" s="21"/>
    </row>
    <row r="38" spans="1:6" ht="34.5">
      <c r="A38" s="27" t="s">
        <v>43</v>
      </c>
      <c r="B38" s="47">
        <v>58744160</v>
      </c>
      <c r="C38" s="47">
        <v>58744160</v>
      </c>
      <c r="D38" s="95">
        <v>58724160</v>
      </c>
      <c r="E38" s="96">
        <v>-20000</v>
      </c>
      <c r="F38" s="21"/>
    </row>
    <row r="39" spans="1:6" ht="35.25">
      <c r="A39" s="49" t="s">
        <v>44</v>
      </c>
      <c r="B39" s="25"/>
      <c r="C39" s="25"/>
      <c r="D39" s="87"/>
      <c r="E39" s="88"/>
      <c r="F39" s="21"/>
    </row>
    <row r="40" spans="1:6" ht="34.5">
      <c r="A40" s="40" t="s">
        <v>45</v>
      </c>
      <c r="B40" s="25">
        <v>0</v>
      </c>
      <c r="C40" s="25">
        <v>0</v>
      </c>
      <c r="D40" s="87">
        <v>0</v>
      </c>
      <c r="E40" s="88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89">
        <v>0</v>
      </c>
      <c r="E41" s="90">
        <v>0</v>
      </c>
      <c r="F41" s="21"/>
    </row>
    <row r="42" spans="1:6" s="51" customFormat="1" ht="45">
      <c r="A42" s="22" t="s">
        <v>47</v>
      </c>
      <c r="B42" s="33">
        <v>58744160</v>
      </c>
      <c r="C42" s="33">
        <v>58744160</v>
      </c>
      <c r="D42" s="91">
        <v>58724160</v>
      </c>
      <c r="E42" s="92">
        <v>-20000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91">
        <v>0</v>
      </c>
      <c r="E43" s="92">
        <v>0</v>
      </c>
      <c r="F43" s="50"/>
    </row>
    <row r="44" spans="1:6" s="51" customFormat="1" ht="45.75" thickBot="1">
      <c r="A44" s="52" t="s">
        <v>49</v>
      </c>
      <c r="B44" s="53">
        <v>369850327</v>
      </c>
      <c r="C44" s="53">
        <v>388750902</v>
      </c>
      <c r="D44" s="97">
        <v>377882930</v>
      </c>
      <c r="E44" s="98">
        <v>-10867972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62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5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99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100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100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100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100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101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101">
        <v>1696281</v>
      </c>
      <c r="C13" s="33">
        <v>1696281</v>
      </c>
      <c r="D13" s="33">
        <v>2455272</v>
      </c>
      <c r="E13" s="34">
        <v>758991</v>
      </c>
      <c r="F13" s="35"/>
    </row>
    <row r="14" spans="1:12" ht="35.25">
      <c r="A14" s="22" t="s">
        <v>19</v>
      </c>
      <c r="B14" s="100"/>
      <c r="C14" s="28"/>
      <c r="D14" s="28"/>
      <c r="E14" s="29"/>
      <c r="F14" s="38"/>
    </row>
    <row r="15" spans="1:12" ht="35.25">
      <c r="A15" s="39" t="s">
        <v>20</v>
      </c>
      <c r="B15" s="99"/>
      <c r="C15" s="25"/>
      <c r="D15" s="25"/>
      <c r="E15" s="26"/>
      <c r="F15" s="38"/>
    </row>
    <row r="16" spans="1:12" ht="34.5">
      <c r="A16" s="18" t="s">
        <v>21</v>
      </c>
      <c r="B16" s="99">
        <v>7741042</v>
      </c>
      <c r="C16" s="25">
        <v>7616667</v>
      </c>
      <c r="D16" s="25">
        <v>8946421</v>
      </c>
      <c r="E16" s="25">
        <v>1329754</v>
      </c>
      <c r="F16" s="38"/>
    </row>
    <row r="17" spans="1:6" ht="34.5">
      <c r="A17" s="18" t="s">
        <v>22</v>
      </c>
      <c r="B17" s="99">
        <v>1400612</v>
      </c>
      <c r="C17" s="25">
        <v>1673676</v>
      </c>
      <c r="D17" s="25">
        <v>2166035</v>
      </c>
      <c r="E17" s="25">
        <v>492359</v>
      </c>
      <c r="F17" s="38"/>
    </row>
    <row r="18" spans="1:6" ht="34.5">
      <c r="A18" s="40" t="s">
        <v>23</v>
      </c>
      <c r="B18" s="99">
        <v>143356</v>
      </c>
      <c r="C18" s="25">
        <v>144000</v>
      </c>
      <c r="D18" s="25">
        <v>165360</v>
      </c>
      <c r="E18" s="25">
        <v>21360</v>
      </c>
      <c r="F18" s="38"/>
    </row>
    <row r="19" spans="1:6" ht="34.5">
      <c r="A19" s="40" t="s">
        <v>24</v>
      </c>
      <c r="B19" s="99">
        <v>282482</v>
      </c>
      <c r="C19" s="25">
        <v>276000</v>
      </c>
      <c r="D19" s="25">
        <v>300460</v>
      </c>
      <c r="E19" s="25">
        <v>24460</v>
      </c>
      <c r="F19" s="38"/>
    </row>
    <row r="20" spans="1:6" ht="34.5">
      <c r="A20" s="40" t="s">
        <v>25</v>
      </c>
      <c r="B20" s="99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99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99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99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99">
        <v>1112569</v>
      </c>
      <c r="C24" s="25">
        <v>1133089</v>
      </c>
      <c r="D24" s="25">
        <v>1101000</v>
      </c>
      <c r="E24" s="25">
        <v>-32089</v>
      </c>
      <c r="F24" s="38"/>
    </row>
    <row r="25" spans="1:6" ht="34.5">
      <c r="A25" s="40" t="s">
        <v>30</v>
      </c>
      <c r="B25" s="99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99">
        <v>123177</v>
      </c>
      <c r="C26" s="25">
        <v>63775</v>
      </c>
      <c r="D26" s="25">
        <v>119607</v>
      </c>
      <c r="E26" s="25">
        <v>55832</v>
      </c>
      <c r="F26" s="38"/>
    </row>
    <row r="27" spans="1:6" ht="34.5">
      <c r="A27" s="40" t="s">
        <v>32</v>
      </c>
      <c r="B27" s="99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101">
        <v>10803237</v>
      </c>
      <c r="C28" s="33">
        <v>10907207</v>
      </c>
      <c r="D28" s="33">
        <v>12798883</v>
      </c>
      <c r="E28" s="33">
        <v>1891676</v>
      </c>
      <c r="F28" s="35"/>
    </row>
    <row r="29" spans="1:6" ht="34.5">
      <c r="A29" s="41" t="s">
        <v>34</v>
      </c>
      <c r="B29" s="99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100">
        <v>18251</v>
      </c>
      <c r="C30" s="28">
        <v>20500</v>
      </c>
      <c r="D30" s="28">
        <v>18000</v>
      </c>
      <c r="E30" s="29">
        <v>-2500</v>
      </c>
      <c r="F30" s="21"/>
    </row>
    <row r="31" spans="1:6" ht="34.5">
      <c r="A31" s="42" t="s">
        <v>36</v>
      </c>
      <c r="B31" s="100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100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100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100">
        <v>90139</v>
      </c>
      <c r="C34" s="28">
        <v>133800</v>
      </c>
      <c r="D34" s="28">
        <v>93000</v>
      </c>
      <c r="E34" s="29">
        <v>-40800</v>
      </c>
      <c r="F34" s="21"/>
    </row>
    <row r="35" spans="1:6" s="36" customFormat="1" ht="35.25">
      <c r="A35" s="43" t="s">
        <v>40</v>
      </c>
      <c r="B35" s="102">
        <v>10911627</v>
      </c>
      <c r="C35" s="44">
        <v>11061507</v>
      </c>
      <c r="D35" s="44">
        <v>12909883</v>
      </c>
      <c r="E35" s="45">
        <v>-43300</v>
      </c>
      <c r="F35" s="35"/>
    </row>
    <row r="36" spans="1:6" ht="35.25">
      <c r="A36" s="39" t="s">
        <v>41</v>
      </c>
      <c r="B36" s="99"/>
      <c r="C36" s="25"/>
      <c r="D36" s="25"/>
      <c r="E36" s="26"/>
      <c r="F36" s="21"/>
    </row>
    <row r="37" spans="1:6" ht="34.5">
      <c r="A37" s="46" t="s">
        <v>42</v>
      </c>
      <c r="B37" s="99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103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99"/>
      <c r="C39" s="25"/>
      <c r="D39" s="25"/>
      <c r="E39" s="25"/>
      <c r="F39" s="21"/>
    </row>
    <row r="40" spans="1:6" ht="34.5">
      <c r="A40" s="40" t="s">
        <v>45</v>
      </c>
      <c r="B40" s="99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100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101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101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104">
        <v>12607908</v>
      </c>
      <c r="C44" s="53">
        <v>12757788</v>
      </c>
      <c r="D44" s="53">
        <v>15365155</v>
      </c>
      <c r="E44" s="54">
        <v>2607367</v>
      </c>
      <c r="F44" s="50"/>
    </row>
    <row r="45" spans="1:6" s="8" customFormat="1" ht="45" thickTop="1">
      <c r="A45" s="55"/>
      <c r="B45" s="105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63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80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81" t="s">
        <v>7</v>
      </c>
      <c r="E4" s="82" t="s">
        <v>8</v>
      </c>
      <c r="F4" s="21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06" t="s">
        <v>10</v>
      </c>
      <c r="E5" s="84" t="s">
        <v>9</v>
      </c>
      <c r="F5" s="21"/>
    </row>
    <row r="6" spans="1:12" ht="35.25">
      <c r="A6" s="22" t="s">
        <v>11</v>
      </c>
      <c r="B6" s="23"/>
      <c r="C6" s="23"/>
      <c r="D6" s="85"/>
      <c r="E6" s="86"/>
      <c r="F6" s="21"/>
    </row>
    <row r="7" spans="1:12" ht="34.5">
      <c r="A7" s="18" t="s">
        <v>12</v>
      </c>
      <c r="B7" s="25">
        <v>0</v>
      </c>
      <c r="C7" s="25">
        <v>0</v>
      </c>
      <c r="D7" s="107">
        <v>0</v>
      </c>
      <c r="E7" s="88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89">
        <v>0</v>
      </c>
      <c r="E8" s="90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89">
        <v>0</v>
      </c>
      <c r="E9" s="90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89">
        <v>0</v>
      </c>
      <c r="E10" s="90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89">
        <v>0</v>
      </c>
      <c r="E11" s="90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91">
        <v>0</v>
      </c>
      <c r="E12" s="92">
        <v>0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91">
        <v>0</v>
      </c>
      <c r="E13" s="92">
        <v>0</v>
      </c>
      <c r="F13" s="35"/>
    </row>
    <row r="14" spans="1:12" ht="35.25">
      <c r="A14" s="22" t="s">
        <v>19</v>
      </c>
      <c r="B14" s="28"/>
      <c r="C14" s="28"/>
      <c r="D14" s="89"/>
      <c r="E14" s="90"/>
      <c r="F14" s="38"/>
    </row>
    <row r="15" spans="1:12" ht="35.25">
      <c r="A15" s="39" t="s">
        <v>20</v>
      </c>
      <c r="B15" s="25"/>
      <c r="C15" s="25"/>
      <c r="D15" s="107"/>
      <c r="E15" s="88"/>
      <c r="F15" s="38"/>
    </row>
    <row r="16" spans="1:12" ht="34.5">
      <c r="A16" s="18" t="s">
        <v>21</v>
      </c>
      <c r="B16" s="25">
        <v>0</v>
      </c>
      <c r="C16" s="25">
        <v>0</v>
      </c>
      <c r="D16" s="107">
        <v>0</v>
      </c>
      <c r="E16" s="88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107">
        <v>0</v>
      </c>
      <c r="E17" s="88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107">
        <v>0</v>
      </c>
      <c r="E18" s="88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107">
        <v>0</v>
      </c>
      <c r="E19" s="88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107">
        <v>0</v>
      </c>
      <c r="E20" s="88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107">
        <v>0</v>
      </c>
      <c r="E21" s="88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107">
        <v>0</v>
      </c>
      <c r="E22" s="88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107">
        <v>0</v>
      </c>
      <c r="E23" s="88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107">
        <v>0</v>
      </c>
      <c r="E24" s="88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107">
        <v>0</v>
      </c>
      <c r="E25" s="88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107">
        <v>0</v>
      </c>
      <c r="E26" s="88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107">
        <v>0</v>
      </c>
      <c r="E27" s="88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91">
        <v>0</v>
      </c>
      <c r="E28" s="92">
        <v>0</v>
      </c>
      <c r="F28" s="35"/>
    </row>
    <row r="29" spans="1:6" ht="34.5">
      <c r="A29" s="41" t="s">
        <v>34</v>
      </c>
      <c r="B29" s="25">
        <v>0</v>
      </c>
      <c r="C29" s="25">
        <v>0</v>
      </c>
      <c r="D29" s="107">
        <v>0</v>
      </c>
      <c r="E29" s="88">
        <v>0</v>
      </c>
      <c r="F29" s="21"/>
    </row>
    <row r="30" spans="1:6" ht="34.5">
      <c r="A30" s="40" t="s">
        <v>35</v>
      </c>
      <c r="B30" s="28">
        <v>4640799</v>
      </c>
      <c r="C30" s="28">
        <v>5400000</v>
      </c>
      <c r="D30" s="89">
        <v>5400000</v>
      </c>
      <c r="E30" s="90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89">
        <v>0</v>
      </c>
      <c r="E31" s="90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89">
        <v>0</v>
      </c>
      <c r="E32" s="90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89">
        <v>0</v>
      </c>
      <c r="E33" s="90">
        <v>0</v>
      </c>
      <c r="F33" s="21"/>
    </row>
    <row r="34" spans="1:6" ht="34.5">
      <c r="A34" s="42" t="s">
        <v>39</v>
      </c>
      <c r="B34" s="28">
        <v>530441</v>
      </c>
      <c r="C34" s="28">
        <v>1407967</v>
      </c>
      <c r="D34" s="89">
        <v>1407967</v>
      </c>
      <c r="E34" s="90">
        <v>0</v>
      </c>
      <c r="F34" s="21"/>
    </row>
    <row r="35" spans="1:6" s="36" customFormat="1" ht="35.25">
      <c r="A35" s="43" t="s">
        <v>40</v>
      </c>
      <c r="B35" s="44">
        <v>5171240</v>
      </c>
      <c r="C35" s="44">
        <v>6807967</v>
      </c>
      <c r="D35" s="93">
        <v>6807967</v>
      </c>
      <c r="E35" s="94">
        <v>0</v>
      </c>
      <c r="F35" s="35"/>
    </row>
    <row r="36" spans="1:6" ht="35.25">
      <c r="A36" s="39" t="s">
        <v>41</v>
      </c>
      <c r="B36" s="25"/>
      <c r="C36" s="25"/>
      <c r="D36" s="107"/>
      <c r="E36" s="88"/>
      <c r="F36" s="21"/>
    </row>
    <row r="37" spans="1:6" ht="34.5">
      <c r="A37" s="46" t="s">
        <v>42</v>
      </c>
      <c r="B37" s="25">
        <v>0</v>
      </c>
      <c r="C37" s="25">
        <v>0</v>
      </c>
      <c r="D37" s="107">
        <v>0</v>
      </c>
      <c r="E37" s="88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95">
        <v>0</v>
      </c>
      <c r="E38" s="96">
        <v>0</v>
      </c>
      <c r="F38" s="21"/>
    </row>
    <row r="39" spans="1:6" ht="35.25">
      <c r="A39" s="49" t="s">
        <v>44</v>
      </c>
      <c r="B39" s="25"/>
      <c r="C39" s="25"/>
      <c r="D39" s="107"/>
      <c r="E39" s="88"/>
      <c r="F39" s="21"/>
    </row>
    <row r="40" spans="1:6" ht="34.5">
      <c r="A40" s="40" t="s">
        <v>45</v>
      </c>
      <c r="B40" s="25">
        <v>0</v>
      </c>
      <c r="C40" s="25">
        <v>0</v>
      </c>
      <c r="D40" s="107">
        <v>0</v>
      </c>
      <c r="E40" s="88">
        <v>0</v>
      </c>
      <c r="F40" s="21"/>
    </row>
    <row r="41" spans="1:6" ht="34.5">
      <c r="A41" s="27" t="s">
        <v>46</v>
      </c>
      <c r="B41" s="28">
        <v>11086434</v>
      </c>
      <c r="C41" s="28">
        <v>13018275</v>
      </c>
      <c r="D41" s="89">
        <v>13018275</v>
      </c>
      <c r="E41" s="90">
        <v>0</v>
      </c>
      <c r="F41" s="21"/>
    </row>
    <row r="42" spans="1:6" s="51" customFormat="1" ht="45">
      <c r="A42" s="22" t="s">
        <v>47</v>
      </c>
      <c r="B42" s="33">
        <v>11086434</v>
      </c>
      <c r="C42" s="33">
        <v>13018275</v>
      </c>
      <c r="D42" s="91">
        <v>13018275</v>
      </c>
      <c r="E42" s="92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91">
        <v>0</v>
      </c>
      <c r="E43" s="92">
        <v>0</v>
      </c>
      <c r="F43" s="50"/>
    </row>
    <row r="44" spans="1:6" s="51" customFormat="1" ht="45.75" thickBot="1">
      <c r="A44" s="52" t="s">
        <v>49</v>
      </c>
      <c r="B44" s="53">
        <v>16257674</v>
      </c>
      <c r="C44" s="53">
        <v>19826242</v>
      </c>
      <c r="D44" s="97">
        <v>19826242</v>
      </c>
      <c r="E44" s="98">
        <v>0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64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80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81" t="s">
        <v>7</v>
      </c>
      <c r="E4" s="82" t="s">
        <v>8</v>
      </c>
      <c r="F4" s="21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06" t="s">
        <v>10</v>
      </c>
      <c r="E5" s="84" t="s">
        <v>9</v>
      </c>
      <c r="F5" s="21"/>
    </row>
    <row r="6" spans="1:12" ht="35.25">
      <c r="A6" s="22" t="s">
        <v>11</v>
      </c>
      <c r="B6" s="23"/>
      <c r="C6" s="23"/>
      <c r="D6" s="85"/>
      <c r="E6" s="86"/>
      <c r="F6" s="21"/>
    </row>
    <row r="7" spans="1:12" ht="34.5">
      <c r="A7" s="18" t="s">
        <v>12</v>
      </c>
      <c r="B7" s="25">
        <v>0</v>
      </c>
      <c r="C7" s="25">
        <v>0</v>
      </c>
      <c r="D7" s="107">
        <v>0</v>
      </c>
      <c r="E7" s="88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89">
        <v>0</v>
      </c>
      <c r="E8" s="90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89">
        <v>0</v>
      </c>
      <c r="E9" s="90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89">
        <v>0</v>
      </c>
      <c r="E10" s="90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89">
        <v>0</v>
      </c>
      <c r="E11" s="90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91">
        <v>0</v>
      </c>
      <c r="E12" s="92">
        <v>0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91">
        <v>0</v>
      </c>
      <c r="E13" s="92">
        <v>0</v>
      </c>
      <c r="F13" s="35"/>
    </row>
    <row r="14" spans="1:12" ht="35.25">
      <c r="A14" s="22" t="s">
        <v>19</v>
      </c>
      <c r="B14" s="28"/>
      <c r="C14" s="28"/>
      <c r="D14" s="89"/>
      <c r="E14" s="90"/>
      <c r="F14" s="38"/>
    </row>
    <row r="15" spans="1:12" ht="35.25">
      <c r="A15" s="39" t="s">
        <v>20</v>
      </c>
      <c r="B15" s="25"/>
      <c r="C15" s="25"/>
      <c r="D15" s="107"/>
      <c r="E15" s="88"/>
      <c r="F15" s="38"/>
    </row>
    <row r="16" spans="1:12" ht="34.5">
      <c r="A16" s="18" t="s">
        <v>21</v>
      </c>
      <c r="B16" s="25">
        <v>0</v>
      </c>
      <c r="C16" s="25">
        <v>0</v>
      </c>
      <c r="D16" s="107">
        <v>0</v>
      </c>
      <c r="E16" s="88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107">
        <v>0</v>
      </c>
      <c r="E17" s="88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107">
        <v>0</v>
      </c>
      <c r="E18" s="88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107">
        <v>0</v>
      </c>
      <c r="E19" s="88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107">
        <v>0</v>
      </c>
      <c r="E20" s="88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107">
        <v>0</v>
      </c>
      <c r="E21" s="88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107">
        <v>0</v>
      </c>
      <c r="E22" s="88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107">
        <v>0</v>
      </c>
      <c r="E23" s="88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107">
        <v>0</v>
      </c>
      <c r="E24" s="88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107">
        <v>0</v>
      </c>
      <c r="E25" s="88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107">
        <v>0</v>
      </c>
      <c r="E26" s="88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107">
        <v>0</v>
      </c>
      <c r="E27" s="88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91">
        <v>0</v>
      </c>
      <c r="E28" s="92">
        <v>0</v>
      </c>
      <c r="F28" s="35"/>
    </row>
    <row r="29" spans="1:6" ht="34.5">
      <c r="A29" s="41" t="s">
        <v>34</v>
      </c>
      <c r="B29" s="25">
        <v>0</v>
      </c>
      <c r="C29" s="25">
        <v>0</v>
      </c>
      <c r="D29" s="107">
        <v>0</v>
      </c>
      <c r="E29" s="88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89">
        <v>0</v>
      </c>
      <c r="E30" s="90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89">
        <v>0</v>
      </c>
      <c r="E31" s="90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89">
        <v>0</v>
      </c>
      <c r="E32" s="90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89">
        <v>0</v>
      </c>
      <c r="E33" s="90">
        <v>0</v>
      </c>
      <c r="F33" s="21"/>
    </row>
    <row r="34" spans="1:6" ht="34.5">
      <c r="A34" s="42" t="s">
        <v>39</v>
      </c>
      <c r="B34" s="28">
        <v>832722</v>
      </c>
      <c r="C34" s="28">
        <v>825561</v>
      </c>
      <c r="D34" s="89">
        <v>825561</v>
      </c>
      <c r="E34" s="90">
        <v>0</v>
      </c>
      <c r="F34" s="21"/>
    </row>
    <row r="35" spans="1:6" s="36" customFormat="1" ht="35.25">
      <c r="A35" s="43" t="s">
        <v>40</v>
      </c>
      <c r="B35" s="44">
        <v>832722</v>
      </c>
      <c r="C35" s="44">
        <v>825561</v>
      </c>
      <c r="D35" s="93">
        <v>825561</v>
      </c>
      <c r="E35" s="94">
        <v>0</v>
      </c>
      <c r="F35" s="35"/>
    </row>
    <row r="36" spans="1:6" ht="35.25">
      <c r="A36" s="39" t="s">
        <v>41</v>
      </c>
      <c r="B36" s="25"/>
      <c r="C36" s="25"/>
      <c r="D36" s="107"/>
      <c r="E36" s="88"/>
      <c r="F36" s="21"/>
    </row>
    <row r="37" spans="1:6" ht="34.5">
      <c r="A37" s="46" t="s">
        <v>42</v>
      </c>
      <c r="B37" s="25">
        <v>0</v>
      </c>
      <c r="C37" s="25">
        <v>0</v>
      </c>
      <c r="D37" s="107">
        <v>0</v>
      </c>
      <c r="E37" s="88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95">
        <v>0</v>
      </c>
      <c r="E38" s="96">
        <v>0</v>
      </c>
      <c r="F38" s="21"/>
    </row>
    <row r="39" spans="1:6" ht="35.25">
      <c r="A39" s="49" t="s">
        <v>44</v>
      </c>
      <c r="B39" s="25"/>
      <c r="C39" s="25"/>
      <c r="D39" s="107"/>
      <c r="E39" s="88"/>
      <c r="F39" s="21"/>
    </row>
    <row r="40" spans="1:6" ht="34.5">
      <c r="A40" s="40" t="s">
        <v>45</v>
      </c>
      <c r="B40" s="25">
        <v>0</v>
      </c>
      <c r="C40" s="25">
        <v>0</v>
      </c>
      <c r="D40" s="107">
        <v>0</v>
      </c>
      <c r="E40" s="88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89">
        <v>0</v>
      </c>
      <c r="E41" s="90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91">
        <v>0</v>
      </c>
      <c r="E42" s="92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91">
        <v>0</v>
      </c>
      <c r="E43" s="92">
        <v>0</v>
      </c>
      <c r="F43" s="50"/>
    </row>
    <row r="44" spans="1:6" s="51" customFormat="1" ht="45.75" thickBot="1">
      <c r="A44" s="52" t="s">
        <v>49</v>
      </c>
      <c r="B44" s="53">
        <v>832722</v>
      </c>
      <c r="C44" s="53">
        <v>825561</v>
      </c>
      <c r="D44" s="97">
        <v>825561</v>
      </c>
      <c r="E44" s="98">
        <v>0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C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3" width="39.5703125" style="67" customWidth="1"/>
    <col min="4" max="4" width="45" style="67" customWidth="1"/>
    <col min="5" max="5" width="44.4257812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59" width="39.5703125" style="17" customWidth="1"/>
    <col min="260" max="260" width="45" style="17" customWidth="1"/>
    <col min="261" max="261" width="44.4257812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5" width="39.5703125" style="17" customWidth="1"/>
    <col min="516" max="516" width="45" style="17" customWidth="1"/>
    <col min="517" max="517" width="44.4257812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1" width="39.5703125" style="17" customWidth="1"/>
    <col min="772" max="772" width="45" style="17" customWidth="1"/>
    <col min="773" max="773" width="44.4257812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7" width="39.5703125" style="17" customWidth="1"/>
    <col min="1028" max="1028" width="45" style="17" customWidth="1"/>
    <col min="1029" max="1029" width="44.4257812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3" width="39.5703125" style="17" customWidth="1"/>
    <col min="1284" max="1284" width="45" style="17" customWidth="1"/>
    <col min="1285" max="1285" width="44.4257812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39" width="39.5703125" style="17" customWidth="1"/>
    <col min="1540" max="1540" width="45" style="17" customWidth="1"/>
    <col min="1541" max="1541" width="44.4257812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5" width="39.5703125" style="17" customWidth="1"/>
    <col min="1796" max="1796" width="45" style="17" customWidth="1"/>
    <col min="1797" max="1797" width="44.4257812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1" width="39.5703125" style="17" customWidth="1"/>
    <col min="2052" max="2052" width="45" style="17" customWidth="1"/>
    <col min="2053" max="2053" width="44.4257812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7" width="39.5703125" style="17" customWidth="1"/>
    <col min="2308" max="2308" width="45" style="17" customWidth="1"/>
    <col min="2309" max="2309" width="44.4257812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3" width="39.5703125" style="17" customWidth="1"/>
    <col min="2564" max="2564" width="45" style="17" customWidth="1"/>
    <col min="2565" max="2565" width="44.4257812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19" width="39.5703125" style="17" customWidth="1"/>
    <col min="2820" max="2820" width="45" style="17" customWidth="1"/>
    <col min="2821" max="2821" width="44.4257812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5" width="39.5703125" style="17" customWidth="1"/>
    <col min="3076" max="3076" width="45" style="17" customWidth="1"/>
    <col min="3077" max="3077" width="44.4257812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1" width="39.5703125" style="17" customWidth="1"/>
    <col min="3332" max="3332" width="45" style="17" customWidth="1"/>
    <col min="3333" max="3333" width="44.4257812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7" width="39.5703125" style="17" customWidth="1"/>
    <col min="3588" max="3588" width="45" style="17" customWidth="1"/>
    <col min="3589" max="3589" width="44.4257812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3" width="39.5703125" style="17" customWidth="1"/>
    <col min="3844" max="3844" width="45" style="17" customWidth="1"/>
    <col min="3845" max="3845" width="44.4257812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099" width="39.5703125" style="17" customWidth="1"/>
    <col min="4100" max="4100" width="45" style="17" customWidth="1"/>
    <col min="4101" max="4101" width="44.4257812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5" width="39.5703125" style="17" customWidth="1"/>
    <col min="4356" max="4356" width="45" style="17" customWidth="1"/>
    <col min="4357" max="4357" width="44.4257812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1" width="39.5703125" style="17" customWidth="1"/>
    <col min="4612" max="4612" width="45" style="17" customWidth="1"/>
    <col min="4613" max="4613" width="44.4257812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7" width="39.5703125" style="17" customWidth="1"/>
    <col min="4868" max="4868" width="45" style="17" customWidth="1"/>
    <col min="4869" max="4869" width="44.4257812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3" width="39.5703125" style="17" customWidth="1"/>
    <col min="5124" max="5124" width="45" style="17" customWidth="1"/>
    <col min="5125" max="5125" width="44.4257812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79" width="39.5703125" style="17" customWidth="1"/>
    <col min="5380" max="5380" width="45" style="17" customWidth="1"/>
    <col min="5381" max="5381" width="44.4257812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5" width="39.5703125" style="17" customWidth="1"/>
    <col min="5636" max="5636" width="45" style="17" customWidth="1"/>
    <col min="5637" max="5637" width="44.4257812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1" width="39.5703125" style="17" customWidth="1"/>
    <col min="5892" max="5892" width="45" style="17" customWidth="1"/>
    <col min="5893" max="5893" width="44.4257812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7" width="39.5703125" style="17" customWidth="1"/>
    <col min="6148" max="6148" width="45" style="17" customWidth="1"/>
    <col min="6149" max="6149" width="44.4257812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3" width="39.5703125" style="17" customWidth="1"/>
    <col min="6404" max="6404" width="45" style="17" customWidth="1"/>
    <col min="6405" max="6405" width="44.4257812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59" width="39.5703125" style="17" customWidth="1"/>
    <col min="6660" max="6660" width="45" style="17" customWidth="1"/>
    <col min="6661" max="6661" width="44.4257812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5" width="39.5703125" style="17" customWidth="1"/>
    <col min="6916" max="6916" width="45" style="17" customWidth="1"/>
    <col min="6917" max="6917" width="44.4257812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1" width="39.5703125" style="17" customWidth="1"/>
    <col min="7172" max="7172" width="45" style="17" customWidth="1"/>
    <col min="7173" max="7173" width="44.4257812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7" width="39.5703125" style="17" customWidth="1"/>
    <col min="7428" max="7428" width="45" style="17" customWidth="1"/>
    <col min="7429" max="7429" width="44.4257812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3" width="39.5703125" style="17" customWidth="1"/>
    <col min="7684" max="7684" width="45" style="17" customWidth="1"/>
    <col min="7685" max="7685" width="44.4257812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39" width="39.5703125" style="17" customWidth="1"/>
    <col min="7940" max="7940" width="45" style="17" customWidth="1"/>
    <col min="7941" max="7941" width="44.4257812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5" width="39.5703125" style="17" customWidth="1"/>
    <col min="8196" max="8196" width="45" style="17" customWidth="1"/>
    <col min="8197" max="8197" width="44.4257812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1" width="39.5703125" style="17" customWidth="1"/>
    <col min="8452" max="8452" width="45" style="17" customWidth="1"/>
    <col min="8453" max="8453" width="44.4257812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7" width="39.5703125" style="17" customWidth="1"/>
    <col min="8708" max="8708" width="45" style="17" customWidth="1"/>
    <col min="8709" max="8709" width="44.4257812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3" width="39.5703125" style="17" customWidth="1"/>
    <col min="8964" max="8964" width="45" style="17" customWidth="1"/>
    <col min="8965" max="8965" width="44.4257812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19" width="39.5703125" style="17" customWidth="1"/>
    <col min="9220" max="9220" width="45" style="17" customWidth="1"/>
    <col min="9221" max="9221" width="44.4257812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5" width="39.5703125" style="17" customWidth="1"/>
    <col min="9476" max="9476" width="45" style="17" customWidth="1"/>
    <col min="9477" max="9477" width="44.4257812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1" width="39.5703125" style="17" customWidth="1"/>
    <col min="9732" max="9732" width="45" style="17" customWidth="1"/>
    <col min="9733" max="9733" width="44.4257812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7" width="39.5703125" style="17" customWidth="1"/>
    <col min="9988" max="9988" width="45" style="17" customWidth="1"/>
    <col min="9989" max="9989" width="44.4257812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3" width="39.5703125" style="17" customWidth="1"/>
    <col min="10244" max="10244" width="45" style="17" customWidth="1"/>
    <col min="10245" max="10245" width="44.4257812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499" width="39.5703125" style="17" customWidth="1"/>
    <col min="10500" max="10500" width="45" style="17" customWidth="1"/>
    <col min="10501" max="10501" width="44.4257812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5" width="39.5703125" style="17" customWidth="1"/>
    <col min="10756" max="10756" width="45" style="17" customWidth="1"/>
    <col min="10757" max="10757" width="44.4257812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1" width="39.5703125" style="17" customWidth="1"/>
    <col min="11012" max="11012" width="45" style="17" customWidth="1"/>
    <col min="11013" max="11013" width="44.4257812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7" width="39.5703125" style="17" customWidth="1"/>
    <col min="11268" max="11268" width="45" style="17" customWidth="1"/>
    <col min="11269" max="11269" width="44.4257812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3" width="39.5703125" style="17" customWidth="1"/>
    <col min="11524" max="11524" width="45" style="17" customWidth="1"/>
    <col min="11525" max="11525" width="44.4257812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79" width="39.5703125" style="17" customWidth="1"/>
    <col min="11780" max="11780" width="45" style="17" customWidth="1"/>
    <col min="11781" max="11781" width="44.4257812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5" width="39.5703125" style="17" customWidth="1"/>
    <col min="12036" max="12036" width="45" style="17" customWidth="1"/>
    <col min="12037" max="12037" width="44.4257812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1" width="39.5703125" style="17" customWidth="1"/>
    <col min="12292" max="12292" width="45" style="17" customWidth="1"/>
    <col min="12293" max="12293" width="44.4257812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7" width="39.5703125" style="17" customWidth="1"/>
    <col min="12548" max="12548" width="45" style="17" customWidth="1"/>
    <col min="12549" max="12549" width="44.4257812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3" width="39.5703125" style="17" customWidth="1"/>
    <col min="12804" max="12804" width="45" style="17" customWidth="1"/>
    <col min="12805" max="12805" width="44.4257812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59" width="39.5703125" style="17" customWidth="1"/>
    <col min="13060" max="13060" width="45" style="17" customWidth="1"/>
    <col min="13061" max="13061" width="44.4257812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5" width="39.5703125" style="17" customWidth="1"/>
    <col min="13316" max="13316" width="45" style="17" customWidth="1"/>
    <col min="13317" max="13317" width="44.4257812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1" width="39.5703125" style="17" customWidth="1"/>
    <col min="13572" max="13572" width="45" style="17" customWidth="1"/>
    <col min="13573" max="13573" width="44.4257812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7" width="39.5703125" style="17" customWidth="1"/>
    <col min="13828" max="13828" width="45" style="17" customWidth="1"/>
    <col min="13829" max="13829" width="44.4257812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3" width="39.5703125" style="17" customWidth="1"/>
    <col min="14084" max="14084" width="45" style="17" customWidth="1"/>
    <col min="14085" max="14085" width="44.4257812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39" width="39.5703125" style="17" customWidth="1"/>
    <col min="14340" max="14340" width="45" style="17" customWidth="1"/>
    <col min="14341" max="14341" width="44.4257812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5" width="39.5703125" style="17" customWidth="1"/>
    <col min="14596" max="14596" width="45" style="17" customWidth="1"/>
    <col min="14597" max="14597" width="44.4257812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1" width="39.5703125" style="17" customWidth="1"/>
    <col min="14852" max="14852" width="45" style="17" customWidth="1"/>
    <col min="14853" max="14853" width="44.4257812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7" width="39.5703125" style="17" customWidth="1"/>
    <col min="15108" max="15108" width="45" style="17" customWidth="1"/>
    <col min="15109" max="15109" width="44.4257812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3" width="39.5703125" style="17" customWidth="1"/>
    <col min="15364" max="15364" width="45" style="17" customWidth="1"/>
    <col min="15365" max="15365" width="44.4257812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19" width="39.5703125" style="17" customWidth="1"/>
    <col min="15620" max="15620" width="45" style="17" customWidth="1"/>
    <col min="15621" max="15621" width="44.4257812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5" width="39.5703125" style="17" customWidth="1"/>
    <col min="15876" max="15876" width="45" style="17" customWidth="1"/>
    <col min="15877" max="15877" width="44.4257812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1" width="39.5703125" style="17" customWidth="1"/>
    <col min="16132" max="16132" width="45" style="17" customWidth="1"/>
    <col min="16133" max="16133" width="44.4257812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65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80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81" t="s">
        <v>7</v>
      </c>
      <c r="E4" s="82" t="s">
        <v>8</v>
      </c>
      <c r="F4" s="21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06" t="s">
        <v>10</v>
      </c>
      <c r="E5" s="84" t="s">
        <v>9</v>
      </c>
      <c r="F5" s="21"/>
    </row>
    <row r="6" spans="1:12" ht="35.25">
      <c r="A6" s="22" t="s">
        <v>11</v>
      </c>
      <c r="B6" s="23"/>
      <c r="C6" s="23"/>
      <c r="D6" s="85"/>
      <c r="E6" s="86"/>
      <c r="F6" s="21"/>
    </row>
    <row r="7" spans="1:12" ht="34.5">
      <c r="A7" s="18" t="s">
        <v>12</v>
      </c>
      <c r="B7" s="25">
        <v>13275640</v>
      </c>
      <c r="C7" s="25">
        <v>15216202</v>
      </c>
      <c r="D7" s="107">
        <v>15216202</v>
      </c>
      <c r="E7" s="88">
        <v>0</v>
      </c>
      <c r="F7" s="21"/>
    </row>
    <row r="8" spans="1:12" ht="34.5">
      <c r="A8" s="27" t="s">
        <v>13</v>
      </c>
      <c r="B8" s="28">
        <v>24273091</v>
      </c>
      <c r="C8" s="28">
        <v>28558096</v>
      </c>
      <c r="D8" s="89">
        <v>26569016</v>
      </c>
      <c r="E8" s="90">
        <v>-1989080</v>
      </c>
      <c r="F8" s="21"/>
    </row>
    <row r="9" spans="1:12" ht="34.5">
      <c r="A9" s="30" t="s">
        <v>14</v>
      </c>
      <c r="B9" s="28">
        <v>0</v>
      </c>
      <c r="C9" s="28">
        <v>0</v>
      </c>
      <c r="D9" s="89">
        <v>0</v>
      </c>
      <c r="E9" s="90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89">
        <v>0</v>
      </c>
      <c r="E10" s="90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89">
        <v>0</v>
      </c>
      <c r="E11" s="90">
        <v>0</v>
      </c>
      <c r="F11" s="21"/>
    </row>
    <row r="12" spans="1:12" s="36" customFormat="1" ht="35.25">
      <c r="A12" s="32" t="s">
        <v>17</v>
      </c>
      <c r="B12" s="33">
        <v>37548731</v>
      </c>
      <c r="C12" s="33">
        <v>43774298</v>
      </c>
      <c r="D12" s="91">
        <v>41785218</v>
      </c>
      <c r="E12" s="92">
        <v>-1989080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91">
        <v>0</v>
      </c>
      <c r="E13" s="92">
        <v>0</v>
      </c>
      <c r="F13" s="35"/>
    </row>
    <row r="14" spans="1:12" ht="35.25">
      <c r="A14" s="22" t="s">
        <v>19</v>
      </c>
      <c r="B14" s="28"/>
      <c r="C14" s="28"/>
      <c r="D14" s="89"/>
      <c r="E14" s="90"/>
      <c r="F14" s="38"/>
    </row>
    <row r="15" spans="1:12" ht="35.25">
      <c r="A15" s="39" t="s">
        <v>20</v>
      </c>
      <c r="B15" s="25"/>
      <c r="C15" s="25"/>
      <c r="D15" s="107"/>
      <c r="E15" s="88"/>
      <c r="F15" s="38"/>
    </row>
    <row r="16" spans="1:12" ht="34.5">
      <c r="A16" s="18" t="s">
        <v>21</v>
      </c>
      <c r="B16" s="25">
        <v>0</v>
      </c>
      <c r="C16" s="25">
        <v>0</v>
      </c>
      <c r="D16" s="107">
        <v>0</v>
      </c>
      <c r="E16" s="88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107">
        <v>0</v>
      </c>
      <c r="E17" s="88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107">
        <v>0</v>
      </c>
      <c r="E18" s="88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107">
        <v>0</v>
      </c>
      <c r="E19" s="88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107">
        <v>0</v>
      </c>
      <c r="E20" s="88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107">
        <v>0</v>
      </c>
      <c r="E21" s="88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107">
        <v>0</v>
      </c>
      <c r="E22" s="88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107">
        <v>0</v>
      </c>
      <c r="E23" s="88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107">
        <v>0</v>
      </c>
      <c r="E24" s="88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107">
        <v>0</v>
      </c>
      <c r="E25" s="88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107">
        <v>0</v>
      </c>
      <c r="E26" s="88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107">
        <v>0</v>
      </c>
      <c r="E27" s="88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91">
        <v>0</v>
      </c>
      <c r="E28" s="92">
        <v>0</v>
      </c>
      <c r="F28" s="35"/>
    </row>
    <row r="29" spans="1:6" ht="34.5">
      <c r="A29" s="41" t="s">
        <v>34</v>
      </c>
      <c r="B29" s="25">
        <v>1787703</v>
      </c>
      <c r="C29" s="25">
        <v>1880630</v>
      </c>
      <c r="D29" s="107">
        <v>1918278</v>
      </c>
      <c r="E29" s="88">
        <v>37648</v>
      </c>
      <c r="F29" s="21"/>
    </row>
    <row r="30" spans="1:6" ht="34.5">
      <c r="A30" s="40" t="s">
        <v>35</v>
      </c>
      <c r="B30" s="28">
        <v>0</v>
      </c>
      <c r="C30" s="28">
        <v>0</v>
      </c>
      <c r="D30" s="89">
        <v>0</v>
      </c>
      <c r="E30" s="90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89">
        <v>0</v>
      </c>
      <c r="E31" s="90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89">
        <v>0</v>
      </c>
      <c r="E32" s="90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89">
        <v>0</v>
      </c>
      <c r="E33" s="90">
        <v>0</v>
      </c>
      <c r="F33" s="21"/>
    </row>
    <row r="34" spans="1:6" ht="34.5">
      <c r="A34" s="42" t="s">
        <v>39</v>
      </c>
      <c r="B34" s="28">
        <v>6744</v>
      </c>
      <c r="C34" s="28">
        <v>0</v>
      </c>
      <c r="D34" s="89">
        <v>0</v>
      </c>
      <c r="E34" s="90">
        <v>0</v>
      </c>
      <c r="F34" s="21"/>
    </row>
    <row r="35" spans="1:6" s="36" customFormat="1" ht="35.25">
      <c r="A35" s="43" t="s">
        <v>40</v>
      </c>
      <c r="B35" s="44">
        <v>1794447</v>
      </c>
      <c r="C35" s="44">
        <v>1880630</v>
      </c>
      <c r="D35" s="93">
        <v>1918278</v>
      </c>
      <c r="E35" s="94">
        <v>37648</v>
      </c>
      <c r="F35" s="35"/>
    </row>
    <row r="36" spans="1:6" ht="35.25">
      <c r="A36" s="39" t="s">
        <v>41</v>
      </c>
      <c r="B36" s="25"/>
      <c r="C36" s="25"/>
      <c r="D36" s="107"/>
      <c r="E36" s="88"/>
      <c r="F36" s="21"/>
    </row>
    <row r="37" spans="1:6" ht="34.5">
      <c r="A37" s="46" t="s">
        <v>42</v>
      </c>
      <c r="B37" s="25">
        <v>0</v>
      </c>
      <c r="C37" s="25">
        <v>0</v>
      </c>
      <c r="D37" s="107">
        <v>0</v>
      </c>
      <c r="E37" s="88">
        <v>0</v>
      </c>
      <c r="F37" s="21"/>
    </row>
    <row r="38" spans="1:6" ht="34.5">
      <c r="A38" s="27" t="s">
        <v>43</v>
      </c>
      <c r="B38" s="47">
        <v>4077163</v>
      </c>
      <c r="C38" s="47">
        <v>4077163</v>
      </c>
      <c r="D38" s="95">
        <v>3782232</v>
      </c>
      <c r="E38" s="96">
        <v>-294931</v>
      </c>
      <c r="F38" s="21"/>
    </row>
    <row r="39" spans="1:6" ht="35.25">
      <c r="A39" s="49" t="s">
        <v>44</v>
      </c>
      <c r="B39" s="25"/>
      <c r="C39" s="25"/>
      <c r="D39" s="107"/>
      <c r="E39" s="88"/>
      <c r="F39" s="21"/>
    </row>
    <row r="40" spans="1:6" ht="34.5">
      <c r="A40" s="40" t="s">
        <v>45</v>
      </c>
      <c r="B40" s="25">
        <v>0</v>
      </c>
      <c r="C40" s="25">
        <v>0</v>
      </c>
      <c r="D40" s="107">
        <v>0</v>
      </c>
      <c r="E40" s="88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89">
        <v>0</v>
      </c>
      <c r="E41" s="90">
        <v>0</v>
      </c>
      <c r="F41" s="21"/>
    </row>
    <row r="42" spans="1:6" s="51" customFormat="1" ht="45">
      <c r="A42" s="22" t="s">
        <v>47</v>
      </c>
      <c r="B42" s="33">
        <v>4077163</v>
      </c>
      <c r="C42" s="33">
        <v>4077163</v>
      </c>
      <c r="D42" s="91">
        <v>3782232</v>
      </c>
      <c r="E42" s="92">
        <v>-294931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91">
        <v>0</v>
      </c>
      <c r="E43" s="92">
        <v>0</v>
      </c>
      <c r="F43" s="50"/>
    </row>
    <row r="44" spans="1:6" s="51" customFormat="1" ht="45.75" thickBot="1">
      <c r="A44" s="52" t="s">
        <v>49</v>
      </c>
      <c r="B44" s="53">
        <v>43420341</v>
      </c>
      <c r="C44" s="53">
        <v>49732091</v>
      </c>
      <c r="D44" s="97">
        <v>47485728</v>
      </c>
      <c r="E44" s="98">
        <v>-2246363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B35" zoomScale="50" zoomScaleNormal="50" workbookViewId="0">
      <selection activeCell="G44" sqref="B1:G44"/>
    </sheetView>
  </sheetViews>
  <sheetFormatPr defaultColWidth="12.42578125" defaultRowHeight="15"/>
  <cols>
    <col min="1" max="1" width="149.85546875" style="17" customWidth="1"/>
    <col min="2" max="2" width="42.5703125" style="67" customWidth="1"/>
    <col min="3" max="4" width="42.42578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101</v>
      </c>
      <c r="E1" s="5"/>
      <c r="F1" s="117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111">
        <f>'UL System'!B7-'UL BOS'!B7+LSU!B7+LSUA!B7+LSUS!B7+UNO!B7+SUBR!B7+SUNO!B7</f>
        <v>0</v>
      </c>
      <c r="C7" s="111">
        <f>'UL System'!C7-'UL BOS'!C7+LSU!C7+LSUA!C7+LSUS!C7+UNO!C7+SUBR!C7+SUNO!C7</f>
        <v>0</v>
      </c>
      <c r="D7" s="111">
        <f>'UL System'!D7-'UL BOS'!D7+LSU!D7+LSUA!D7+LSUS!D7+UNO!D7+SUBR!D7+SUNO!D7</f>
        <v>0</v>
      </c>
      <c r="E7" s="26">
        <f t="shared" ref="E7:E12" si="0">D7-C7</f>
        <v>0</v>
      </c>
      <c r="F7" s="21"/>
    </row>
    <row r="8" spans="1:12" ht="34.5">
      <c r="A8" s="27" t="s">
        <v>13</v>
      </c>
      <c r="B8" s="111">
        <f>'UL System'!B8-'UL BOS'!B8+LSU!B8+LSUA!B8+LSUS!B8+UNO!B8+SUBR!B8+SUNO!B8</f>
        <v>0</v>
      </c>
      <c r="C8" s="111">
        <f>'UL System'!C8-'UL BOS'!C8+LSU!C8+LSUA!C8+LSUS!C8+UNO!C8+SUBR!C8+SUNO!C8</f>
        <v>0</v>
      </c>
      <c r="D8" s="111">
        <f>'UL System'!D8-'UL BOS'!D8+LSU!D8+LSUA!D8+LSUS!D8+UNO!D8+SUBR!D8+SUNO!D8</f>
        <v>0</v>
      </c>
      <c r="E8" s="29">
        <f t="shared" si="0"/>
        <v>0</v>
      </c>
      <c r="F8" s="21"/>
    </row>
    <row r="9" spans="1:12" ht="34.5">
      <c r="A9" s="30" t="s">
        <v>14</v>
      </c>
      <c r="B9" s="111">
        <f>'UL System'!B9-'UL BOS'!B9+LSU!B9+LSUA!B9+LSUS!B9+UNO!B9+SUBR!B9+SUNO!B9</f>
        <v>0</v>
      </c>
      <c r="C9" s="111">
        <f>'UL System'!C9-'UL BOS'!C9+LSU!C9+LSUA!C9+LSUS!C9+UNO!C9+SUBR!C9+SUNO!C9</f>
        <v>0</v>
      </c>
      <c r="D9" s="111">
        <f>'UL System'!D9-'UL BOS'!D9+LSU!D9+LSUA!D9+LSUS!D9+UNO!D9+SUBR!D9+SUNO!D9</f>
        <v>0</v>
      </c>
      <c r="E9" s="29">
        <f t="shared" si="0"/>
        <v>0</v>
      </c>
      <c r="F9" s="21"/>
    </row>
    <row r="10" spans="1:12" ht="34.5">
      <c r="A10" s="31" t="s">
        <v>15</v>
      </c>
      <c r="B10" s="111">
        <f>'UL System'!B10-'UL BOS'!B10+LSU!B10+LSUA!B10+LSUS!B10+UNO!B10+SUBR!B10+SUNO!B10</f>
        <v>8557212</v>
      </c>
      <c r="C10" s="111">
        <f>'UL System'!C10-'UL BOS'!C10+LSU!C10+LSUA!C10+LSUS!C10+UNO!C10+SUBR!C10+SUNO!C10</f>
        <v>8802273</v>
      </c>
      <c r="D10" s="111">
        <f>'UL System'!D10-'UL BOS'!D10+LSU!D10+LSUA!D10+LSUS!D10+UNO!D10+SUBR!D10+SUNO!D10</f>
        <v>8621174</v>
      </c>
      <c r="E10" s="29">
        <f t="shared" si="0"/>
        <v>-181099</v>
      </c>
      <c r="F10" s="21" t="s">
        <v>50</v>
      </c>
    </row>
    <row r="11" spans="1:12" ht="34.5">
      <c r="A11" s="31" t="s">
        <v>16</v>
      </c>
      <c r="B11" s="111">
        <f>'UL System'!B11-'UL BOS'!B11+LSU!B11+LSUA!B11+LSUS!B11+UNO!B11+SUBR!B11+SUNO!B11</f>
        <v>1348773</v>
      </c>
      <c r="C11" s="111">
        <f>'UL System'!C11-'UL BOS'!C11+LSU!C11+LSUA!C11+LSUS!C11+UNO!C11+SUBR!C11+SUNO!C11</f>
        <v>1529393</v>
      </c>
      <c r="D11" s="111">
        <f>'UL System'!D11-'UL BOS'!D11+LSU!D11+LSUA!D11+LSUS!D11+UNO!D11+SUBR!D11+SUNO!D11</f>
        <v>284923</v>
      </c>
      <c r="E11" s="29">
        <f t="shared" si="0"/>
        <v>-1244470</v>
      </c>
      <c r="F11" s="21"/>
    </row>
    <row r="12" spans="1:12" s="36" customFormat="1" ht="35.25">
      <c r="A12" s="32" t="s">
        <v>17</v>
      </c>
      <c r="B12" s="115">
        <f>'UL System'!B12-'UL BOS'!B12+LSU!B12+LSUA!B12+LSUS!B12+UNO!B12+SUBR!B12+SUNO!B12</f>
        <v>9905985</v>
      </c>
      <c r="C12" s="115">
        <f>'UL System'!C12-'UL BOS'!C12+LSU!C12+LSUA!C12+LSUS!C12+UNO!C12+SUBR!C12+SUNO!C12</f>
        <v>10331666</v>
      </c>
      <c r="D12" s="115">
        <f>'UL System'!D12-'UL BOS'!D12+LSU!D12+LSUA!D12+LSUS!D12+UNO!D12+SUBR!D12+SUNO!D12</f>
        <v>8906097</v>
      </c>
      <c r="E12" s="34">
        <f t="shared" si="0"/>
        <v>-1425569</v>
      </c>
      <c r="F12" s="35"/>
    </row>
    <row r="13" spans="1:12" s="36" customFormat="1" ht="35.25">
      <c r="A13" s="37" t="s">
        <v>18</v>
      </c>
      <c r="B13" s="115">
        <f>'UL System'!B13-'UL BOS'!B13+LSU!B13+LSUA!B13+LSUS!B13+UNO!B13+SUBR!B13+SUNO!B13</f>
        <v>125081506</v>
      </c>
      <c r="C13" s="115">
        <f>'UL System'!C13-'UL BOS'!C13+LSU!C13+LSUA!C13+LSUS!C13+UNO!C13+SUBR!C13+SUNO!C13</f>
        <v>125081506</v>
      </c>
      <c r="D13" s="115">
        <f>'UL System'!D13-'UL BOS'!D13+LSU!D13+LSUA!D13+LSUS!D13+UNO!D13+SUBR!D13+SUNO!D13</f>
        <v>191762859</v>
      </c>
      <c r="E13" s="34">
        <f>D13-C13</f>
        <v>66681353</v>
      </c>
      <c r="F13" s="35"/>
    </row>
    <row r="14" spans="1:12" ht="35.25">
      <c r="A14" s="22" t="s">
        <v>19</v>
      </c>
      <c r="B14" s="116"/>
      <c r="C14" s="116"/>
      <c r="D14" s="116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f>'UL System'!B16-'UL BOS'!B16+LSU!B16+LSUA!B16+LSUS!B16+UNO!B16+SUBR!B16+SUNO!B16</f>
        <v>382667815.81</v>
      </c>
      <c r="C16" s="25">
        <f>'UL System'!C16-'UL BOS'!C16+LSU!C16+LSUA!C16+LSUS!C16+UNO!C16+SUBR!C16+SUNO!C16</f>
        <v>389889289</v>
      </c>
      <c r="D16" s="25">
        <f>'UL System'!D16-'UL BOS'!D16+LSU!D16+LSUA!D16+LSUS!D16+UNO!D16+SUBR!D16+SUNO!D16</f>
        <v>437521712</v>
      </c>
      <c r="E16" s="25">
        <f>D16-C16</f>
        <v>47632423</v>
      </c>
      <c r="F16" s="38"/>
    </row>
    <row r="17" spans="1:9" ht="34.5">
      <c r="A17" s="18" t="s">
        <v>22</v>
      </c>
      <c r="B17" s="25">
        <f>'UL System'!B17-'UL BOS'!B17+LSU!B17+LSUA!B17+LSUS!B17+UNO!B17+SUBR!B17+SUNO!B17</f>
        <v>82638493.200000003</v>
      </c>
      <c r="C17" s="25">
        <f>'UL System'!C17-'UL BOS'!C17+LSU!C17+LSUA!C17+LSUS!C17+UNO!C17+SUBR!C17+SUNO!C17</f>
        <v>80556440</v>
      </c>
      <c r="D17" s="25">
        <f>'UL System'!D17-'UL BOS'!D17+LSU!D17+LSUA!D17+LSUS!D17+UNO!D17+SUBR!D17+SUNO!D17</f>
        <v>94097778</v>
      </c>
      <c r="E17" s="25">
        <f>D17-C17</f>
        <v>13541338</v>
      </c>
      <c r="F17" s="38"/>
    </row>
    <row r="18" spans="1:9" ht="34.5">
      <c r="A18" s="40" t="s">
        <v>23</v>
      </c>
      <c r="B18" s="25">
        <f>'UL System'!B18-'UL BOS'!B18+LSU!B18+LSUA!B18+LSUS!B18+UNO!B18+SUBR!B18+SUNO!B18</f>
        <v>36756660</v>
      </c>
      <c r="C18" s="25">
        <f>'UL System'!C18-'UL BOS'!C18+LSU!C18+LSUA!C18+LSUS!C18+UNO!C18+SUBR!C18+SUNO!C18</f>
        <v>37417921</v>
      </c>
      <c r="D18" s="25">
        <f>'UL System'!D18-'UL BOS'!D18+LSU!D18+LSUA!D18+LSUS!D18+UNO!D18+SUBR!D18+SUNO!D18</f>
        <v>36773642</v>
      </c>
      <c r="E18" s="25">
        <f>D18-C18</f>
        <v>-644279</v>
      </c>
      <c r="F18" s="38"/>
    </row>
    <row r="19" spans="1:9" ht="34.5">
      <c r="A19" s="40" t="s">
        <v>24</v>
      </c>
      <c r="B19" s="25">
        <f>'UL System'!B19-'UL BOS'!B19+LSU!B19+LSUA!B19+LSUS!B19+UNO!B19+SUBR!B19+SUNO!B19</f>
        <v>16470963.5</v>
      </c>
      <c r="C19" s="25">
        <f>'UL System'!C19-'UL BOS'!C19+LSU!C19+LSUA!C19+LSUS!C19+UNO!C19+SUBR!C19+SUNO!C19</f>
        <v>16862603</v>
      </c>
      <c r="D19" s="25">
        <f>'UL System'!D19-'UL BOS'!D19+LSU!D19+LSUA!D19+LSUS!D19+UNO!D19+SUBR!D19+SUNO!D19</f>
        <v>16526064</v>
      </c>
      <c r="E19" s="25">
        <f>D19-C19</f>
        <v>-336539</v>
      </c>
      <c r="F19" s="38"/>
    </row>
    <row r="20" spans="1:9" ht="34.5">
      <c r="A20" s="40" t="s">
        <v>25</v>
      </c>
      <c r="B20" s="25">
        <f>'UL System'!B20-'UL BOS'!B20+LSU!B20+LSUA!B20+LSUS!B20+UNO!B20+SUBR!B20+SUNO!B20</f>
        <v>3360802.5</v>
      </c>
      <c r="C20" s="25">
        <f>'UL System'!C20-'UL BOS'!C20+LSU!C20+LSUA!C20+LSUS!C20+UNO!C20+SUBR!C20+SUNO!C20</f>
        <v>3687068</v>
      </c>
      <c r="D20" s="25">
        <f>'UL System'!D20-'UL BOS'!D20+LSU!D20+LSUA!D20+LSUS!D20+UNO!D20+SUBR!D20+SUNO!D20</f>
        <v>4158616</v>
      </c>
      <c r="E20" s="25">
        <f t="shared" ref="E20:E26" si="1">D20-C20</f>
        <v>471548</v>
      </c>
      <c r="F20" s="38"/>
    </row>
    <row r="21" spans="1:9" ht="34.5">
      <c r="A21" s="40" t="s">
        <v>26</v>
      </c>
      <c r="B21" s="25">
        <f>'UL System'!B21-'UL BOS'!B21+LSU!B21+LSUA!B21+LSUS!B21+UNO!B21+SUBR!B21+SUNO!B21</f>
        <v>200000</v>
      </c>
      <c r="C21" s="25">
        <f>'UL System'!C21-'UL BOS'!C21+LSU!C21+LSUA!C21+LSUS!C21+UNO!C21+SUBR!C21+SUNO!C21</f>
        <v>0</v>
      </c>
      <c r="D21" s="25">
        <f>'UL System'!D21-'UL BOS'!D21+LSU!D21+LSUA!D21+LSUS!D21+UNO!D21+SUBR!D21+SUNO!D21</f>
        <v>200000</v>
      </c>
      <c r="E21" s="25">
        <f t="shared" si="1"/>
        <v>200000</v>
      </c>
      <c r="F21" s="38" t="s">
        <v>50</v>
      </c>
    </row>
    <row r="22" spans="1:9" ht="34.5">
      <c r="A22" s="40" t="s">
        <v>27</v>
      </c>
      <c r="B22" s="25">
        <f>'UL System'!B22-'UL BOS'!B22+LSU!B22+LSUA!B22+LSUS!B22+UNO!B22+SUBR!B22+SUNO!B22</f>
        <v>0</v>
      </c>
      <c r="C22" s="25">
        <f>'UL System'!C22-'UL BOS'!C22+LSU!C22+LSUA!C22+LSUS!C22+UNO!C22+SUBR!C22+SUNO!C22</f>
        <v>0</v>
      </c>
      <c r="D22" s="25">
        <f>'UL System'!D22-'UL BOS'!D22+LSU!D22+LSUA!D22+LSUS!D22+UNO!D22+SUBR!D22+SUNO!D22</f>
        <v>0</v>
      </c>
      <c r="E22" s="25">
        <f t="shared" si="1"/>
        <v>0</v>
      </c>
      <c r="F22" s="38"/>
    </row>
    <row r="23" spans="1:9" ht="34.5">
      <c r="A23" s="40" t="s">
        <v>28</v>
      </c>
      <c r="B23" s="25">
        <f>'UL System'!B23-'UL BOS'!B23+LSU!B23+LSUA!B23+LSUS!B23+UNO!B23+SUBR!B23+SUNO!B23</f>
        <v>216577</v>
      </c>
      <c r="C23" s="25">
        <f>'UL System'!C23-'UL BOS'!C23+LSU!C23+LSUA!C23+LSUS!C23+UNO!C23+SUBR!C23+SUNO!C23</f>
        <v>0</v>
      </c>
      <c r="D23" s="25">
        <f>'UL System'!D23-'UL BOS'!D23+LSU!D23+LSUA!D23+LSUS!D23+UNO!D23+SUBR!D23+SUNO!D23</f>
        <v>1000000</v>
      </c>
      <c r="E23" s="25">
        <f t="shared" si="1"/>
        <v>1000000</v>
      </c>
      <c r="F23" s="38"/>
    </row>
    <row r="24" spans="1:9" ht="34.5">
      <c r="A24" s="40" t="s">
        <v>29</v>
      </c>
      <c r="B24" s="25">
        <f>'UL System'!B24-'UL BOS'!B24+LSU!B24+LSUA!B24+LSUS!B24+UNO!B24+SUBR!B24+SUNO!B24</f>
        <v>6608543.5</v>
      </c>
      <c r="C24" s="25">
        <f>'UL System'!C24-'UL BOS'!C24+LSU!C24+LSUA!C24+LSUS!C24+UNO!C24+SUBR!C24+SUNO!C24</f>
        <v>6641373</v>
      </c>
      <c r="D24" s="25">
        <f>'UL System'!D24-'UL BOS'!D24+LSU!D24+LSUA!D24+LSUS!D24+UNO!D24+SUBR!D24+SUNO!D24</f>
        <v>5864660</v>
      </c>
      <c r="E24" s="25">
        <f t="shared" si="1"/>
        <v>-776713</v>
      </c>
      <c r="F24" s="38"/>
    </row>
    <row r="25" spans="1:9" ht="34.5">
      <c r="A25" s="40" t="s">
        <v>30</v>
      </c>
      <c r="B25" s="25">
        <f>'UL System'!B25-'UL BOS'!B25+LSU!B25+LSUA!B25+LSUS!B25+UNO!B25+SUBR!B25+SUNO!B25</f>
        <v>0</v>
      </c>
      <c r="C25" s="25">
        <f>'UL System'!C25-'UL BOS'!C25+LSU!C25+LSUA!C25+LSUS!C25+UNO!C25+SUBR!C25+SUNO!C25</f>
        <v>0</v>
      </c>
      <c r="D25" s="25">
        <f>'UL System'!D25-'UL BOS'!D25+LSU!D25+LSUA!D25+LSUS!D25+UNO!D25+SUBR!D25+SUNO!D25</f>
        <v>0</v>
      </c>
      <c r="E25" s="25">
        <f t="shared" si="1"/>
        <v>0</v>
      </c>
      <c r="F25" s="38"/>
    </row>
    <row r="26" spans="1:9" ht="34.5">
      <c r="A26" s="40" t="s">
        <v>31</v>
      </c>
      <c r="B26" s="25">
        <f>'UL System'!B26-'UL BOS'!B26+LSU!B26+LSUA!B26+LSUS!B26+UNO!B26+SUBR!B26+SUNO!B26</f>
        <v>1084084</v>
      </c>
      <c r="C26" s="25">
        <f>'UL System'!C26-'UL BOS'!C26+LSU!C26+LSUA!C26+LSUS!C26+UNO!C26+SUBR!C26+SUNO!C26</f>
        <v>554585</v>
      </c>
      <c r="D26" s="25">
        <f>'UL System'!D26-'UL BOS'!D26+LSU!D26+LSUA!D26+LSUS!D26+UNO!D26+SUBR!D26+SUNO!D26</f>
        <v>571670</v>
      </c>
      <c r="E26" s="25">
        <f t="shared" si="1"/>
        <v>17085</v>
      </c>
      <c r="F26" s="38"/>
    </row>
    <row r="27" spans="1:9" ht="34.5">
      <c r="A27" s="40" t="s">
        <v>32</v>
      </c>
      <c r="B27" s="111">
        <f>'UL System'!B27-'UL BOS'!B27+LSU!B27+LSUA!B27+LSUS!B27+UNO!B27+SUBR!B27+SUNO!B27</f>
        <v>18680893.449999999</v>
      </c>
      <c r="C27" s="111">
        <f>'UL System'!C27-'UL BOS'!C27+LSU!C27+LSUA!C27+LSUS!C27+UNO!C27+SUBR!C27+SUNO!C27</f>
        <v>18626583</v>
      </c>
      <c r="D27" s="111">
        <f>'UL System'!D27-'UL BOS'!D27+LSU!D27+LSUA!D27+LSUS!D27+UNO!D27+SUBR!D27+SUNO!D27</f>
        <v>18896042</v>
      </c>
      <c r="E27" s="25">
        <f>D27-C27</f>
        <v>269459</v>
      </c>
      <c r="F27" s="38"/>
      <c r="I27" s="17" t="s">
        <v>50</v>
      </c>
    </row>
    <row r="28" spans="1:9" s="36" customFormat="1" ht="35.25">
      <c r="A28" s="22" t="s">
        <v>33</v>
      </c>
      <c r="B28" s="114">
        <f>SUM(B16:B27)</f>
        <v>548684832.96000004</v>
      </c>
      <c r="C28" s="114">
        <f>SUM(C16:C27)</f>
        <v>554235862</v>
      </c>
      <c r="D28" s="114">
        <f>SUM(D16:D27)</f>
        <v>615610184</v>
      </c>
      <c r="E28" s="33">
        <f>SUM(E16:E27)</f>
        <v>61374322</v>
      </c>
      <c r="F28" s="35"/>
    </row>
    <row r="29" spans="1:9" ht="34.5">
      <c r="A29" s="41" t="s">
        <v>34</v>
      </c>
      <c r="B29" s="111">
        <f>'UL System'!B29-'UL BOS'!B29+LSU!B29+LSUA!B29+LSUS!B29+UNO!B29+SUBR!B29+SUNO!B29</f>
        <v>0</v>
      </c>
      <c r="C29" s="111">
        <f>'UL System'!C29-'UL BOS'!C29+LSU!C29+LSUA!C29+LSUS!C29+UNO!C29+SUBR!C29+SUNO!C29</f>
        <v>0</v>
      </c>
      <c r="D29" s="111">
        <f>'UL System'!D29-'UL BOS'!D29+LSU!D29+LSUA!D29+LSUS!D29+UNO!D29+SUBR!D29+SUNO!D29</f>
        <v>0</v>
      </c>
      <c r="E29" s="26">
        <f t="shared" ref="E29:E34" si="2">D29-C29</f>
        <v>0</v>
      </c>
      <c r="F29" s="21"/>
    </row>
    <row r="30" spans="1:9" ht="34.5">
      <c r="A30" s="40" t="s">
        <v>35</v>
      </c>
      <c r="B30" s="111">
        <f>'UL System'!B30-'UL BOS'!B30+LSU!B30+LSUA!B30+LSUS!B30+UNO!B30+SUBR!B30+SUNO!B30</f>
        <v>14775241.34</v>
      </c>
      <c r="C30" s="111">
        <f>'UL System'!C30-'UL BOS'!C30+LSU!C30+LSUA!C30+LSUS!C30+UNO!C30+SUBR!C30+SUNO!C30</f>
        <v>14900382</v>
      </c>
      <c r="D30" s="111">
        <f>'UL System'!D30-'UL BOS'!D30+LSU!D30+LSUA!D30+LSUS!D30+UNO!D30+SUBR!D30+SUNO!D30</f>
        <v>14036832</v>
      </c>
      <c r="E30" s="29">
        <f t="shared" si="2"/>
        <v>-863550</v>
      </c>
      <c r="F30" s="21"/>
    </row>
    <row r="31" spans="1:9" ht="34.5">
      <c r="A31" s="42" t="s">
        <v>36</v>
      </c>
      <c r="B31" s="111">
        <f>'UL System'!B31-'UL BOS'!B31+LSU!B31+LSUA!B31+LSUS!B31+UNO!B31+SUBR!B31+SUNO!B31</f>
        <v>1486324</v>
      </c>
      <c r="C31" s="111">
        <f>'UL System'!C31-'UL BOS'!C31+LSU!C31+LSUA!C31+LSUS!C31+UNO!C31+SUBR!C31+SUNO!C31</f>
        <v>1363500</v>
      </c>
      <c r="D31" s="111">
        <f>'UL System'!D31-'UL BOS'!D31+LSU!D31+LSUA!D31+LSUS!D31+UNO!D31+SUBR!D31+SUNO!D31</f>
        <v>1338500</v>
      </c>
      <c r="E31" s="29">
        <f t="shared" si="2"/>
        <v>-25000</v>
      </c>
      <c r="F31" s="21"/>
    </row>
    <row r="32" spans="1:9" ht="34.5">
      <c r="A32" s="30" t="s">
        <v>37</v>
      </c>
      <c r="B32" s="111">
        <f>'UL System'!B32-'UL BOS'!B32+LSU!B32+LSUA!B32+LSUS!B32+UNO!B32+SUBR!B32+SUNO!B32</f>
        <v>411173</v>
      </c>
      <c r="C32" s="111">
        <f>'UL System'!C32-'UL BOS'!C32+LSU!C32+LSUA!C32+LSUS!C32+UNO!C32+SUBR!C32+SUNO!C32</f>
        <v>452000</v>
      </c>
      <c r="D32" s="111">
        <f>'UL System'!D32-'UL BOS'!D32+LSU!D32+LSUA!D32+LSUS!D32+UNO!D32+SUBR!D32+SUNO!D32</f>
        <v>397000</v>
      </c>
      <c r="E32" s="29">
        <f t="shared" si="2"/>
        <v>-55000</v>
      </c>
      <c r="F32" s="21"/>
    </row>
    <row r="33" spans="1:6" ht="34.5">
      <c r="A33" s="40" t="s">
        <v>38</v>
      </c>
      <c r="B33" s="111">
        <f>'UL System'!B33-'UL BOS'!B33+LSU!B33+LSUA!B33+LSUS!B33+UNO!B33+SUBR!B33+SUNO!B33</f>
        <v>0</v>
      </c>
      <c r="C33" s="111">
        <f>'UL System'!C33-'UL BOS'!C33+LSU!C33+LSUA!C33+LSUS!C33+UNO!C33+SUBR!C33+SUNO!C33</f>
        <v>0</v>
      </c>
      <c r="D33" s="111">
        <f>'UL System'!D33-'UL BOS'!D33+LSU!D33+LSUA!D33+LSUS!D33+UNO!D33+SUBR!D33+SUNO!D33</f>
        <v>0</v>
      </c>
      <c r="E33" s="29">
        <f t="shared" si="2"/>
        <v>0</v>
      </c>
      <c r="F33" s="21"/>
    </row>
    <row r="34" spans="1:6" ht="34.5">
      <c r="A34" s="42" t="s">
        <v>39</v>
      </c>
      <c r="B34" s="111">
        <f>'UL System'!B34-'UL BOS'!B34+LSU!B34+LSUA!B34+LSUS!B34+UNO!B34+SUBR!B34+SUNO!B34</f>
        <v>43589406.280000001</v>
      </c>
      <c r="C34" s="111">
        <f>'UL System'!C34-'UL BOS'!C34+LSU!C34+LSUA!C34+LSUS!C34+UNO!C34+SUBR!C34+SUNO!C34</f>
        <v>52023754</v>
      </c>
      <c r="D34" s="111">
        <f>'UL System'!D34-'UL BOS'!D34+LSU!D34+LSUA!D34+LSUS!D34+UNO!D34+SUBR!D34+SUNO!D34</f>
        <v>50139747</v>
      </c>
      <c r="E34" s="29">
        <f t="shared" si="2"/>
        <v>-1884007</v>
      </c>
      <c r="F34" s="21"/>
    </row>
    <row r="35" spans="1:6" s="36" customFormat="1" ht="35.25">
      <c r="A35" s="43" t="s">
        <v>40</v>
      </c>
      <c r="B35" s="115">
        <f>'UL System'!B35-'UL BOS'!B35+LSU!B35+LSUA!B35+LSUS!B35+UNO!B35+SUBR!B35+SUNO!B35</f>
        <v>608946975.57999992</v>
      </c>
      <c r="C35" s="115">
        <f>'UL System'!C35-'UL BOS'!C35+LSU!C35+LSUA!C35+LSUS!C35+UNO!C35+SUBR!C35+SUNO!C35</f>
        <v>622975498</v>
      </c>
      <c r="D35" s="115">
        <f>'UL System'!D35-'UL BOS'!D35+LSU!D35+LSUA!D35+LSUS!D35+UNO!D35+SUBR!D35+SUNO!D35</f>
        <v>681522263</v>
      </c>
      <c r="E35" s="45">
        <f>E34+E33+E32+E31+E30+E29+E28</f>
        <v>58546765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111">
        <f>'UL System'!B37-'UL BOS'!B37+LSU!B37+LSUA!B37+LSUS!B37+UNO!B37+SUBR!B37+SUNO!B37</f>
        <v>0</v>
      </c>
      <c r="C37" s="111">
        <f>'UL System'!C37-'UL BOS'!C37+LSU!C37+LSUA!C37+LSUS!C37+UNO!C37+SUBR!C37+SUNO!C37</f>
        <v>0</v>
      </c>
      <c r="D37" s="111">
        <f>'UL System'!D37-'UL BOS'!D37+LSU!D37+LSUA!D37+LSUS!D37+UNO!D37+SUBR!D37+SUNO!D37</f>
        <v>0</v>
      </c>
      <c r="E37" s="26">
        <f>D37-C37</f>
        <v>0</v>
      </c>
      <c r="F37" s="21"/>
    </row>
    <row r="38" spans="1:6" ht="34.5">
      <c r="A38" s="27" t="s">
        <v>43</v>
      </c>
      <c r="B38" s="111">
        <f>'UL System'!B38-'UL BOS'!B38+LSU!B38+LSUA!B38+LSUS!B38+UNO!B38+SUBR!B38+SUNO!B38</f>
        <v>0</v>
      </c>
      <c r="C38" s="111">
        <f>'UL System'!C38-'UL BOS'!C38+LSU!C38+LSUA!C38+LSUS!C38+UNO!C38+SUBR!C38+SUNO!C38</f>
        <v>0</v>
      </c>
      <c r="D38" s="111">
        <f>'UL System'!D38-'UL BOS'!D38+LSU!D38+LSUA!D38+LSUS!D38+UNO!D38+SUBR!D38+SUNO!D38</f>
        <v>0</v>
      </c>
      <c r="E38" s="48">
        <f>D38-C38</f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111">
        <f>'UL System'!B40-'UL BOS'!B40+LSU!B40+LSUA!B40+LSUS!B40+UNO!B40+SUBR!B40+SUNO!B40</f>
        <v>0</v>
      </c>
      <c r="C40" s="111">
        <f>'UL System'!C40-'UL BOS'!C40+LSU!C40+LSUA!C40+LSUS!C40+UNO!C40+SUBR!C40+SUNO!C40</f>
        <v>0</v>
      </c>
      <c r="D40" s="111">
        <f>'UL System'!D40-'UL BOS'!D40+LSU!D40+LSUA!D40+LSUS!D40+UNO!D40+SUBR!D40+SUNO!D40</f>
        <v>0</v>
      </c>
      <c r="E40" s="26">
        <f>D40-C40</f>
        <v>0</v>
      </c>
      <c r="F40" s="21"/>
    </row>
    <row r="41" spans="1:6" ht="34.5">
      <c r="A41" s="27" t="s">
        <v>46</v>
      </c>
      <c r="B41" s="111">
        <f>'UL System'!B41-'UL BOS'!B41+LSU!B41+LSUA!B41+LSUS!B41+UNO!B41+SUBR!B41+SUNO!B41</f>
        <v>0</v>
      </c>
      <c r="C41" s="111">
        <f>'UL System'!C41-'UL BOS'!C41+LSU!C41+LSUA!C41+LSUS!C41+UNO!C41+SUBR!C41+SUNO!C41</f>
        <v>0</v>
      </c>
      <c r="D41" s="111">
        <f>'UL System'!D41-'UL BOS'!D41+LSU!D41+LSUA!D41+LSUS!D41+UNO!D41+SUBR!D41+SUNO!D41</f>
        <v>0</v>
      </c>
      <c r="E41" s="29">
        <f>D41-C41</f>
        <v>0</v>
      </c>
      <c r="F41" s="21"/>
    </row>
    <row r="42" spans="1:6" s="51" customFormat="1" ht="45">
      <c r="A42" s="22" t="s">
        <v>47</v>
      </c>
      <c r="B42" s="114">
        <f>B41+B40+B38+B37</f>
        <v>0</v>
      </c>
      <c r="C42" s="114">
        <f>C41+C40+C38+C37</f>
        <v>0</v>
      </c>
      <c r="D42" s="114">
        <f>D41+D40+D38+D37</f>
        <v>0</v>
      </c>
      <c r="E42" s="34">
        <f>D42-C42</f>
        <v>0</v>
      </c>
      <c r="F42" s="50"/>
    </row>
    <row r="43" spans="1:6" s="51" customFormat="1" ht="45">
      <c r="A43" s="22" t="s">
        <v>48</v>
      </c>
      <c r="B43" s="33">
        <f>[1]Revenue!F32</f>
        <v>0</v>
      </c>
      <c r="C43" s="33">
        <f>[1]Revenue!G32</f>
        <v>0</v>
      </c>
      <c r="D43" s="33">
        <f>[1]Revenue!H32</f>
        <v>0</v>
      </c>
      <c r="E43" s="34">
        <f>D43-C43</f>
        <v>0</v>
      </c>
      <c r="F43" s="50"/>
    </row>
    <row r="44" spans="1:6" s="51" customFormat="1" ht="45.75" thickBot="1">
      <c r="A44" s="52" t="s">
        <v>49</v>
      </c>
      <c r="B44" s="53">
        <f>B42+B35+B12+B13+B43</f>
        <v>743934466.57999992</v>
      </c>
      <c r="C44" s="53">
        <f>C42+C35+C12+C13+C43</f>
        <v>758388670</v>
      </c>
      <c r="D44" s="53">
        <f>D42+D35+D12+D13+D43</f>
        <v>882191219</v>
      </c>
      <c r="E44" s="54">
        <f>D44-C44</f>
        <v>123802549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4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C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3" width="39.5703125" style="67" customWidth="1"/>
    <col min="4" max="4" width="43.5703125" style="67" bestFit="1" customWidth="1"/>
    <col min="5" max="5" width="45.85546875" style="67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>
      <c r="A1" s="1" t="s">
        <v>0</v>
      </c>
      <c r="B1" s="3" t="s">
        <v>1</v>
      </c>
      <c r="C1" s="4" t="s">
        <v>66</v>
      </c>
      <c r="D1" s="5"/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80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81" t="s">
        <v>7</v>
      </c>
      <c r="E4" s="82" t="s">
        <v>8</v>
      </c>
      <c r="F4" s="21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06" t="s">
        <v>10</v>
      </c>
      <c r="E5" s="84" t="s">
        <v>9</v>
      </c>
      <c r="F5" s="21"/>
    </row>
    <row r="6" spans="1:12" ht="35.25">
      <c r="A6" s="22" t="s">
        <v>11</v>
      </c>
      <c r="B6" s="23"/>
      <c r="C6" s="23"/>
      <c r="D6" s="85"/>
      <c r="E6" s="86"/>
      <c r="F6" s="21"/>
    </row>
    <row r="7" spans="1:12" ht="34.5">
      <c r="A7" s="18" t="s">
        <v>12</v>
      </c>
      <c r="B7" s="25">
        <v>29037084</v>
      </c>
      <c r="C7" s="25">
        <v>26027335</v>
      </c>
      <c r="D7" s="107">
        <v>26027335</v>
      </c>
      <c r="E7" s="88">
        <v>0</v>
      </c>
      <c r="F7" s="21"/>
    </row>
    <row r="8" spans="1:12" ht="34.5">
      <c r="A8" s="27" t="s">
        <v>13</v>
      </c>
      <c r="B8" s="28">
        <v>33439503</v>
      </c>
      <c r="C8" s="28">
        <v>36149758</v>
      </c>
      <c r="D8" s="89">
        <v>33629659</v>
      </c>
      <c r="E8" s="90">
        <v>-2520099</v>
      </c>
      <c r="F8" s="21"/>
    </row>
    <row r="9" spans="1:12" ht="34.5">
      <c r="A9" s="30" t="s">
        <v>14</v>
      </c>
      <c r="B9" s="28">
        <v>0</v>
      </c>
      <c r="C9" s="28">
        <v>0</v>
      </c>
      <c r="D9" s="89">
        <v>0</v>
      </c>
      <c r="E9" s="90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89">
        <v>0</v>
      </c>
      <c r="E10" s="90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89">
        <v>0</v>
      </c>
      <c r="E11" s="90">
        <v>0</v>
      </c>
      <c r="F11" s="21"/>
    </row>
    <row r="12" spans="1:12" s="36" customFormat="1" ht="35.25">
      <c r="A12" s="32" t="s">
        <v>17</v>
      </c>
      <c r="B12" s="33">
        <v>62476587</v>
      </c>
      <c r="C12" s="33">
        <v>62177093</v>
      </c>
      <c r="D12" s="91">
        <v>59656994</v>
      </c>
      <c r="E12" s="92">
        <v>-2520099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91">
        <v>0</v>
      </c>
      <c r="E13" s="92">
        <v>0</v>
      </c>
      <c r="F13" s="35"/>
    </row>
    <row r="14" spans="1:12" ht="35.25">
      <c r="A14" s="22" t="s">
        <v>19</v>
      </c>
      <c r="B14" s="28"/>
      <c r="C14" s="28"/>
      <c r="D14" s="89"/>
      <c r="E14" s="90"/>
      <c r="F14" s="38"/>
    </row>
    <row r="15" spans="1:12" ht="35.25">
      <c r="A15" s="39" t="s">
        <v>20</v>
      </c>
      <c r="B15" s="25"/>
      <c r="C15" s="25"/>
      <c r="D15" s="107"/>
      <c r="E15" s="88"/>
      <c r="F15" s="38"/>
    </row>
    <row r="16" spans="1:12" ht="34.5">
      <c r="A16" s="18" t="s">
        <v>21</v>
      </c>
      <c r="B16" s="25">
        <v>0</v>
      </c>
      <c r="C16" s="25">
        <v>0</v>
      </c>
      <c r="D16" s="107">
        <v>0</v>
      </c>
      <c r="E16" s="88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107">
        <v>0</v>
      </c>
      <c r="E17" s="88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107">
        <v>0</v>
      </c>
      <c r="E18" s="88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107">
        <v>0</v>
      </c>
      <c r="E19" s="88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107">
        <v>0</v>
      </c>
      <c r="E20" s="88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107">
        <v>0</v>
      </c>
      <c r="E21" s="88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107">
        <v>0</v>
      </c>
      <c r="E22" s="88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107">
        <v>0</v>
      </c>
      <c r="E23" s="88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107">
        <v>0</v>
      </c>
      <c r="E24" s="88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107">
        <v>0</v>
      </c>
      <c r="E25" s="88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107">
        <v>0</v>
      </c>
      <c r="E26" s="88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107">
        <v>0</v>
      </c>
      <c r="E27" s="88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91">
        <v>0</v>
      </c>
      <c r="E28" s="92">
        <v>0</v>
      </c>
      <c r="F28" s="35"/>
    </row>
    <row r="29" spans="1:6" ht="34.5">
      <c r="A29" s="41" t="s">
        <v>34</v>
      </c>
      <c r="B29" s="25">
        <v>2799145</v>
      </c>
      <c r="C29" s="25">
        <v>2799145</v>
      </c>
      <c r="D29" s="107">
        <v>2799145</v>
      </c>
      <c r="E29" s="88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89">
        <v>0</v>
      </c>
      <c r="E30" s="90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89">
        <v>0</v>
      </c>
      <c r="E31" s="90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89">
        <v>0</v>
      </c>
      <c r="E32" s="90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89">
        <v>0</v>
      </c>
      <c r="E33" s="90">
        <v>0</v>
      </c>
      <c r="F33" s="21"/>
    </row>
    <row r="34" spans="1:6" ht="34.5">
      <c r="A34" s="42" t="s">
        <v>39</v>
      </c>
      <c r="B34" s="28">
        <v>0</v>
      </c>
      <c r="C34" s="28">
        <v>0</v>
      </c>
      <c r="D34" s="89">
        <v>0</v>
      </c>
      <c r="E34" s="90">
        <v>0</v>
      </c>
      <c r="F34" s="21"/>
    </row>
    <row r="35" spans="1:6" s="36" customFormat="1" ht="35.25">
      <c r="A35" s="43" t="s">
        <v>40</v>
      </c>
      <c r="B35" s="44">
        <v>2799145</v>
      </c>
      <c r="C35" s="44">
        <v>2799145</v>
      </c>
      <c r="D35" s="93">
        <v>2799145</v>
      </c>
      <c r="E35" s="94">
        <v>0</v>
      </c>
      <c r="F35" s="35"/>
    </row>
    <row r="36" spans="1:6" ht="35.25">
      <c r="A36" s="39" t="s">
        <v>41</v>
      </c>
      <c r="B36" s="25"/>
      <c r="C36" s="25"/>
      <c r="D36" s="107"/>
      <c r="E36" s="88"/>
      <c r="F36" s="21"/>
    </row>
    <row r="37" spans="1:6" ht="34.5">
      <c r="A37" s="46" t="s">
        <v>42</v>
      </c>
      <c r="B37" s="25">
        <v>0</v>
      </c>
      <c r="C37" s="25">
        <v>0</v>
      </c>
      <c r="D37" s="107">
        <v>0</v>
      </c>
      <c r="E37" s="88">
        <v>0</v>
      </c>
      <c r="F37" s="21"/>
    </row>
    <row r="38" spans="1:6" ht="34.5">
      <c r="A38" s="27" t="s">
        <v>43</v>
      </c>
      <c r="B38" s="47">
        <v>7753569</v>
      </c>
      <c r="C38" s="47">
        <v>8058474</v>
      </c>
      <c r="D38" s="95">
        <v>8058474</v>
      </c>
      <c r="E38" s="96">
        <v>0</v>
      </c>
      <c r="F38" s="21"/>
    </row>
    <row r="39" spans="1:6" ht="35.25">
      <c r="A39" s="49" t="s">
        <v>44</v>
      </c>
      <c r="B39" s="25"/>
      <c r="C39" s="25"/>
      <c r="D39" s="107"/>
      <c r="E39" s="88"/>
      <c r="F39" s="21"/>
    </row>
    <row r="40" spans="1:6" ht="34.5">
      <c r="A40" s="40" t="s">
        <v>45</v>
      </c>
      <c r="B40" s="25">
        <v>0</v>
      </c>
      <c r="C40" s="25">
        <v>0</v>
      </c>
      <c r="D40" s="107">
        <v>0</v>
      </c>
      <c r="E40" s="88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89">
        <v>0</v>
      </c>
      <c r="E41" s="90">
        <v>0</v>
      </c>
      <c r="F41" s="21"/>
    </row>
    <row r="42" spans="1:6" s="51" customFormat="1" ht="45">
      <c r="A42" s="22" t="s">
        <v>47</v>
      </c>
      <c r="B42" s="33">
        <v>7753569</v>
      </c>
      <c r="C42" s="33">
        <v>8058474</v>
      </c>
      <c r="D42" s="91">
        <v>8058474</v>
      </c>
      <c r="E42" s="92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91">
        <v>0</v>
      </c>
      <c r="E43" s="92">
        <v>0</v>
      </c>
      <c r="F43" s="50"/>
    </row>
    <row r="44" spans="1:6" s="51" customFormat="1" ht="45.75" thickBot="1">
      <c r="A44" s="52" t="s">
        <v>49</v>
      </c>
      <c r="B44" s="53">
        <v>73029301</v>
      </c>
      <c r="C44" s="53">
        <v>73034712</v>
      </c>
      <c r="D44" s="97">
        <v>70514613</v>
      </c>
      <c r="E44" s="98">
        <v>-2520099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0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28" zoomScale="30" zoomScaleNormal="3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67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80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81" t="s">
        <v>7</v>
      </c>
      <c r="E4" s="82" t="s">
        <v>8</v>
      </c>
      <c r="F4" s="21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06" t="s">
        <v>10</v>
      </c>
      <c r="E5" s="84" t="s">
        <v>9</v>
      </c>
      <c r="F5" s="21"/>
    </row>
    <row r="6" spans="1:12" ht="35.25">
      <c r="A6" s="22" t="s">
        <v>11</v>
      </c>
      <c r="B6" s="23"/>
      <c r="C6" s="23"/>
      <c r="D6" s="85"/>
      <c r="E6" s="86"/>
      <c r="F6" s="21"/>
    </row>
    <row r="7" spans="1:12" ht="34.5">
      <c r="A7" s="18" t="s">
        <v>12</v>
      </c>
      <c r="B7" s="25">
        <v>0</v>
      </c>
      <c r="C7" s="25">
        <v>0</v>
      </c>
      <c r="D7" s="107">
        <v>0</v>
      </c>
      <c r="E7" s="88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89">
        <v>0</v>
      </c>
      <c r="E8" s="90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89">
        <v>0</v>
      </c>
      <c r="E9" s="90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89">
        <v>0</v>
      </c>
      <c r="E10" s="90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89">
        <v>0</v>
      </c>
      <c r="E11" s="90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91">
        <v>0</v>
      </c>
      <c r="E12" s="92">
        <v>0</v>
      </c>
      <c r="F12" s="35"/>
    </row>
    <row r="13" spans="1:12" s="36" customFormat="1" ht="35.25">
      <c r="A13" s="37" t="s">
        <v>18</v>
      </c>
      <c r="B13" s="33">
        <v>11585148</v>
      </c>
      <c r="C13" s="33">
        <v>11585148</v>
      </c>
      <c r="D13" s="91">
        <v>17000729</v>
      </c>
      <c r="E13" s="92">
        <v>5415581</v>
      </c>
      <c r="F13" s="35"/>
    </row>
    <row r="14" spans="1:12" ht="35.25">
      <c r="A14" s="22" t="s">
        <v>19</v>
      </c>
      <c r="B14" s="28"/>
      <c r="C14" s="28"/>
      <c r="D14" s="89"/>
      <c r="E14" s="90"/>
      <c r="F14" s="38"/>
    </row>
    <row r="15" spans="1:12" ht="35.25">
      <c r="A15" s="39" t="s">
        <v>20</v>
      </c>
      <c r="B15" s="25"/>
      <c r="C15" s="25"/>
      <c r="D15" s="107"/>
      <c r="E15" s="88"/>
      <c r="F15" s="38"/>
    </row>
    <row r="16" spans="1:12" ht="34.5">
      <c r="A16" s="18" t="s">
        <v>21</v>
      </c>
      <c r="B16" s="25">
        <v>34827200</v>
      </c>
      <c r="C16" s="25">
        <v>34354903</v>
      </c>
      <c r="D16" s="107">
        <v>39595414</v>
      </c>
      <c r="E16" s="88">
        <v>5240511</v>
      </c>
      <c r="F16" s="38"/>
    </row>
    <row r="17" spans="1:6" ht="34.5">
      <c r="A17" s="18" t="s">
        <v>22</v>
      </c>
      <c r="B17" s="25">
        <v>7427688</v>
      </c>
      <c r="C17" s="25">
        <v>8092940</v>
      </c>
      <c r="D17" s="107">
        <v>9103130</v>
      </c>
      <c r="E17" s="88">
        <v>1010190</v>
      </c>
      <c r="F17" s="38"/>
    </row>
    <row r="18" spans="1:6" ht="34.5">
      <c r="A18" s="40" t="s">
        <v>23</v>
      </c>
      <c r="B18" s="25">
        <v>2430914</v>
      </c>
      <c r="C18" s="25">
        <v>2416510</v>
      </c>
      <c r="D18" s="107">
        <v>2430914</v>
      </c>
      <c r="E18" s="88">
        <v>14404</v>
      </c>
      <c r="F18" s="38"/>
    </row>
    <row r="19" spans="1:6" ht="34.5">
      <c r="A19" s="40" t="s">
        <v>24</v>
      </c>
      <c r="B19" s="25">
        <v>1481972</v>
      </c>
      <c r="C19" s="25">
        <v>1475809</v>
      </c>
      <c r="D19" s="107">
        <v>1478898</v>
      </c>
      <c r="E19" s="88">
        <v>3089</v>
      </c>
      <c r="F19" s="38"/>
    </row>
    <row r="20" spans="1:6" ht="34.5">
      <c r="A20" s="40" t="s">
        <v>25</v>
      </c>
      <c r="B20" s="25">
        <v>964582</v>
      </c>
      <c r="C20" s="25">
        <v>947600</v>
      </c>
      <c r="D20" s="107">
        <v>1199616</v>
      </c>
      <c r="E20" s="88">
        <v>252016</v>
      </c>
      <c r="F20" s="38"/>
    </row>
    <row r="21" spans="1:6" ht="34.5">
      <c r="A21" s="40" t="s">
        <v>26</v>
      </c>
      <c r="B21" s="25">
        <v>0</v>
      </c>
      <c r="C21" s="25">
        <v>0</v>
      </c>
      <c r="D21" s="107">
        <v>0</v>
      </c>
      <c r="E21" s="88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107">
        <v>0</v>
      </c>
      <c r="E22" s="88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107">
        <v>0</v>
      </c>
      <c r="E23" s="88">
        <v>0</v>
      </c>
      <c r="F23" s="38"/>
    </row>
    <row r="24" spans="1:6" ht="34.5">
      <c r="A24" s="40" t="s">
        <v>29</v>
      </c>
      <c r="B24" s="25">
        <v>3076086</v>
      </c>
      <c r="C24" s="25">
        <v>2802421</v>
      </c>
      <c r="D24" s="107">
        <v>2980482</v>
      </c>
      <c r="E24" s="88">
        <v>178061</v>
      </c>
      <c r="F24" s="38"/>
    </row>
    <row r="25" spans="1:6" ht="34.5">
      <c r="A25" s="40" t="s">
        <v>30</v>
      </c>
      <c r="B25" s="25">
        <v>0</v>
      </c>
      <c r="C25" s="25">
        <v>0</v>
      </c>
      <c r="D25" s="107">
        <v>0</v>
      </c>
      <c r="E25" s="88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107">
        <v>0</v>
      </c>
      <c r="E26" s="88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107">
        <v>0</v>
      </c>
      <c r="E27" s="88">
        <v>0</v>
      </c>
      <c r="F27" s="38"/>
    </row>
    <row r="28" spans="1:6" s="36" customFormat="1" ht="35.25">
      <c r="A28" s="22" t="s">
        <v>33</v>
      </c>
      <c r="B28" s="33">
        <v>50208442</v>
      </c>
      <c r="C28" s="33">
        <v>50090183</v>
      </c>
      <c r="D28" s="91">
        <v>56788454</v>
      </c>
      <c r="E28" s="92">
        <v>6698271</v>
      </c>
      <c r="F28" s="35"/>
    </row>
    <row r="29" spans="1:6" ht="34.5">
      <c r="A29" s="41" t="s">
        <v>34</v>
      </c>
      <c r="B29" s="25">
        <v>0</v>
      </c>
      <c r="C29" s="25">
        <v>0</v>
      </c>
      <c r="D29" s="107">
        <v>0</v>
      </c>
      <c r="E29" s="88">
        <v>0</v>
      </c>
      <c r="F29" s="21"/>
    </row>
    <row r="30" spans="1:6" ht="34.5">
      <c r="A30" s="40" t="s">
        <v>35</v>
      </c>
      <c r="B30" s="28">
        <v>1263555</v>
      </c>
      <c r="C30" s="28">
        <v>1137800</v>
      </c>
      <c r="D30" s="89">
        <v>1017900</v>
      </c>
      <c r="E30" s="90">
        <v>-119900</v>
      </c>
      <c r="F30" s="21"/>
    </row>
    <row r="31" spans="1:6" ht="34.5">
      <c r="A31" s="42" t="s">
        <v>36</v>
      </c>
      <c r="B31" s="28">
        <v>0</v>
      </c>
      <c r="C31" s="28">
        <v>0</v>
      </c>
      <c r="D31" s="89">
        <v>0</v>
      </c>
      <c r="E31" s="90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89">
        <v>0</v>
      </c>
      <c r="E32" s="90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89">
        <v>0</v>
      </c>
      <c r="E33" s="90">
        <v>0</v>
      </c>
      <c r="F33" s="21"/>
    </row>
    <row r="34" spans="1:6" ht="34.5">
      <c r="A34" s="42" t="s">
        <v>39</v>
      </c>
      <c r="B34" s="28">
        <v>3422656</v>
      </c>
      <c r="C34" s="28">
        <v>4670857</v>
      </c>
      <c r="D34" s="89">
        <v>3489657</v>
      </c>
      <c r="E34" s="90">
        <v>-1181200</v>
      </c>
      <c r="F34" s="21"/>
    </row>
    <row r="35" spans="1:6" s="36" customFormat="1" ht="35.25">
      <c r="A35" s="43" t="s">
        <v>40</v>
      </c>
      <c r="B35" s="44">
        <v>54894653</v>
      </c>
      <c r="C35" s="44">
        <v>55898840</v>
      </c>
      <c r="D35" s="93">
        <v>61296011</v>
      </c>
      <c r="E35" s="94">
        <v>-1301100</v>
      </c>
      <c r="F35" s="35"/>
    </row>
    <row r="36" spans="1:6" ht="35.25">
      <c r="A36" s="39" t="s">
        <v>41</v>
      </c>
      <c r="B36" s="25"/>
      <c r="C36" s="25"/>
      <c r="D36" s="107"/>
      <c r="E36" s="88"/>
      <c r="F36" s="21"/>
    </row>
    <row r="37" spans="1:6" ht="34.5">
      <c r="A37" s="46" t="s">
        <v>42</v>
      </c>
      <c r="B37" s="25">
        <v>0</v>
      </c>
      <c r="C37" s="25">
        <v>0</v>
      </c>
      <c r="D37" s="107">
        <v>0</v>
      </c>
      <c r="E37" s="88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95">
        <v>0</v>
      </c>
      <c r="E38" s="96">
        <v>0</v>
      </c>
      <c r="F38" s="21"/>
    </row>
    <row r="39" spans="1:6" ht="35.25">
      <c r="A39" s="49" t="s">
        <v>44</v>
      </c>
      <c r="B39" s="25"/>
      <c r="C39" s="25"/>
      <c r="D39" s="107"/>
      <c r="E39" s="88"/>
      <c r="F39" s="21"/>
    </row>
    <row r="40" spans="1:6" ht="34.5">
      <c r="A40" s="40" t="s">
        <v>45</v>
      </c>
      <c r="B40" s="25">
        <v>0</v>
      </c>
      <c r="C40" s="25">
        <v>0</v>
      </c>
      <c r="D40" s="107">
        <v>0</v>
      </c>
      <c r="E40" s="88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89">
        <v>0</v>
      </c>
      <c r="E41" s="90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91">
        <v>0</v>
      </c>
      <c r="E42" s="92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91">
        <v>0</v>
      </c>
      <c r="E43" s="92">
        <v>0</v>
      </c>
      <c r="F43" s="50"/>
    </row>
    <row r="44" spans="1:6" s="51" customFormat="1" ht="45.75" thickBot="1">
      <c r="A44" s="52" t="s">
        <v>49</v>
      </c>
      <c r="B44" s="53">
        <v>66479801</v>
      </c>
      <c r="C44" s="53">
        <v>67483988</v>
      </c>
      <c r="D44" s="97">
        <v>78296740</v>
      </c>
      <c r="E44" s="98">
        <v>10812752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97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111">
        <f>SUBOS!B7+SUAg!B7+SUBR!B7+SULaw!B7+SUNO!B7+SUSLA!B7</f>
        <v>0</v>
      </c>
      <c r="C7" s="111">
        <f>SUBOS!C7+SUAg!C7+SUBR!C7+SULaw!C7+SUNO!C7+SUSLA!C7</f>
        <v>0</v>
      </c>
      <c r="D7" s="111">
        <f>SUBOS!D7+SUAg!D7+SUBR!D7+SULaw!D7+SUNO!D7+SUSLA!D7</f>
        <v>0</v>
      </c>
      <c r="E7" s="26">
        <f t="shared" ref="E7:E12" si="0">D7-C7</f>
        <v>0</v>
      </c>
      <c r="F7" s="21"/>
    </row>
    <row r="8" spans="1:12" ht="34.5">
      <c r="A8" s="27" t="s">
        <v>13</v>
      </c>
      <c r="B8" s="111">
        <f>SUBOS!B8+SUAg!B8+SUBR!B8+SULaw!B8+SUNO!B8+SUSLA!B8</f>
        <v>0</v>
      </c>
      <c r="C8" s="111">
        <f>SUBOS!C8+SUAg!C8+SUBR!C8+SULaw!C8+SUNO!C8+SUSLA!C8</f>
        <v>0</v>
      </c>
      <c r="D8" s="111">
        <f>SUBOS!D8+SUAg!D8+SUBR!D8+SULaw!D8+SUNO!D8+SUSLA!D8</f>
        <v>0</v>
      </c>
      <c r="E8" s="29">
        <f t="shared" si="0"/>
        <v>0</v>
      </c>
      <c r="F8" s="21"/>
    </row>
    <row r="9" spans="1:12" ht="34.5">
      <c r="A9" s="30" t="s">
        <v>14</v>
      </c>
      <c r="B9" s="111">
        <f>SUBOS!B9+SUAg!B9+SUBR!B9+SULaw!B9+SUNO!B9+SUSLA!B9</f>
        <v>0</v>
      </c>
      <c r="C9" s="111">
        <f>SUBOS!C9+SUAg!C9+SUBR!C9+SULaw!C9+SUNO!C9+SUSLA!C9</f>
        <v>0</v>
      </c>
      <c r="D9" s="111">
        <f>SUBOS!D9+SUAg!D9+SUBR!D9+SULaw!D9+SUNO!D9+SUSLA!D9</f>
        <v>0</v>
      </c>
      <c r="E9" s="29">
        <f t="shared" si="0"/>
        <v>0</v>
      </c>
      <c r="F9" s="21"/>
    </row>
    <row r="10" spans="1:12" ht="34.5">
      <c r="A10" s="31" t="s">
        <v>15</v>
      </c>
      <c r="B10" s="111">
        <f>SUBOS!B10+SUAg!B10+SUBR!B10+SULaw!B10+SUNO!B10+SUSLA!B10</f>
        <v>1728495</v>
      </c>
      <c r="C10" s="111">
        <f>SUBOS!C10+SUAg!C10+SUBR!C10+SULaw!C10+SUNO!C10+SUSLA!C10</f>
        <v>1971188</v>
      </c>
      <c r="D10" s="111">
        <f>SUBOS!D10+SUAg!D10+SUBR!D10+SULaw!D10+SUNO!D10+SUSLA!D10</f>
        <v>1971188</v>
      </c>
      <c r="E10" s="29">
        <f t="shared" si="0"/>
        <v>0</v>
      </c>
      <c r="F10" s="21" t="s">
        <v>50</v>
      </c>
    </row>
    <row r="11" spans="1:12" ht="34.5">
      <c r="A11" s="31" t="s">
        <v>16</v>
      </c>
      <c r="B11" s="111">
        <f>SUBOS!B11+SUAg!B11+SUBR!B11+SULaw!B11+SUNO!B11+SUSLA!B11</f>
        <v>19635</v>
      </c>
      <c r="C11" s="111">
        <f>SUBOS!C11+SUAg!C11+SUBR!C11+SULaw!C11+SUNO!C11+SUSLA!C11</f>
        <v>210000</v>
      </c>
      <c r="D11" s="111">
        <f>SUBOS!D11+SUAg!D11+SUBR!D11+SULaw!D11+SUNO!D11+SUSLA!D11</f>
        <v>1379291</v>
      </c>
      <c r="E11" s="29">
        <f t="shared" si="0"/>
        <v>1169291</v>
      </c>
      <c r="F11" s="21"/>
    </row>
    <row r="12" spans="1:12" s="36" customFormat="1" ht="35.25">
      <c r="A12" s="32" t="s">
        <v>17</v>
      </c>
      <c r="B12" s="113">
        <f>B10+B9+B8+B7+B11</f>
        <v>1748130</v>
      </c>
      <c r="C12" s="113">
        <f>C10+C9+C8+C7+C11</f>
        <v>2181188</v>
      </c>
      <c r="D12" s="113">
        <f>D10+D9+D8+D7+D11</f>
        <v>3350479</v>
      </c>
      <c r="E12" s="34">
        <f t="shared" si="0"/>
        <v>1169291</v>
      </c>
      <c r="F12" s="35"/>
    </row>
    <row r="13" spans="1:12" s="36" customFormat="1" ht="35.25">
      <c r="A13" s="37" t="s">
        <v>18</v>
      </c>
      <c r="B13" s="115">
        <f>SUBOS!B13+SUAg!B13+SUBR!B13+SULaw!B13+SUNO!B13+SUSLA!B13</f>
        <v>12202908</v>
      </c>
      <c r="C13" s="115">
        <f>SUBOS!C13+SUAg!C13+SUBR!C13+SULaw!C13+SUNO!C13+SUSLA!C13</f>
        <v>12202908</v>
      </c>
      <c r="D13" s="115">
        <f>SUBOS!D13+SUAg!D13+SUBR!D13+SULaw!D13+SUNO!D13+SUSLA!D13</f>
        <v>18662014</v>
      </c>
      <c r="E13" s="34">
        <f>D13-C13</f>
        <v>6459106</v>
      </c>
      <c r="F13" s="35"/>
    </row>
    <row r="14" spans="1:12" ht="35.25">
      <c r="A14" s="22" t="s">
        <v>19</v>
      </c>
      <c r="B14" s="116"/>
      <c r="C14" s="116"/>
      <c r="D14" s="116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f>SUBOS!B16+SUAg!B16+SUBR!B16+SULaw!B16+SUNO!B16+SUSLA!B16</f>
        <v>36019700</v>
      </c>
      <c r="C16" s="25">
        <f>SUBOS!C16+SUAg!C16+SUBR!C16+SULaw!C16+SUNO!C16+SUSLA!C16</f>
        <v>39006977</v>
      </c>
      <c r="D16" s="25">
        <f>SUBOS!D16+SUAg!D16+SUBR!D16+SULaw!D16+SUNO!D16+SUSLA!D16</f>
        <v>41034014</v>
      </c>
      <c r="E16" s="25">
        <f>D16-C16</f>
        <v>2027037</v>
      </c>
      <c r="F16" s="38"/>
    </row>
    <row r="17" spans="1:6" ht="34.5">
      <c r="A17" s="18" t="s">
        <v>22</v>
      </c>
      <c r="B17" s="25">
        <f>SUBOS!B17+SUAg!B17+SUBR!B17+SULaw!B17+SUNO!B17+SUSLA!B17</f>
        <v>5905505</v>
      </c>
      <c r="C17" s="25">
        <f>SUBOS!C17+SUAg!C17+SUBR!C17+SULaw!C17+SUNO!C17+SUSLA!C17</f>
        <v>6552230</v>
      </c>
      <c r="D17" s="25">
        <f>SUBOS!D17+SUAg!D17+SUBR!D17+SULaw!D17+SUNO!D17+SUSLA!D17</f>
        <v>5460017</v>
      </c>
      <c r="E17" s="25">
        <f>D17-C17</f>
        <v>-1092213</v>
      </c>
      <c r="F17" s="38"/>
    </row>
    <row r="18" spans="1:6" ht="34.5">
      <c r="A18" s="40" t="s">
        <v>23</v>
      </c>
      <c r="B18" s="25">
        <f>SUBOS!B18+SUAg!B18+SUBR!B18+SULaw!B18+SUNO!B18+SUSLA!B18</f>
        <v>2947447</v>
      </c>
      <c r="C18" s="25">
        <f>SUBOS!C18+SUAg!C18+SUBR!C18+SULaw!C18+SUNO!C18+SUSLA!C18</f>
        <v>3046859</v>
      </c>
      <c r="D18" s="25">
        <f>SUBOS!D18+SUAg!D18+SUBR!D18+SULaw!D18+SUNO!D18+SUSLA!D18</f>
        <v>3295590</v>
      </c>
      <c r="E18" s="25">
        <f>D18-C18</f>
        <v>248731</v>
      </c>
      <c r="F18" s="38"/>
    </row>
    <row r="19" spans="1:6" ht="34.5">
      <c r="A19" s="40" t="s">
        <v>24</v>
      </c>
      <c r="B19" s="25">
        <f>SUBOS!B19+SUAg!B19+SUBR!B19+SULaw!B19+SUNO!B19+SUSLA!B19</f>
        <v>1050710</v>
      </c>
      <c r="C19" s="25">
        <f>SUBOS!C19+SUAg!C19+SUBR!C19+SULaw!C19+SUNO!C19+SUSLA!C19</f>
        <v>1158122</v>
      </c>
      <c r="D19" s="25">
        <f>SUBOS!D19+SUAg!D19+SUBR!D19+SULaw!D19+SUNO!D19+SUSLA!D19</f>
        <v>1028689</v>
      </c>
      <c r="E19" s="25">
        <f>D19-C19</f>
        <v>-129433</v>
      </c>
      <c r="F19" s="38"/>
    </row>
    <row r="20" spans="1:6" ht="34.5">
      <c r="A20" s="40" t="s">
        <v>25</v>
      </c>
      <c r="B20" s="25">
        <f>SUBOS!B20+SUAg!B20+SUBR!B20+SULaw!B20+SUNO!B20+SUSLA!B20</f>
        <v>731471</v>
      </c>
      <c r="C20" s="25">
        <f>SUBOS!C20+SUAg!C20+SUBR!C20+SULaw!C20+SUNO!C20+SUSLA!C20</f>
        <v>100000</v>
      </c>
      <c r="D20" s="25">
        <f>SUBOS!D20+SUAg!D20+SUBR!D20+SULaw!D20+SUNO!D20+SUSLA!D20</f>
        <v>800000</v>
      </c>
      <c r="E20" s="25">
        <f t="shared" ref="E20:E26" si="1">D20-C20</f>
        <v>700000</v>
      </c>
      <c r="F20" s="38"/>
    </row>
    <row r="21" spans="1:6" ht="34.5">
      <c r="A21" s="40" t="s">
        <v>26</v>
      </c>
      <c r="B21" s="25">
        <f>SUBOS!B21+SUAg!B21+SUBR!B21+SULaw!B21+SUNO!B21+SUSLA!B21</f>
        <v>200000</v>
      </c>
      <c r="C21" s="25">
        <f>SUBOS!C21+SUAg!C21+SUBR!C21+SULaw!C21+SUNO!C21+SUSLA!C21</f>
        <v>0</v>
      </c>
      <c r="D21" s="25">
        <f>SUBOS!D21+SUAg!D21+SUBR!D21+SULaw!D21+SUNO!D21+SUSLA!D21</f>
        <v>200000</v>
      </c>
      <c r="E21" s="25">
        <f t="shared" si="1"/>
        <v>200000</v>
      </c>
      <c r="F21" s="38"/>
    </row>
    <row r="22" spans="1:6" ht="34.5">
      <c r="A22" s="40" t="s">
        <v>27</v>
      </c>
      <c r="B22" s="25">
        <f>SUBOS!B22+SUAg!B22+SUBR!B22+SULaw!B22+SUNO!B22+SUSLA!B22</f>
        <v>0</v>
      </c>
      <c r="C22" s="25">
        <f>SUBOS!C22+SUAg!C22+SUBR!C22+SULaw!C22+SUNO!C22+SUSLA!C22</f>
        <v>0</v>
      </c>
      <c r="D22" s="25">
        <f>SUBOS!D22+SUAg!D22+SUBR!D22+SULaw!D22+SUNO!D22+SUSLA!D22</f>
        <v>0</v>
      </c>
      <c r="E22" s="25">
        <f t="shared" si="1"/>
        <v>0</v>
      </c>
      <c r="F22" s="38"/>
    </row>
    <row r="23" spans="1:6" ht="34.5">
      <c r="A23" s="40" t="s">
        <v>28</v>
      </c>
      <c r="B23" s="25">
        <f>SUBOS!B23+SUAg!B23+SUBR!B23+SULaw!B23+SUNO!B23+SUSLA!B23</f>
        <v>216577</v>
      </c>
      <c r="C23" s="25">
        <f>SUBOS!C23+SUAg!C23+SUBR!C23+SULaw!C23+SUNO!C23+SUSLA!C23</f>
        <v>0</v>
      </c>
      <c r="D23" s="25">
        <f>SUBOS!D23+SUAg!D23+SUBR!D23+SULaw!D23+SUNO!D23+SUSLA!D23</f>
        <v>1000000</v>
      </c>
      <c r="E23" s="25">
        <f t="shared" si="1"/>
        <v>1000000</v>
      </c>
      <c r="F23" s="38"/>
    </row>
    <row r="24" spans="1:6" ht="34.5">
      <c r="A24" s="40" t="s">
        <v>29</v>
      </c>
      <c r="B24" s="25">
        <f>SUBOS!B24+SUAg!B24+SUBR!B24+SULaw!B24+SUNO!B24+SUSLA!B24</f>
        <v>1145343</v>
      </c>
      <c r="C24" s="25">
        <f>SUBOS!C24+SUAg!C24+SUBR!C24+SULaw!C24+SUNO!C24+SUSLA!C24</f>
        <v>1500000</v>
      </c>
      <c r="D24" s="25">
        <f>SUBOS!D24+SUAg!D24+SUBR!D24+SULaw!D24+SUNO!D24+SUSLA!D24</f>
        <v>499783</v>
      </c>
      <c r="E24" s="25">
        <f t="shared" si="1"/>
        <v>-1000217</v>
      </c>
      <c r="F24" s="38"/>
    </row>
    <row r="25" spans="1:6" ht="34.5">
      <c r="A25" s="40" t="s">
        <v>30</v>
      </c>
      <c r="B25" s="25">
        <f>SUBOS!B25+SUAg!B25+SUBR!B25+SULaw!B25+SUNO!B25+SUSLA!B25</f>
        <v>0</v>
      </c>
      <c r="C25" s="25">
        <f>SUBOS!C25+SUAg!C25+SUBR!C25+SULaw!C25+SUNO!C25+SUSLA!C25</f>
        <v>0</v>
      </c>
      <c r="D25" s="25">
        <f>SUBOS!D25+SUAg!D25+SUBR!D25+SULaw!D25+SUNO!D25+SUSLA!D25</f>
        <v>0</v>
      </c>
      <c r="E25" s="25">
        <f t="shared" si="1"/>
        <v>0</v>
      </c>
      <c r="F25" s="38"/>
    </row>
    <row r="26" spans="1:6" ht="34.5">
      <c r="A26" s="40" t="s">
        <v>31</v>
      </c>
      <c r="B26" s="25">
        <f>SUBOS!B26+SUAg!B26+SUBR!B26+SULaw!B26+SUNO!B26+SUSLA!B26</f>
        <v>0</v>
      </c>
      <c r="C26" s="25">
        <f>SUBOS!C26+SUAg!C26+SUBR!C26+SULaw!C26+SUNO!C26+SUSLA!C26</f>
        <v>0</v>
      </c>
      <c r="D26" s="25">
        <f>SUBOS!D26+SUAg!D26+SUBR!D26+SULaw!D26+SUNO!D26+SUSLA!D26</f>
        <v>0</v>
      </c>
      <c r="E26" s="25">
        <f t="shared" si="1"/>
        <v>0</v>
      </c>
      <c r="F26" s="38"/>
    </row>
    <row r="27" spans="1:6" ht="34.5">
      <c r="A27" s="40" t="s">
        <v>32</v>
      </c>
      <c r="B27" s="111">
        <f>SUBOS!B27+SUAg!B27+SUBR!B27+SULaw!B27+SUNO!B27+SUSLA!B27</f>
        <v>0</v>
      </c>
      <c r="C27" s="111">
        <f>SUBOS!C27+SUAg!C27+SUBR!C27+SULaw!C27+SUNO!C27+SUSLA!C27</f>
        <v>0</v>
      </c>
      <c r="D27" s="111">
        <f>SUBOS!D27+SUAg!D27+SUBR!D27+SULaw!D27+SUNO!D27+SUSLA!D27</f>
        <v>0</v>
      </c>
      <c r="E27" s="25">
        <f>D27-C27</f>
        <v>0</v>
      </c>
      <c r="F27" s="38"/>
    </row>
    <row r="28" spans="1:6" s="36" customFormat="1" ht="35.25">
      <c r="A28" s="22" t="s">
        <v>33</v>
      </c>
      <c r="B28" s="114">
        <f>SUM(B16:B27)</f>
        <v>48216753</v>
      </c>
      <c r="C28" s="114">
        <f>SUM(C16:C27)</f>
        <v>51364188</v>
      </c>
      <c r="D28" s="114">
        <f>SUM(D16:D27)</f>
        <v>53318093</v>
      </c>
      <c r="E28" s="33">
        <f>SUM(E16:E27)</f>
        <v>1953905</v>
      </c>
      <c r="F28" s="35"/>
    </row>
    <row r="29" spans="1:6" ht="34.5">
      <c r="A29" s="41" t="s">
        <v>34</v>
      </c>
      <c r="B29" s="111">
        <f>SUBOS!B29+SUAg!B29+SUBR!B29+SULaw!B29+SUNO!B29+SUSLA!B29</f>
        <v>0</v>
      </c>
      <c r="C29" s="111">
        <f>SUBOS!C29+SUAg!C29+SUBR!C29+SULaw!C29+SUNO!C29+SUSLA!C29</f>
        <v>0</v>
      </c>
      <c r="D29" s="111">
        <f>SUBOS!D29+SUAg!D29+SUBR!D29+SULaw!D29+SUNO!D29+SUSLA!D29</f>
        <v>0</v>
      </c>
      <c r="E29" s="26">
        <f t="shared" ref="E29:E34" si="2">D29-C29</f>
        <v>0</v>
      </c>
      <c r="F29" s="21"/>
    </row>
    <row r="30" spans="1:6" ht="34.5">
      <c r="A30" s="40" t="s">
        <v>35</v>
      </c>
      <c r="B30" s="111">
        <f>SUBOS!B30+SUAg!B30+SUBR!B30+SULaw!B30+SUNO!B30+SUSLA!B30</f>
        <v>0</v>
      </c>
      <c r="C30" s="111">
        <f>SUBOS!C30+SUAg!C30+SUBR!C30+SULaw!C30+SUNO!C30+SUSLA!C30</f>
        <v>70000</v>
      </c>
      <c r="D30" s="111">
        <f>SUBOS!D30+SUAg!D30+SUBR!D30+SULaw!D30+SUNO!D30+SUSLA!D30</f>
        <v>0</v>
      </c>
      <c r="E30" s="29">
        <f t="shared" si="2"/>
        <v>-70000</v>
      </c>
      <c r="F30" s="21"/>
    </row>
    <row r="31" spans="1:6" ht="34.5">
      <c r="A31" s="42" t="s">
        <v>36</v>
      </c>
      <c r="B31" s="111">
        <f>SUBOS!B31+SUAg!B31+SUBR!B31+SULaw!B31+SUNO!B31+SUSLA!B31</f>
        <v>0</v>
      </c>
      <c r="C31" s="111">
        <f>SUBOS!C31+SUAg!C31+SUBR!C31+SULaw!C31+SUNO!C31+SUSLA!C31</f>
        <v>0</v>
      </c>
      <c r="D31" s="111">
        <f>SUBOS!D31+SUAg!D31+SUBR!D31+SULaw!D31+SUNO!D31+SUSLA!D31</f>
        <v>0</v>
      </c>
      <c r="E31" s="29">
        <f t="shared" si="2"/>
        <v>0</v>
      </c>
      <c r="F31" s="21"/>
    </row>
    <row r="32" spans="1:6" ht="34.5">
      <c r="A32" s="30" t="s">
        <v>37</v>
      </c>
      <c r="B32" s="111">
        <f>SUBOS!B32+SUAg!B32+SUBR!B32+SULaw!B32+SUNO!B32+SUSLA!B32</f>
        <v>0</v>
      </c>
      <c r="C32" s="111">
        <f>SUBOS!C32+SUAg!C32+SUBR!C32+SULaw!C32+SUNO!C32+SUSLA!C32</f>
        <v>0</v>
      </c>
      <c r="D32" s="111">
        <f>SUBOS!D32+SUAg!D32+SUBR!D32+SULaw!D32+SUNO!D32+SUSLA!D32</f>
        <v>0</v>
      </c>
      <c r="E32" s="29">
        <f t="shared" si="2"/>
        <v>0</v>
      </c>
      <c r="F32" s="21"/>
    </row>
    <row r="33" spans="1:6" ht="34.5">
      <c r="A33" s="40" t="s">
        <v>38</v>
      </c>
      <c r="B33" s="111">
        <f>SUBOS!B33+SUAg!B33+SUBR!B33+SULaw!B33+SUNO!B33+SUSLA!B33</f>
        <v>0</v>
      </c>
      <c r="C33" s="111">
        <f>SUBOS!C33+SUAg!C33+SUBR!C33+SULaw!C33+SUNO!C33+SUSLA!C33</f>
        <v>0</v>
      </c>
      <c r="D33" s="111">
        <f>SUBOS!D33+SUAg!D33+SUBR!D33+SULaw!D33+SUNO!D33+SUSLA!D33</f>
        <v>0</v>
      </c>
      <c r="E33" s="29">
        <f t="shared" si="2"/>
        <v>0</v>
      </c>
      <c r="F33" s="21"/>
    </row>
    <row r="34" spans="1:6" ht="34.5">
      <c r="A34" s="42" t="s">
        <v>39</v>
      </c>
      <c r="B34" s="111">
        <f>SUBOS!B34+SUAg!B34+SUBR!B34+SULaw!B34+SUNO!B34+SUSLA!B34</f>
        <v>7392000</v>
      </c>
      <c r="C34" s="111">
        <f>SUBOS!C34+SUAg!C34+SUBR!C34+SULaw!C34+SUNO!C34+SUSLA!C34</f>
        <v>3252332</v>
      </c>
      <c r="D34" s="111">
        <f>SUBOS!D34+SUAg!D34+SUBR!D34+SULaw!D34+SUNO!D34+SUSLA!D34</f>
        <v>5646326</v>
      </c>
      <c r="E34" s="29">
        <f t="shared" si="2"/>
        <v>2393994</v>
      </c>
      <c r="F34" s="21"/>
    </row>
    <row r="35" spans="1:6" s="36" customFormat="1" ht="35.25">
      <c r="A35" s="43" t="s">
        <v>40</v>
      </c>
      <c r="B35" s="113">
        <f>B34+B33+B32+B31+B30+B29+B28</f>
        <v>55608753</v>
      </c>
      <c r="C35" s="113">
        <f>C34+C33+C32+C31+C30+C29+C28</f>
        <v>54686520</v>
      </c>
      <c r="D35" s="113">
        <f>D34+D33+D32+D31+D30+D29+D28</f>
        <v>58964419</v>
      </c>
      <c r="E35" s="45">
        <f>E34+E33+E32+E31+E30+E29+E28</f>
        <v>4277899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111">
        <f>SUBOS!B37+SUAg!B37+SUBR!B37+SULaw!B37+SUNO!B37+SUSLA!B37</f>
        <v>3347993</v>
      </c>
      <c r="C37" s="111">
        <f>SUBOS!C37+SUAg!C37+SUBR!C37+SULaw!C37+SUNO!C37+SUSLA!C37</f>
        <v>3379752</v>
      </c>
      <c r="D37" s="111">
        <f>SUBOS!D37+SUAg!D37+SUBR!D37+SULaw!D37+SUNO!D37+SUSLA!D37</f>
        <v>3379752</v>
      </c>
      <c r="E37" s="26">
        <f>D37-C37</f>
        <v>0</v>
      </c>
      <c r="F37" s="21"/>
    </row>
    <row r="38" spans="1:6" ht="34.5">
      <c r="A38" s="27" t="s">
        <v>43</v>
      </c>
      <c r="B38" s="111">
        <f>SUBOS!B38+SUAg!B38+SUBR!B38+SULaw!B38+SUNO!B38+SUSLA!B38</f>
        <v>0</v>
      </c>
      <c r="C38" s="111">
        <f>SUBOS!C38+SUAg!C38+SUBR!C38+SULaw!C38+SUNO!C38+SUSLA!C38</f>
        <v>0</v>
      </c>
      <c r="D38" s="111">
        <f>SUBOS!D38+SUAg!D38+SUBR!D38+SULaw!D38+SUNO!D38+SUSLA!D38</f>
        <v>0</v>
      </c>
      <c r="E38" s="48">
        <f>D38-C38</f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111">
        <f>SUBOS!B40+SUAg!B40+SUBR!B40+SULaw!B40+SUNO!B40+SUSLA!B40</f>
        <v>0</v>
      </c>
      <c r="C40" s="111">
        <f>SUBOS!C40+SUAg!C40+SUBR!C40+SULaw!C40+SUNO!C40+SUSLA!C40</f>
        <v>0</v>
      </c>
      <c r="D40" s="111">
        <f>SUBOS!D40+SUAg!D40+SUBR!D40+SULaw!D40+SUNO!D40+SUSLA!D40</f>
        <v>0</v>
      </c>
      <c r="E40" s="26">
        <f>D40-C40</f>
        <v>0</v>
      </c>
      <c r="F40" s="21"/>
    </row>
    <row r="41" spans="1:6" ht="34.5">
      <c r="A41" s="27" t="s">
        <v>46</v>
      </c>
      <c r="B41" s="111">
        <f>SUBOS!B41+SUAg!B41+SUBR!B41+SULaw!B41+SUNO!B41+SUSLA!B41</f>
        <v>0</v>
      </c>
      <c r="C41" s="111">
        <f>SUBOS!C41+SUAg!C41+SUBR!C41+SULaw!C41+SUNO!C41+SUSLA!C41</f>
        <v>0</v>
      </c>
      <c r="D41" s="111">
        <f>SUBOS!D41+SUAg!D41+SUBR!D41+SULaw!D41+SUNO!D41+SUSLA!D41</f>
        <v>0</v>
      </c>
      <c r="E41" s="29">
        <f>D41-C41</f>
        <v>0</v>
      </c>
      <c r="F41" s="21"/>
    </row>
    <row r="42" spans="1:6" s="51" customFormat="1" ht="45">
      <c r="A42" s="22" t="s">
        <v>47</v>
      </c>
      <c r="B42" s="114">
        <f>B41+B40+B38+B37</f>
        <v>3347993</v>
      </c>
      <c r="C42" s="114">
        <f>C41+C40+C38+C37</f>
        <v>3379752</v>
      </c>
      <c r="D42" s="114">
        <f>D41+D40+D38+D37</f>
        <v>3379752</v>
      </c>
      <c r="E42" s="34">
        <f>D42-C42</f>
        <v>0</v>
      </c>
      <c r="F42" s="50"/>
    </row>
    <row r="43" spans="1:6" s="51" customFormat="1" ht="45">
      <c r="A43" s="22" t="s">
        <v>48</v>
      </c>
      <c r="B43" s="33">
        <f>[1]Revenue!F32</f>
        <v>0</v>
      </c>
      <c r="C43" s="33">
        <f>[1]Revenue!G32</f>
        <v>0</v>
      </c>
      <c r="D43" s="33">
        <f>[1]Revenue!H32</f>
        <v>0</v>
      </c>
      <c r="E43" s="34">
        <f>D43-C43</f>
        <v>0</v>
      </c>
      <c r="F43" s="50"/>
    </row>
    <row r="44" spans="1:6" s="51" customFormat="1" ht="45.75" thickBot="1">
      <c r="A44" s="52" t="s">
        <v>49</v>
      </c>
      <c r="B44" s="53">
        <f>B42+B35+B12+B13+B43</f>
        <v>72907784</v>
      </c>
      <c r="C44" s="53">
        <f>C42+C35+C12+C13+C43</f>
        <v>72450368</v>
      </c>
      <c r="D44" s="53">
        <f>D42+D35+D12+D13+D43</f>
        <v>84356664</v>
      </c>
      <c r="E44" s="54">
        <f>D44-C44</f>
        <v>11906296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76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1169291</v>
      </c>
      <c r="E11" s="29">
        <v>1169291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1169291</v>
      </c>
      <c r="E12" s="34">
        <v>1169291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33">
        <v>0</v>
      </c>
      <c r="E13" s="34">
        <v>0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0</v>
      </c>
      <c r="C16" s="25">
        <v>0</v>
      </c>
      <c r="D16" s="25">
        <v>0</v>
      </c>
      <c r="E16" s="25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25">
        <v>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33">
        <v>0</v>
      </c>
      <c r="E28" s="33">
        <v>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0</v>
      </c>
      <c r="C34" s="28">
        <v>0</v>
      </c>
      <c r="D34" s="28">
        <v>0</v>
      </c>
      <c r="E34" s="29">
        <v>0</v>
      </c>
      <c r="F34" s="21"/>
    </row>
    <row r="35" spans="1:6" s="36" customFormat="1" ht="35.25">
      <c r="A35" s="43" t="s">
        <v>40</v>
      </c>
      <c r="B35" s="44">
        <v>0</v>
      </c>
      <c r="C35" s="44">
        <v>0</v>
      </c>
      <c r="D35" s="44">
        <v>0</v>
      </c>
      <c r="E35" s="45">
        <v>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0</v>
      </c>
      <c r="C44" s="53">
        <v>0</v>
      </c>
      <c r="D44" s="53">
        <v>1169291</v>
      </c>
      <c r="E44" s="54">
        <v>1169291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77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33">
        <v>0</v>
      </c>
      <c r="E13" s="34">
        <v>0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0</v>
      </c>
      <c r="C16" s="25">
        <v>0</v>
      </c>
      <c r="D16" s="25">
        <v>0</v>
      </c>
      <c r="E16" s="25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25">
        <v>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33">
        <v>0</v>
      </c>
      <c r="E28" s="33">
        <v>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0</v>
      </c>
      <c r="C34" s="28">
        <v>0</v>
      </c>
      <c r="D34" s="28">
        <v>0</v>
      </c>
      <c r="E34" s="29">
        <v>0</v>
      </c>
      <c r="F34" s="21"/>
    </row>
    <row r="35" spans="1:6" s="36" customFormat="1" ht="35.25">
      <c r="A35" s="43" t="s">
        <v>40</v>
      </c>
      <c r="B35" s="44">
        <v>0</v>
      </c>
      <c r="C35" s="44">
        <v>0</v>
      </c>
      <c r="D35" s="44">
        <v>0</v>
      </c>
      <c r="E35" s="45">
        <v>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3347993</v>
      </c>
      <c r="C37" s="25">
        <v>3379752</v>
      </c>
      <c r="D37" s="25">
        <v>3379752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3347993</v>
      </c>
      <c r="C42" s="33">
        <v>3379752</v>
      </c>
      <c r="D42" s="33">
        <v>3379752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3347993</v>
      </c>
      <c r="C44" s="53">
        <v>3379752</v>
      </c>
      <c r="D44" s="53">
        <v>3379752</v>
      </c>
      <c r="E44" s="54">
        <v>0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3" t="s">
        <v>1</v>
      </c>
      <c r="C1" s="109" t="s">
        <v>78</v>
      </c>
      <c r="D1" s="4"/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1728495</v>
      </c>
      <c r="C10" s="28">
        <v>1971188</v>
      </c>
      <c r="D10" s="28">
        <v>1971188</v>
      </c>
      <c r="E10" s="29">
        <v>0</v>
      </c>
      <c r="F10" s="21"/>
    </row>
    <row r="11" spans="1:12" ht="34.5">
      <c r="A11" s="31" t="s">
        <v>16</v>
      </c>
      <c r="B11" s="28">
        <v>19635</v>
      </c>
      <c r="C11" s="28">
        <v>210000</v>
      </c>
      <c r="D11" s="28">
        <v>210000</v>
      </c>
      <c r="E11" s="29">
        <v>0</v>
      </c>
      <c r="F11" s="21"/>
    </row>
    <row r="12" spans="1:12" s="36" customFormat="1" ht="35.25">
      <c r="A12" s="32" t="s">
        <v>17</v>
      </c>
      <c r="B12" s="33">
        <v>1748130</v>
      </c>
      <c r="C12" s="33">
        <v>2181188</v>
      </c>
      <c r="D12" s="33">
        <v>2181188</v>
      </c>
      <c r="E12" s="34">
        <v>0</v>
      </c>
      <c r="F12" s="35"/>
    </row>
    <row r="13" spans="1:12" s="36" customFormat="1" ht="35.25">
      <c r="A13" s="37" t="s">
        <v>18</v>
      </c>
      <c r="B13" s="33">
        <v>7656104</v>
      </c>
      <c r="C13" s="33">
        <v>7656104</v>
      </c>
      <c r="D13" s="33">
        <v>11710401</v>
      </c>
      <c r="E13" s="34">
        <v>4054297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20107655</v>
      </c>
      <c r="C16" s="25">
        <v>23066891</v>
      </c>
      <c r="D16" s="25">
        <v>24088146</v>
      </c>
      <c r="E16" s="25">
        <v>1021255</v>
      </c>
      <c r="F16" s="38"/>
    </row>
    <row r="17" spans="1:6" ht="34.5">
      <c r="A17" s="18" t="s">
        <v>22</v>
      </c>
      <c r="B17" s="25">
        <v>5134247</v>
      </c>
      <c r="C17" s="25">
        <v>5900000</v>
      </c>
      <c r="D17" s="25">
        <v>4776335</v>
      </c>
      <c r="E17" s="25">
        <v>-1123665</v>
      </c>
      <c r="F17" s="38"/>
    </row>
    <row r="18" spans="1:6" ht="34.5">
      <c r="A18" s="40" t="s">
        <v>23</v>
      </c>
      <c r="B18" s="25">
        <v>1802306</v>
      </c>
      <c r="C18" s="25">
        <v>2078314</v>
      </c>
      <c r="D18" s="25">
        <v>1697212</v>
      </c>
      <c r="E18" s="25">
        <v>-381102</v>
      </c>
      <c r="F18" s="38"/>
    </row>
    <row r="19" spans="1:6" ht="34.5">
      <c r="A19" s="40" t="s">
        <v>24</v>
      </c>
      <c r="B19" s="25">
        <v>925731</v>
      </c>
      <c r="C19" s="25">
        <v>1036525</v>
      </c>
      <c r="D19" s="25">
        <v>907092</v>
      </c>
      <c r="E19" s="25">
        <v>-129433</v>
      </c>
      <c r="F19" s="38"/>
    </row>
    <row r="20" spans="1:6" ht="34.5">
      <c r="A20" s="40" t="s">
        <v>25</v>
      </c>
      <c r="B20" s="25">
        <v>658323</v>
      </c>
      <c r="C20" s="25">
        <v>0</v>
      </c>
      <c r="D20" s="25">
        <v>700000</v>
      </c>
      <c r="E20" s="25">
        <v>700000</v>
      </c>
      <c r="F20" s="38"/>
    </row>
    <row r="21" spans="1:6" ht="34.5">
      <c r="A21" s="40" t="s">
        <v>26</v>
      </c>
      <c r="B21" s="25">
        <v>200000</v>
      </c>
      <c r="C21" s="25">
        <v>0</v>
      </c>
      <c r="D21" s="25">
        <v>200000</v>
      </c>
      <c r="E21" s="25">
        <v>200000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216577</v>
      </c>
      <c r="C23" s="25">
        <v>0</v>
      </c>
      <c r="D23" s="25">
        <v>1000000</v>
      </c>
      <c r="E23" s="25">
        <v>1000000</v>
      </c>
      <c r="F23" s="38"/>
    </row>
    <row r="24" spans="1:6" ht="34.5">
      <c r="A24" s="40" t="s">
        <v>29</v>
      </c>
      <c r="B24" s="25">
        <v>1145343</v>
      </c>
      <c r="C24" s="25">
        <v>1500000</v>
      </c>
      <c r="D24" s="25">
        <v>499783</v>
      </c>
      <c r="E24" s="25">
        <v>-1000217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30190181</v>
      </c>
      <c r="C28" s="33">
        <v>33581730</v>
      </c>
      <c r="D28" s="33">
        <v>33868568</v>
      </c>
      <c r="E28" s="33">
        <v>286838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6738824</v>
      </c>
      <c r="C34" s="28">
        <v>2796420</v>
      </c>
      <c r="D34" s="28">
        <v>5190414</v>
      </c>
      <c r="E34" s="29">
        <v>2393994</v>
      </c>
      <c r="F34" s="21"/>
    </row>
    <row r="35" spans="1:6" s="36" customFormat="1" ht="35.25">
      <c r="A35" s="43" t="s">
        <v>40</v>
      </c>
      <c r="B35" s="44">
        <v>36929005</v>
      </c>
      <c r="C35" s="44">
        <v>36378150</v>
      </c>
      <c r="D35" s="44">
        <v>39058982</v>
      </c>
      <c r="E35" s="45">
        <v>2393994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46333239</v>
      </c>
      <c r="C44" s="53">
        <v>46215442</v>
      </c>
      <c r="D44" s="53">
        <v>52950571</v>
      </c>
      <c r="E44" s="54">
        <v>6735129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79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1077517</v>
      </c>
      <c r="C13" s="33">
        <v>1077517</v>
      </c>
      <c r="D13" s="33">
        <v>1655624</v>
      </c>
      <c r="E13" s="34">
        <v>578107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3859820</v>
      </c>
      <c r="C16" s="25">
        <v>3531222</v>
      </c>
      <c r="D16" s="25">
        <v>4067599</v>
      </c>
      <c r="E16" s="25">
        <v>536377</v>
      </c>
      <c r="F16" s="38"/>
    </row>
    <row r="17" spans="1:6" ht="34.5">
      <c r="A17" s="18" t="s">
        <v>22</v>
      </c>
      <c r="B17" s="25">
        <v>662291</v>
      </c>
      <c r="C17" s="25">
        <v>591100</v>
      </c>
      <c r="D17" s="25">
        <v>591100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124979</v>
      </c>
      <c r="C19" s="25">
        <v>121597</v>
      </c>
      <c r="D19" s="25">
        <v>121597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4647090</v>
      </c>
      <c r="C28" s="33">
        <v>4243919</v>
      </c>
      <c r="D28" s="33">
        <v>4780296</v>
      </c>
      <c r="E28" s="33">
        <v>536377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84341</v>
      </c>
      <c r="C34" s="28">
        <v>55946</v>
      </c>
      <c r="D34" s="28">
        <v>55946</v>
      </c>
      <c r="E34" s="29">
        <v>0</v>
      </c>
      <c r="F34" s="21"/>
    </row>
    <row r="35" spans="1:6" s="36" customFormat="1" ht="35.25">
      <c r="A35" s="43" t="s">
        <v>40</v>
      </c>
      <c r="B35" s="44">
        <v>4731431</v>
      </c>
      <c r="C35" s="44">
        <v>4299865</v>
      </c>
      <c r="D35" s="44">
        <v>4836242</v>
      </c>
      <c r="E35" s="45">
        <v>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5808948</v>
      </c>
      <c r="C44" s="53">
        <v>5377382</v>
      </c>
      <c r="D44" s="53">
        <v>6491866</v>
      </c>
      <c r="E44" s="54">
        <v>1114484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C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24.570312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65.2851562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65.2851562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65.2851562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65.2851562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65.2851562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65.2851562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65.2851562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65.2851562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65.2851562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65.2851562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65.2851562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65.2851562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65.2851562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65.2851562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65.2851562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65.2851562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65.2851562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65.2851562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65.2851562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65.2851562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65.2851562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65.2851562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65.2851562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65.2851562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65.2851562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65.2851562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65.2851562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65.2851562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65.2851562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65.2851562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65.2851562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65.2851562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65.2851562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65.2851562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65.2851562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65.2851562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65.2851562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65.2851562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65.2851562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65.2851562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65.2851562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65.2851562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65.2851562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65.2851562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65.2851562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65.2851562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65.2851562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65.2851562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65.2851562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65.2851562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65.2851562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65.2851562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65.2851562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65.2851562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65.2851562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65.2851562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65.2851562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65.2851562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65.2851562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65.2851562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65.2851562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65.2851562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65.2851562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80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2256318</v>
      </c>
      <c r="C13" s="33">
        <v>2256318</v>
      </c>
      <c r="D13" s="33">
        <v>3428730</v>
      </c>
      <c r="E13" s="34">
        <v>1172412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7495068</v>
      </c>
      <c r="C16" s="25">
        <v>8052717</v>
      </c>
      <c r="D16" s="25">
        <v>8161433</v>
      </c>
      <c r="E16" s="25">
        <v>108716</v>
      </c>
      <c r="F16" s="38"/>
    </row>
    <row r="17" spans="1:6" ht="34.5">
      <c r="A17" s="18" t="s">
        <v>22</v>
      </c>
      <c r="B17" s="25">
        <v>91452</v>
      </c>
      <c r="C17" s="25">
        <v>60000</v>
      </c>
      <c r="D17" s="25">
        <v>91452</v>
      </c>
      <c r="E17" s="25">
        <v>31452</v>
      </c>
      <c r="F17" s="38"/>
    </row>
    <row r="18" spans="1:6" ht="34.5">
      <c r="A18" s="40" t="s">
        <v>23</v>
      </c>
      <c r="B18" s="25">
        <v>776017</v>
      </c>
      <c r="C18" s="25">
        <v>474029</v>
      </c>
      <c r="D18" s="25">
        <v>1103862</v>
      </c>
      <c r="E18" s="25">
        <v>629833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8362536</v>
      </c>
      <c r="C28" s="33">
        <v>8586746</v>
      </c>
      <c r="D28" s="33">
        <v>9356747</v>
      </c>
      <c r="E28" s="33">
        <v>770001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70000</v>
      </c>
      <c r="D30" s="28">
        <v>0</v>
      </c>
      <c r="E30" s="29">
        <v>-70000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7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7" ht="34.5">
      <c r="A34" s="42" t="s">
        <v>39</v>
      </c>
      <c r="B34" s="28">
        <v>243412</v>
      </c>
      <c r="C34" s="28">
        <v>0</v>
      </c>
      <c r="D34" s="28">
        <v>0</v>
      </c>
      <c r="E34" s="29">
        <v>0</v>
      </c>
      <c r="F34" s="21"/>
    </row>
    <row r="35" spans="1:7" s="36" customFormat="1" ht="35.25">
      <c r="A35" s="43" t="s">
        <v>40</v>
      </c>
      <c r="B35" s="44">
        <v>8605948</v>
      </c>
      <c r="C35" s="44">
        <v>8656746</v>
      </c>
      <c r="D35" s="44">
        <v>9356747</v>
      </c>
      <c r="E35" s="45">
        <v>-70000</v>
      </c>
      <c r="F35" s="35"/>
    </row>
    <row r="36" spans="1:7" ht="35.25">
      <c r="A36" s="39" t="s">
        <v>41</v>
      </c>
      <c r="B36" s="25"/>
      <c r="C36" s="25"/>
      <c r="D36" s="25"/>
      <c r="E36" s="26"/>
      <c r="F36" s="21"/>
    </row>
    <row r="37" spans="1:7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7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7" ht="35.25">
      <c r="A39" s="49" t="s">
        <v>44</v>
      </c>
      <c r="B39" s="25"/>
      <c r="C39" s="25"/>
      <c r="D39" s="25"/>
      <c r="E39" s="25"/>
      <c r="F39" s="21"/>
    </row>
    <row r="40" spans="1:7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7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7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7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7" s="51" customFormat="1" ht="45.75" thickBot="1">
      <c r="A44" s="52" t="s">
        <v>49</v>
      </c>
      <c r="B44" s="53">
        <v>10862266</v>
      </c>
      <c r="C44" s="53">
        <v>10913064</v>
      </c>
      <c r="D44" s="53">
        <v>12785477</v>
      </c>
      <c r="E44" s="54">
        <v>1872413</v>
      </c>
      <c r="F44" s="50"/>
      <c r="G44" s="110"/>
    </row>
    <row r="45" spans="1:7" s="8" customFormat="1" ht="45" thickTop="1">
      <c r="A45" s="55"/>
      <c r="B45" s="56"/>
      <c r="C45" s="56"/>
      <c r="D45" s="56"/>
      <c r="E45" s="56"/>
      <c r="F45" s="57"/>
    </row>
    <row r="46" spans="1:7" ht="45">
      <c r="A46" s="58"/>
      <c r="B46" s="59"/>
      <c r="C46" s="59"/>
      <c r="D46" s="59"/>
      <c r="E46" s="59"/>
      <c r="F46" s="60"/>
    </row>
    <row r="47" spans="1:7" ht="44.25">
      <c r="A47" s="57"/>
      <c r="B47" s="2"/>
      <c r="C47" s="2"/>
      <c r="D47" s="2"/>
      <c r="E47" s="2"/>
      <c r="F47" s="61"/>
    </row>
    <row r="48" spans="1:7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0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C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81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1212969</v>
      </c>
      <c r="C13" s="33">
        <v>1212969</v>
      </c>
      <c r="D13" s="33">
        <v>1867259</v>
      </c>
      <c r="E13" s="34">
        <v>654290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4557157</v>
      </c>
      <c r="C16" s="25">
        <v>4356147</v>
      </c>
      <c r="D16" s="25">
        <v>4716836</v>
      </c>
      <c r="E16" s="25">
        <v>360689</v>
      </c>
      <c r="F16" s="38"/>
    </row>
    <row r="17" spans="1:6" ht="34.5">
      <c r="A17" s="18" t="s">
        <v>22</v>
      </c>
      <c r="B17" s="25">
        <v>17515</v>
      </c>
      <c r="C17" s="25">
        <v>1130</v>
      </c>
      <c r="D17" s="25">
        <v>1130</v>
      </c>
      <c r="E17" s="25">
        <v>0</v>
      </c>
      <c r="F17" s="38"/>
    </row>
    <row r="18" spans="1:6" ht="34.5">
      <c r="A18" s="40" t="s">
        <v>23</v>
      </c>
      <c r="B18" s="25">
        <v>369124</v>
      </c>
      <c r="C18" s="25">
        <v>494516</v>
      </c>
      <c r="D18" s="25">
        <v>494516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73148</v>
      </c>
      <c r="C20" s="25">
        <v>100000</v>
      </c>
      <c r="D20" s="25">
        <v>100000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5016944</v>
      </c>
      <c r="C28" s="33">
        <v>4951793</v>
      </c>
      <c r="D28" s="33">
        <v>5312482</v>
      </c>
      <c r="E28" s="33">
        <v>360689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325423</v>
      </c>
      <c r="C34" s="28">
        <v>399966</v>
      </c>
      <c r="D34" s="28">
        <v>399966</v>
      </c>
      <c r="E34" s="29">
        <v>0</v>
      </c>
      <c r="F34" s="21"/>
    </row>
    <row r="35" spans="1:6" s="36" customFormat="1" ht="35.25">
      <c r="A35" s="43" t="s">
        <v>40</v>
      </c>
      <c r="B35" s="44">
        <v>5342367</v>
      </c>
      <c r="C35" s="44">
        <v>5351759</v>
      </c>
      <c r="D35" s="44">
        <v>5712448</v>
      </c>
      <c r="E35" s="45">
        <v>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6555336</v>
      </c>
      <c r="C44" s="53">
        <v>6564728</v>
      </c>
      <c r="D44" s="53">
        <v>7579707</v>
      </c>
      <c r="E44" s="54">
        <v>1014979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opLeftCell="A33" zoomScale="40" zoomScaleNormal="40" workbookViewId="0">
      <selection activeCell="G45" sqref="A1:G45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98</v>
      </c>
      <c r="E1" s="5"/>
      <c r="F1" s="117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111">
        <f>LCTCSBOS!B7+'LCTCS Online'!B7+BRCC!B7+BPCC!B7+Delgado!B7+Fletcher!B7+LDCC!B7+LTC!B7+Nunez!B7+RPCC!B7+SLCC!B7+Sowela!B7</f>
        <v>0</v>
      </c>
      <c r="C7" s="111">
        <f>LCTCSBOS!C7+'LCTCS Online'!C7+BRCC!C7+BPCC!C7+Delgado!C7+Fletcher!C7+LDCC!C7+LTC!C7+Nunez!C7+RPCC!C7+SLCC!C7+Sowela!C7</f>
        <v>0</v>
      </c>
      <c r="D7" s="111">
        <f>LCTCSBOS!D7+'LCTCS Online'!D7+BRCC!D7+BPCC!D7+Delgado!D7+Fletcher!D7+LDCC!D7+LTC!D7+Nunez!D7+RPCC!D7+SLCC!D7+Sowela!D7</f>
        <v>0</v>
      </c>
      <c r="E7" s="26">
        <f t="shared" ref="E7:E12" si="0">D7-C7</f>
        <v>0</v>
      </c>
      <c r="F7" s="21"/>
    </row>
    <row r="8" spans="1:12" ht="34.5">
      <c r="A8" s="27" t="s">
        <v>13</v>
      </c>
      <c r="B8" s="111">
        <f>LCTCSBOS!B8+'LCTCS Online'!B8+BRCC!B8+BPCC!B8+Delgado!B8+Fletcher!B8+LDCC!B8+LTC!B8+Nunez!B8+RPCC!B8+SLCC!B8+Sowela!B8</f>
        <v>0</v>
      </c>
      <c r="C8" s="111">
        <f>LCTCSBOS!C8+'LCTCS Online'!C8+BRCC!C8+BPCC!C8+Delgado!C8+Fletcher!C8+LDCC!C8+LTC!C8+Nunez!C8+RPCC!C8+SLCC!C8+Sowela!C8</f>
        <v>0</v>
      </c>
      <c r="D8" s="111">
        <f>LCTCSBOS!D8+'LCTCS Online'!D8+BRCC!D8+BPCC!D8+Delgado!D8+Fletcher!D8+LDCC!D8+LTC!D8+Nunez!D8+RPCC!D8+SLCC!D8+Sowela!D8</f>
        <v>0</v>
      </c>
      <c r="E8" s="29">
        <f t="shared" si="0"/>
        <v>0</v>
      </c>
      <c r="F8" s="21"/>
    </row>
    <row r="9" spans="1:12" ht="34.5">
      <c r="A9" s="30" t="s">
        <v>14</v>
      </c>
      <c r="B9" s="111">
        <f>LCTCSBOS!B9+'LCTCS Online'!B9+BRCC!B9+BPCC!B9+Delgado!B9+Fletcher!B9+LDCC!B9+LTC!B9+Nunez!B9+RPCC!B9+SLCC!B9+Sowela!B9</f>
        <v>0</v>
      </c>
      <c r="C9" s="111">
        <f>LCTCSBOS!C9+'LCTCS Online'!C9+BRCC!C9+BPCC!C9+Delgado!C9+Fletcher!C9+LDCC!C9+LTC!C9+Nunez!C9+RPCC!C9+SLCC!C9+Sowela!C9</f>
        <v>0</v>
      </c>
      <c r="D9" s="111">
        <f>LCTCSBOS!D9+'LCTCS Online'!D9+BRCC!D9+BPCC!D9+Delgado!D9+Fletcher!D9+LDCC!D9+LTC!D9+Nunez!D9+RPCC!D9+SLCC!D9+Sowela!D9</f>
        <v>0</v>
      </c>
      <c r="E9" s="29">
        <f t="shared" si="0"/>
        <v>0</v>
      </c>
      <c r="F9" s="21"/>
    </row>
    <row r="10" spans="1:12" ht="34.5">
      <c r="A10" s="31" t="s">
        <v>15</v>
      </c>
      <c r="B10" s="111">
        <f>LCTCSBOS!B10+'LCTCS Online'!B10+BRCC!B10+BPCC!B10+Delgado!B10+Fletcher!B10+LDCC!B10+LTC!B10+Nunez!B10+RPCC!B10+SLCC!B10+Sowela!B10</f>
        <v>0</v>
      </c>
      <c r="C10" s="111">
        <f>LCTCSBOS!C10+'LCTCS Online'!C10+BRCC!C10+BPCC!C10+Delgado!C10+Fletcher!C10+LDCC!C10+LTC!C10+Nunez!C10+RPCC!C10+SLCC!C10+Sowela!C10</f>
        <v>0</v>
      </c>
      <c r="D10" s="111">
        <f>LCTCSBOS!D10+'LCTCS Online'!D10+BRCC!D10+BPCC!D10+Delgado!D10+Fletcher!D10+LDCC!D10+LTC!D10+Nunez!D10+RPCC!D10+SLCC!D10+Sowela!D10</f>
        <v>0</v>
      </c>
      <c r="E10" s="29">
        <f t="shared" si="0"/>
        <v>0</v>
      </c>
      <c r="F10" s="21" t="s">
        <v>50</v>
      </c>
    </row>
    <row r="11" spans="1:12" ht="34.5">
      <c r="A11" s="31" t="s">
        <v>16</v>
      </c>
      <c r="B11" s="111">
        <f>LCTCSBOS!B11+'LCTCS Online'!B11+BRCC!B11+BPCC!B11+Delgado!B11+Fletcher!B11+LDCC!B11+LTC!B11+Nunez!B11+RPCC!B11+SLCC!B11+Sowela!B11</f>
        <v>0</v>
      </c>
      <c r="C11" s="111">
        <f>LCTCSBOS!C11+'LCTCS Online'!C11+BRCC!C11+BPCC!C11+Delgado!C11+Fletcher!C11+LDCC!C11+LTC!C11+Nunez!C11+RPCC!C11+SLCC!C11+Sowela!C11</f>
        <v>0</v>
      </c>
      <c r="D11" s="111">
        <f>LCTCSBOS!D11+'LCTCS Online'!D11+BRCC!D11+BPCC!D11+Delgado!D11+Fletcher!D11+LDCC!D11+LTC!D11+Nunez!D11+RPCC!D11+SLCC!D11+Sowela!D11</f>
        <v>3600357</v>
      </c>
      <c r="E11" s="29">
        <f t="shared" si="0"/>
        <v>3600357</v>
      </c>
      <c r="F11" s="21"/>
    </row>
    <row r="12" spans="1:12" s="36" customFormat="1" ht="35.25">
      <c r="A12" s="32" t="s">
        <v>17</v>
      </c>
      <c r="B12" s="113">
        <f>B10+B9+B8+B7+B11</f>
        <v>0</v>
      </c>
      <c r="C12" s="113">
        <f>C10+C9+C8+C7+C11</f>
        <v>0</v>
      </c>
      <c r="D12" s="113">
        <f>D10+D9+D8+D7+D11</f>
        <v>3600357</v>
      </c>
      <c r="E12" s="34">
        <f t="shared" si="0"/>
        <v>3600357</v>
      </c>
      <c r="F12" s="35"/>
    </row>
    <row r="13" spans="1:12" s="36" customFormat="1" ht="35.25">
      <c r="A13" s="37" t="s">
        <v>18</v>
      </c>
      <c r="B13" s="115">
        <f>LCTCSBOS!B13+'LCTCS Online'!B13+BRCC!B13+BPCC!B13+Delgado!B13+Fletcher!B13+LDCC!B13+LTC!B13+Nunez!B13+RPCC!B13+SLCC!B13+Sowela!B13</f>
        <v>26560680</v>
      </c>
      <c r="C13" s="115">
        <f>LCTCSBOS!C13+'LCTCS Online'!C13+BRCC!C13+BPCC!C13+Delgado!C13+Fletcher!C13+LDCC!C13+LTC!C13+Nunez!C13+RPCC!C13+SLCC!C13+Sowela!C13</f>
        <v>26560680</v>
      </c>
      <c r="D13" s="115">
        <f>LCTCSBOS!D13+'LCTCS Online'!D13+BRCC!D13+BPCC!D13+Delgado!D13+Fletcher!D13+LDCC!D13+LTC!D13+Nunez!D13+RPCC!D13+SLCC!D13+Sowela!D13</f>
        <v>42485162</v>
      </c>
      <c r="E13" s="34">
        <f>D13-C13</f>
        <v>15924482</v>
      </c>
      <c r="F13" s="35"/>
    </row>
    <row r="14" spans="1:12" ht="35.25">
      <c r="A14" s="22" t="s">
        <v>19</v>
      </c>
      <c r="B14" s="116"/>
      <c r="C14" s="116"/>
      <c r="D14" s="116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f>LCTCSBOS!B16+'LCTCS Online'!B16+BRCC!B16+BPCC!B16+Delgado!B16+Fletcher!B16+LDCC!B16+LTC!B16+Nunez!B16+RPCC!B16+SLCC!B16+Sowela!B16</f>
        <v>71968593.359999999</v>
      </c>
      <c r="C16" s="25">
        <f>LCTCSBOS!C16+'LCTCS Online'!C16+BRCC!C16+BPCC!C16+Delgado!C16+Fletcher!C16+LDCC!C16+LTC!C16+Nunez!C16+RPCC!C16+SLCC!C16+Sowela!C16</f>
        <v>76046285</v>
      </c>
      <c r="D16" s="25">
        <f>LCTCSBOS!D16+'LCTCS Online'!D16+BRCC!D16+BPCC!D16+Delgado!D16+Fletcher!D16+LDCC!D16+LTC!D16+Nunez!D16+RPCC!D16+SLCC!D16+Sowela!D16</f>
        <v>84173715</v>
      </c>
      <c r="E16" s="25">
        <f>D16-C16</f>
        <v>8127430</v>
      </c>
      <c r="F16" s="38"/>
    </row>
    <row r="17" spans="1:6" ht="34.5">
      <c r="A17" s="18" t="s">
        <v>22</v>
      </c>
      <c r="B17" s="25">
        <f>LCTCSBOS!B17+'LCTCS Online'!B17+BRCC!B17+BPCC!B17+Delgado!B17+Fletcher!B17+LDCC!B17+LTC!B17+Nunez!B17+RPCC!B17+SLCC!B17+Sowela!B17</f>
        <v>3494150.6</v>
      </c>
      <c r="C17" s="25">
        <f>LCTCSBOS!C17+'LCTCS Online'!C17+BRCC!C17+BPCC!C17+Delgado!C17+Fletcher!C17+LDCC!C17+LTC!C17+Nunez!C17+RPCC!C17+SLCC!C17+Sowela!C17</f>
        <v>3321939</v>
      </c>
      <c r="D17" s="25">
        <f>LCTCSBOS!D17+'LCTCS Online'!D17+BRCC!D17+BPCC!D17+Delgado!D17+Fletcher!D17+LDCC!D17+LTC!D17+Nunez!D17+RPCC!D17+SLCC!D17+Sowela!D17</f>
        <v>3643470</v>
      </c>
      <c r="E17" s="25">
        <f>D17-C17</f>
        <v>321531</v>
      </c>
      <c r="F17" s="38"/>
    </row>
    <row r="18" spans="1:6" ht="34.5">
      <c r="A18" s="40" t="s">
        <v>23</v>
      </c>
      <c r="B18" s="25">
        <f>LCTCSBOS!B18+'LCTCS Online'!B18+BRCC!B18+BPCC!B18+Delgado!B18+Fletcher!B18+LDCC!B18+LTC!B18+Nunez!B18+RPCC!B18+SLCC!B18+Sowela!B18</f>
        <v>0</v>
      </c>
      <c r="C18" s="25">
        <f>LCTCSBOS!C18+'LCTCS Online'!C18+BRCC!C18+BPCC!C18+Delgado!C18+Fletcher!C18+LDCC!C18+LTC!C18+Nunez!C18+RPCC!C18+SLCC!C18+Sowela!C18</f>
        <v>26366</v>
      </c>
      <c r="D18" s="25">
        <f>LCTCSBOS!D18+'LCTCS Online'!D18+BRCC!D18+BPCC!D18+Delgado!D18+Fletcher!D18+LDCC!D18+LTC!D18+Nunez!D18+RPCC!D18+SLCC!D18+Sowela!D18</f>
        <v>0</v>
      </c>
      <c r="E18" s="25">
        <f>D18-C18</f>
        <v>-26366</v>
      </c>
      <c r="F18" s="38"/>
    </row>
    <row r="19" spans="1:6" ht="34.5">
      <c r="A19" s="40" t="s">
        <v>24</v>
      </c>
      <c r="B19" s="25">
        <f>LCTCSBOS!B19+'LCTCS Online'!B19+BRCC!B19+BPCC!B19+Delgado!B19+Fletcher!B19+LDCC!B19+LTC!B19+Nunez!B19+RPCC!B19+SLCC!B19+Sowela!B19</f>
        <v>1656341.48</v>
      </c>
      <c r="C19" s="25">
        <f>LCTCSBOS!C19+'LCTCS Online'!C19+BRCC!C19+BPCC!C19+Delgado!C19+Fletcher!C19+LDCC!C19+LTC!C19+Nunez!C19+RPCC!C19+SLCC!C19+Sowela!C19</f>
        <v>1673201</v>
      </c>
      <c r="D19" s="25">
        <f>LCTCSBOS!D19+'LCTCS Online'!D19+BRCC!D19+BPCC!D19+Delgado!D19+Fletcher!D19+LDCC!D19+LTC!D19+Nunez!D19+RPCC!D19+SLCC!D19+Sowela!D19</f>
        <v>1937365</v>
      </c>
      <c r="E19" s="25">
        <f>D19-C19</f>
        <v>264164</v>
      </c>
      <c r="F19" s="38"/>
    </row>
    <row r="20" spans="1:6" ht="34.5">
      <c r="A20" s="40" t="s">
        <v>25</v>
      </c>
      <c r="B20" s="25">
        <f>LCTCSBOS!B20+'LCTCS Online'!B20+BRCC!B20+BPCC!B20+Delgado!B20+Fletcher!B20+LDCC!B20+LTC!B20+Nunez!B20+RPCC!B20+SLCC!B20+Sowela!B20</f>
        <v>0</v>
      </c>
      <c r="C20" s="25">
        <f>LCTCSBOS!C20+'LCTCS Online'!C20+BRCC!C20+BPCC!C20+Delgado!C20+Fletcher!C20+LDCC!C20+LTC!C20+Nunez!C20+RPCC!C20+SLCC!C20+Sowela!C20</f>
        <v>0</v>
      </c>
      <c r="D20" s="25">
        <f>LCTCSBOS!D20+'LCTCS Online'!D20+BRCC!D20+BPCC!D20+Delgado!D20+Fletcher!D20+LDCC!D20+LTC!D20+Nunez!D20+RPCC!D20+SLCC!D20+Sowela!D20</f>
        <v>0</v>
      </c>
      <c r="E20" s="25">
        <f t="shared" ref="E20:E26" si="1">D20-C20</f>
        <v>0</v>
      </c>
      <c r="F20" s="38"/>
    </row>
    <row r="21" spans="1:6" ht="34.5">
      <c r="A21" s="40" t="s">
        <v>26</v>
      </c>
      <c r="B21" s="25">
        <f>LCTCSBOS!B21+'LCTCS Online'!B21+BRCC!B21+BPCC!B21+Delgado!B21+Fletcher!B21+LDCC!B21+LTC!B21+Nunez!B21+RPCC!B21+SLCC!B21+Sowela!B21</f>
        <v>0</v>
      </c>
      <c r="C21" s="25">
        <f>LCTCSBOS!C21+'LCTCS Online'!C21+BRCC!C21+BPCC!C21+Delgado!C21+Fletcher!C21+LDCC!C21+LTC!C21+Nunez!C21+RPCC!C21+SLCC!C21+Sowela!C21</f>
        <v>0</v>
      </c>
      <c r="D21" s="25">
        <f>LCTCSBOS!D21+'LCTCS Online'!D21+BRCC!D21+BPCC!D21+Delgado!D21+Fletcher!D21+LDCC!D21+LTC!D21+Nunez!D21+RPCC!D21+SLCC!D21+Sowela!D21</f>
        <v>0</v>
      </c>
      <c r="E21" s="25">
        <f t="shared" si="1"/>
        <v>0</v>
      </c>
      <c r="F21" s="38"/>
    </row>
    <row r="22" spans="1:6" ht="34.5">
      <c r="A22" s="40" t="s">
        <v>27</v>
      </c>
      <c r="B22" s="25">
        <f>LCTCSBOS!B22+'LCTCS Online'!B22+BRCC!B22+BPCC!B22+Delgado!B22+Fletcher!B22+LDCC!B22+LTC!B22+Nunez!B22+RPCC!B22+SLCC!B22+Sowela!B22</f>
        <v>0</v>
      </c>
      <c r="C22" s="25">
        <f>LCTCSBOS!C22+'LCTCS Online'!C22+BRCC!C22+BPCC!C22+Delgado!C22+Fletcher!C22+LDCC!C22+LTC!C22+Nunez!C22+RPCC!C22+SLCC!C22+Sowela!C22</f>
        <v>0</v>
      </c>
      <c r="D22" s="25">
        <f>LCTCSBOS!D22+'LCTCS Online'!D22+BRCC!D22+BPCC!D22+Delgado!D22+Fletcher!D22+LDCC!D22+LTC!D22+Nunez!D22+RPCC!D22+SLCC!D22+Sowela!D22</f>
        <v>0</v>
      </c>
      <c r="E22" s="25">
        <f t="shared" si="1"/>
        <v>0</v>
      </c>
      <c r="F22" s="38"/>
    </row>
    <row r="23" spans="1:6" ht="34.5">
      <c r="A23" s="40" t="s">
        <v>28</v>
      </c>
      <c r="B23" s="25">
        <f>LCTCSBOS!B23+'LCTCS Online'!B23+BRCC!B23+BPCC!B23+Delgado!B23+Fletcher!B23+LDCC!B23+LTC!B23+Nunez!B23+RPCC!B23+SLCC!B23+Sowela!B23</f>
        <v>0</v>
      </c>
      <c r="C23" s="25">
        <f>LCTCSBOS!C23+'LCTCS Online'!C23+BRCC!C23+BPCC!C23+Delgado!C23+Fletcher!C23+LDCC!C23+LTC!C23+Nunez!C23+RPCC!C23+SLCC!C23+Sowela!C23</f>
        <v>0</v>
      </c>
      <c r="D23" s="25">
        <f>LCTCSBOS!D23+'LCTCS Online'!D23+BRCC!D23+BPCC!D23+Delgado!D23+Fletcher!D23+LDCC!D23+LTC!D23+Nunez!D23+RPCC!D23+SLCC!D23+Sowela!D23</f>
        <v>0</v>
      </c>
      <c r="E23" s="25">
        <f t="shared" si="1"/>
        <v>0</v>
      </c>
      <c r="F23" s="38"/>
    </row>
    <row r="24" spans="1:6" ht="34.5">
      <c r="A24" s="40" t="s">
        <v>29</v>
      </c>
      <c r="B24" s="25">
        <f>LCTCSBOS!B24+'LCTCS Online'!B24+BRCC!B24+BPCC!B24+Delgado!B24+Fletcher!B24+LDCC!B24+LTC!B24+Nunez!B24+RPCC!B24+SLCC!B24+Sowela!B24</f>
        <v>14724</v>
      </c>
      <c r="C24" s="25">
        <f>LCTCSBOS!C24+'LCTCS Online'!C24+BRCC!C24+BPCC!C24+Delgado!C24+Fletcher!C24+LDCC!C24+LTC!C24+Nunez!C24+RPCC!C24+SLCC!C24+Sowela!C24</f>
        <v>83152</v>
      </c>
      <c r="D24" s="25">
        <f>LCTCSBOS!D24+'LCTCS Online'!D24+BRCC!D24+BPCC!D24+Delgado!D24+Fletcher!D24+LDCC!D24+LTC!D24+Nunez!D24+RPCC!D24+SLCC!D24+Sowela!D24</f>
        <v>15000</v>
      </c>
      <c r="E24" s="25">
        <f t="shared" si="1"/>
        <v>-68152</v>
      </c>
      <c r="F24" s="38"/>
    </row>
    <row r="25" spans="1:6" ht="34.5">
      <c r="A25" s="40" t="s">
        <v>30</v>
      </c>
      <c r="B25" s="25">
        <f>LCTCSBOS!B25+'LCTCS Online'!B25+BRCC!B25+BPCC!B25+Delgado!B25+Fletcher!B25+LDCC!B25+LTC!B25+Nunez!B25+RPCC!B25+SLCC!B25+Sowela!B25</f>
        <v>213579.26</v>
      </c>
      <c r="C25" s="25">
        <f>LCTCSBOS!C25+'LCTCS Online'!C25+BRCC!C25+BPCC!C25+Delgado!C25+Fletcher!C25+LDCC!C25+LTC!C25+Nunez!C25+RPCC!C25+SLCC!C25+Sowela!C25</f>
        <v>247700</v>
      </c>
      <c r="D25" s="25">
        <f>LCTCSBOS!D25+'LCTCS Online'!D25+BRCC!D25+BPCC!D25+Delgado!D25+Fletcher!D25+LDCC!D25+LTC!D25+Nunez!D25+RPCC!D25+SLCC!D25+Sowela!D25</f>
        <v>148915</v>
      </c>
      <c r="E25" s="25">
        <f t="shared" si="1"/>
        <v>-98785</v>
      </c>
      <c r="F25" s="38"/>
    </row>
    <row r="26" spans="1:6" ht="34.5">
      <c r="A26" s="40" t="s">
        <v>31</v>
      </c>
      <c r="B26" s="25">
        <f>LCTCSBOS!B26+'LCTCS Online'!B26+BRCC!B26+BPCC!B26+Delgado!B26+Fletcher!B26+LDCC!B26+LTC!B26+Nunez!B26+RPCC!B26+SLCC!B26+Sowela!B26</f>
        <v>845031.95</v>
      </c>
      <c r="C26" s="25">
        <f>LCTCSBOS!C26+'LCTCS Online'!C26+BRCC!C26+BPCC!C26+Delgado!C26+Fletcher!C26+LDCC!C26+LTC!C26+Nunez!C26+RPCC!C26+SLCC!C26+Sowela!C26</f>
        <v>793678</v>
      </c>
      <c r="D26" s="25">
        <f>LCTCSBOS!D26+'LCTCS Online'!D26+BRCC!D26+BPCC!D26+Delgado!D26+Fletcher!D26+LDCC!D26+LTC!D26+Nunez!D26+RPCC!D26+SLCC!D26+Sowela!D26</f>
        <v>1073500</v>
      </c>
      <c r="E26" s="25">
        <f t="shared" si="1"/>
        <v>279822</v>
      </c>
      <c r="F26" s="38"/>
    </row>
    <row r="27" spans="1:6" ht="34.5">
      <c r="A27" s="40" t="s">
        <v>32</v>
      </c>
      <c r="B27" s="111">
        <f>LCTCSBOS!B27+'LCTCS Online'!B27+BRCC!B27+BPCC!B27+Delgado!B27+Fletcher!B27+LDCC!B27+LTC!B27+Nunez!B27+RPCC!B27+SLCC!B27+Sowela!B27</f>
        <v>2065249.52</v>
      </c>
      <c r="C27" s="111">
        <f>LCTCSBOS!C27+'LCTCS Online'!C27+BRCC!C27+BPCC!C27+Delgado!C27+Fletcher!C27+LDCC!C27+LTC!C27+Nunez!C27+RPCC!C27+SLCC!C27+Sowela!C27</f>
        <v>2128718</v>
      </c>
      <c r="D27" s="111">
        <f>LCTCSBOS!D27+'LCTCS Online'!D27+BRCC!D27+BPCC!D27+Delgado!D27+Fletcher!D27+LDCC!D27+LTC!D27+Nunez!D27+RPCC!D27+SLCC!D27+Sowela!D27</f>
        <v>2229424</v>
      </c>
      <c r="E27" s="25">
        <f>D27-C27</f>
        <v>100706</v>
      </c>
      <c r="F27" s="38"/>
    </row>
    <row r="28" spans="1:6" s="36" customFormat="1" ht="35.25">
      <c r="A28" s="22" t="s">
        <v>33</v>
      </c>
      <c r="B28" s="114">
        <f>SUM(B16:B27)</f>
        <v>80257670.170000002</v>
      </c>
      <c r="C28" s="114">
        <f>SUM(C16:C27)</f>
        <v>84321039</v>
      </c>
      <c r="D28" s="114">
        <f>SUM(D16:D27)</f>
        <v>93221389</v>
      </c>
      <c r="E28" s="33">
        <f>SUM(E16:E27)</f>
        <v>8900350</v>
      </c>
      <c r="F28" s="35"/>
    </row>
    <row r="29" spans="1:6" ht="34.5">
      <c r="A29" s="41" t="s">
        <v>34</v>
      </c>
      <c r="B29" s="111">
        <f>LCTCSBOS!B29+'LCTCS Online'!B29+BRCC!B29+BPCC!B29+Delgado!B29+Fletcher!B29+LDCC!B29+LTC!B29+Nunez!B29+RPCC!B29+SLCC!B29+Sowela!B29</f>
        <v>0</v>
      </c>
      <c r="C29" s="111">
        <f>LCTCSBOS!C29+'LCTCS Online'!C29+BRCC!C29+BPCC!C29+Delgado!C29+Fletcher!C29+LDCC!C29+LTC!C29+Nunez!C29+RPCC!C29+SLCC!C29+Sowela!C29</f>
        <v>0</v>
      </c>
      <c r="D29" s="111">
        <f>LCTCSBOS!D29+'LCTCS Online'!D29+BRCC!D29+BPCC!D29+Delgado!D29+Fletcher!D29+LDCC!D29+LTC!D29+Nunez!D29+RPCC!D29+SLCC!D29+Sowela!D29</f>
        <v>0</v>
      </c>
      <c r="E29" s="26">
        <f t="shared" ref="E29:E35" si="2">D29-C29</f>
        <v>0</v>
      </c>
      <c r="F29" s="21"/>
    </row>
    <row r="30" spans="1:6" ht="34.5">
      <c r="A30" s="40" t="s">
        <v>35</v>
      </c>
      <c r="B30" s="111">
        <f>LCTCSBOS!B30+'LCTCS Online'!B30+BRCC!B30+BPCC!B30+Delgado!B30+Fletcher!B30+LDCC!B30+LTC!B30+Nunez!B30+RPCC!B30+SLCC!B30+Sowela!B30</f>
        <v>771374.5</v>
      </c>
      <c r="C30" s="111">
        <f>LCTCSBOS!C30+'LCTCS Online'!C30+BRCC!C30+BPCC!C30+Delgado!C30+Fletcher!C30+LDCC!C30+LTC!C30+Nunez!C30+RPCC!C30+SLCC!C30+Sowela!C30</f>
        <v>763082</v>
      </c>
      <c r="D30" s="111">
        <f>LCTCSBOS!D30+'LCTCS Online'!D30+BRCC!D30+BPCC!D30+Delgado!D30+Fletcher!D30+LDCC!D30+LTC!D30+Nunez!D30+RPCC!D30+SLCC!D30+Sowela!D30</f>
        <v>725657</v>
      </c>
      <c r="E30" s="29">
        <f t="shared" si="2"/>
        <v>-37425</v>
      </c>
      <c r="F30" s="21"/>
    </row>
    <row r="31" spans="1:6" ht="34.5">
      <c r="A31" s="42" t="s">
        <v>36</v>
      </c>
      <c r="B31" s="111">
        <f>LCTCSBOS!B31+'LCTCS Online'!B31+BRCC!B31+BPCC!B31+Delgado!B31+Fletcher!B31+LDCC!B31+LTC!B31+Nunez!B31+RPCC!B31+SLCC!B31+Sowela!B31</f>
        <v>0</v>
      </c>
      <c r="C31" s="111">
        <f>LCTCSBOS!C31+'LCTCS Online'!C31+BRCC!C31+BPCC!C31+Delgado!C31+Fletcher!C31+LDCC!C31+LTC!C31+Nunez!C31+RPCC!C31+SLCC!C31+Sowela!C31</f>
        <v>0</v>
      </c>
      <c r="D31" s="111">
        <f>LCTCSBOS!D31+'LCTCS Online'!D31+BRCC!D31+BPCC!D31+Delgado!D31+Fletcher!D31+LDCC!D31+LTC!D31+Nunez!D31+RPCC!D31+SLCC!D31+Sowela!D31</f>
        <v>0</v>
      </c>
      <c r="E31" s="29">
        <f t="shared" si="2"/>
        <v>0</v>
      </c>
      <c r="F31" s="21"/>
    </row>
    <row r="32" spans="1:6" ht="34.5">
      <c r="A32" s="30" t="s">
        <v>37</v>
      </c>
      <c r="B32" s="111">
        <f>LCTCSBOS!B32+'LCTCS Online'!B32+BRCC!B32+BPCC!B32+Delgado!B32+Fletcher!B32+LDCC!B32+LTC!B32+Nunez!B32+RPCC!B32+SLCC!B32+Sowela!B32</f>
        <v>0</v>
      </c>
      <c r="C32" s="111">
        <f>LCTCSBOS!C32+'LCTCS Online'!C32+BRCC!C32+BPCC!C32+Delgado!C32+Fletcher!C32+LDCC!C32+LTC!C32+Nunez!C32+RPCC!C32+SLCC!C32+Sowela!C32</f>
        <v>0</v>
      </c>
      <c r="D32" s="111">
        <f>LCTCSBOS!D32+'LCTCS Online'!D32+BRCC!D32+BPCC!D32+Delgado!D32+Fletcher!D32+LDCC!D32+LTC!D32+Nunez!D32+RPCC!D32+SLCC!D32+Sowela!D32</f>
        <v>0</v>
      </c>
      <c r="E32" s="29">
        <f t="shared" si="2"/>
        <v>0</v>
      </c>
      <c r="F32" s="21"/>
    </row>
    <row r="33" spans="1:6" ht="34.5">
      <c r="A33" s="40" t="s">
        <v>38</v>
      </c>
      <c r="B33" s="111">
        <f>LCTCSBOS!B33+'LCTCS Online'!B33+BRCC!B33+BPCC!B33+Delgado!B33+Fletcher!B33+LDCC!B33+LTC!B33+Nunez!B33+RPCC!B33+SLCC!B33+Sowela!B33</f>
        <v>0</v>
      </c>
      <c r="C33" s="111">
        <f>LCTCSBOS!C33+'LCTCS Online'!C33+BRCC!C33+BPCC!C33+Delgado!C33+Fletcher!C33+LDCC!C33+LTC!C33+Nunez!C33+RPCC!C33+SLCC!C33+Sowela!C33</f>
        <v>0</v>
      </c>
      <c r="D33" s="111">
        <f>LCTCSBOS!D33+'LCTCS Online'!D33+BRCC!D33+BPCC!D33+Delgado!D33+Fletcher!D33+LDCC!D33+LTC!D33+Nunez!D33+RPCC!D33+SLCC!D33+Sowela!D33</f>
        <v>0</v>
      </c>
      <c r="E33" s="29">
        <f t="shared" si="2"/>
        <v>0</v>
      </c>
      <c r="F33" s="21"/>
    </row>
    <row r="34" spans="1:6" ht="34.5">
      <c r="A34" s="42" t="s">
        <v>103</v>
      </c>
      <c r="B34" s="111">
        <f>Nunez!B34</f>
        <v>6000</v>
      </c>
      <c r="C34" s="111">
        <f>Nunez!C34</f>
        <v>0</v>
      </c>
      <c r="D34" s="111">
        <f>Nunez!D34</f>
        <v>0</v>
      </c>
      <c r="E34" s="29">
        <f t="shared" ref="E34" si="3">D34-C34</f>
        <v>0</v>
      </c>
      <c r="F34" s="21"/>
    </row>
    <row r="35" spans="1:6" ht="34.5">
      <c r="A35" s="42" t="s">
        <v>39</v>
      </c>
      <c r="B35" s="111">
        <f>LCTCSBOS!B34+'LCTCS Online'!B34+BRCC!B34+BPCC!B34+Delgado!B34+Fletcher!B34+LDCC!B34+LTC!B34+Nunez!B35+RPCC!B34+SLCC!B34+Sowela!B34</f>
        <v>3367137.4099999997</v>
      </c>
      <c r="C35" s="111">
        <f>LCTCSBOS!C34+'LCTCS Online'!C34+BRCC!C34+BPCC!C34+Delgado!C34+Fletcher!C34+LDCC!C34+LTC!C34+Nunez!C34+RPCC!C34+SLCC!C34+Sowela!C34</f>
        <v>3425177</v>
      </c>
      <c r="D35" s="111">
        <f>LCTCSBOS!D34+'LCTCS Online'!D34+BRCC!D34+BPCC!D34+Delgado!D34+Fletcher!D34+LDCC!D34+LTC!D34+Nunez!D34+RPCC!D34+SLCC!D34+Sowela!D34</f>
        <v>3963438</v>
      </c>
      <c r="E35" s="29">
        <f t="shared" si="2"/>
        <v>538261</v>
      </c>
      <c r="F35" s="21"/>
    </row>
    <row r="36" spans="1:6" s="36" customFormat="1" ht="35.25">
      <c r="A36" s="43" t="s">
        <v>40</v>
      </c>
      <c r="B36" s="113">
        <f>B35+B33+B32+B31+B30+B29+B28+B34</f>
        <v>84402182.079999998</v>
      </c>
      <c r="C36" s="113">
        <f t="shared" ref="C36:D36" si="4">C35+C33+C32+C31+C30+C29+C28+C34</f>
        <v>88509298</v>
      </c>
      <c r="D36" s="113">
        <f t="shared" si="4"/>
        <v>97910484</v>
      </c>
      <c r="E36" s="45">
        <f>E35+E33+E32+E31+E30+E29+E28</f>
        <v>9401186</v>
      </c>
      <c r="F36" s="35"/>
    </row>
    <row r="37" spans="1:6" ht="35.25">
      <c r="A37" s="39" t="s">
        <v>41</v>
      </c>
      <c r="B37" s="25"/>
      <c r="C37" s="25"/>
      <c r="D37" s="25"/>
      <c r="E37" s="26"/>
      <c r="F37" s="21"/>
    </row>
    <row r="38" spans="1:6" ht="34.5">
      <c r="A38" s="46" t="s">
        <v>42</v>
      </c>
      <c r="B38" s="111">
        <f>LCTCSBOS!B37+'LCTCS Online'!B37+BRCC!B37+BPCC!B37+Delgado!B37+Fletcher!B37+LDCC!B37+LTC!B37+Nunez!B37+RPCC!B37+SLCC!B37+Sowela!B37</f>
        <v>0</v>
      </c>
      <c r="C38" s="111">
        <f>LCTCSBOS!C37+'LCTCS Online'!C37+BRCC!C37+BPCC!C37+Delgado!C37+Fletcher!C37+LDCC!C37+LTC!C37+Nunez!C37+RPCC!C37+SLCC!C37+Sowela!C37</f>
        <v>0</v>
      </c>
      <c r="D38" s="111">
        <f>LCTCSBOS!D37+'LCTCS Online'!D37+BRCC!D37+BPCC!D37+Delgado!D37+Fletcher!D37+LDCC!D37+LTC!D37+Nunez!D37+RPCC!D37+SLCC!D37+Sowela!D37</f>
        <v>0</v>
      </c>
      <c r="E38" s="26">
        <f>D38-C38</f>
        <v>0</v>
      </c>
      <c r="F38" s="21"/>
    </row>
    <row r="39" spans="1:6" ht="34.5">
      <c r="A39" s="27" t="s">
        <v>43</v>
      </c>
      <c r="B39" s="111">
        <f>LCTCSBOS!B38+'LCTCS Online'!B38+BRCC!B38+BPCC!B38+Delgado!B38+Fletcher!B38+LDCC!B38+LTC!B38+Nunez!B38+RPCC!B38+SLCC!B38+Sowela!B38</f>
        <v>0</v>
      </c>
      <c r="C39" s="111">
        <f>LCTCSBOS!C38+'LCTCS Online'!C38+BRCC!C38+BPCC!C38+Delgado!C38+Fletcher!C38+LDCC!C38+LTC!C38+Nunez!C38+RPCC!C38+SLCC!C38+Sowela!C38</f>
        <v>0</v>
      </c>
      <c r="D39" s="111">
        <f>LCTCSBOS!D38+'LCTCS Online'!D38+BRCC!D38+BPCC!D38+Delgado!D38+Fletcher!D38+LDCC!D38+LTC!D38+Nunez!D38+RPCC!D38+SLCC!D38+Sowela!D38</f>
        <v>0</v>
      </c>
      <c r="E39" s="48">
        <f>D39-C39</f>
        <v>0</v>
      </c>
      <c r="F39" s="21"/>
    </row>
    <row r="40" spans="1:6" ht="35.25">
      <c r="A40" s="49" t="s">
        <v>44</v>
      </c>
      <c r="B40" s="25"/>
      <c r="C40" s="25"/>
      <c r="D40" s="25"/>
      <c r="E40" s="25"/>
      <c r="F40" s="21"/>
    </row>
    <row r="41" spans="1:6" ht="34.5">
      <c r="A41" s="40" t="s">
        <v>45</v>
      </c>
      <c r="B41" s="111">
        <f>LCTCSBOS!B40+'LCTCS Online'!B40+BRCC!B40+BPCC!B40+Delgado!B40+Fletcher!B40+LDCC!B40+LTC!B40+Nunez!B40+RPCC!B40+SLCC!B40+Sowela!B40</f>
        <v>0</v>
      </c>
      <c r="C41" s="111">
        <f>LCTCSBOS!C40+'LCTCS Online'!C40+BRCC!C40+BPCC!C40+Delgado!C40+Fletcher!C40+LDCC!C40+LTC!C40+Nunez!C40+RPCC!C40+SLCC!C40+Sowela!C40</f>
        <v>0</v>
      </c>
      <c r="D41" s="111">
        <f>LCTCSBOS!D40+'LCTCS Online'!D40+BRCC!D40+BPCC!D40+Delgado!D40+Fletcher!D40+LDCC!D40+LTC!D40+Nunez!D40+RPCC!D40+SLCC!D40+Sowela!D40</f>
        <v>0</v>
      </c>
      <c r="E41" s="26">
        <f>D41-C41</f>
        <v>0</v>
      </c>
      <c r="F41" s="21"/>
    </row>
    <row r="42" spans="1:6" ht="34.5">
      <c r="A42" s="27" t="s">
        <v>46</v>
      </c>
      <c r="B42" s="111">
        <f>LCTCSBOS!B41+'LCTCS Online'!B41+BRCC!B41+BPCC!B41+Delgado!B41+Fletcher!B41+LDCC!B41+LTC!B41+Nunez!B41+RPCC!B41+SLCC!B41+Sowela!B41</f>
        <v>0</v>
      </c>
      <c r="C42" s="111">
        <f>LCTCSBOS!C41+'LCTCS Online'!C41+BRCC!C41+BPCC!C41+Delgado!C41+Fletcher!C41+LDCC!C41+LTC!C41+Nunez!C41+RPCC!C41+SLCC!C41+Sowela!C41</f>
        <v>0</v>
      </c>
      <c r="D42" s="111">
        <f>LCTCSBOS!D41+'LCTCS Online'!D41+BRCC!D41+BPCC!D41+Delgado!D41+Fletcher!D41+LDCC!D41+LTC!D41+Nunez!D41+RPCC!D41+SLCC!D41+Sowela!D41</f>
        <v>9202724</v>
      </c>
      <c r="E42" s="29">
        <f>D42-C42</f>
        <v>9202724</v>
      </c>
      <c r="F42" s="21"/>
    </row>
    <row r="43" spans="1:6" s="51" customFormat="1" ht="45">
      <c r="A43" s="22" t="s">
        <v>47</v>
      </c>
      <c r="B43" s="114">
        <f>B42+B41+B39+B38</f>
        <v>0</v>
      </c>
      <c r="C43" s="114">
        <f>C42+C41+C39+C38</f>
        <v>0</v>
      </c>
      <c r="D43" s="114">
        <f>D42+D41+D39+D38</f>
        <v>9202724</v>
      </c>
      <c r="E43" s="34">
        <f>D43-C43</f>
        <v>9202724</v>
      </c>
      <c r="F43" s="50"/>
    </row>
    <row r="44" spans="1:6" s="51" customFormat="1" ht="45">
      <c r="A44" s="22" t="s">
        <v>48</v>
      </c>
      <c r="B44" s="33">
        <f>[1]Revenue!F32</f>
        <v>0</v>
      </c>
      <c r="C44" s="33">
        <f>[1]Revenue!G32</f>
        <v>0</v>
      </c>
      <c r="D44" s="33">
        <f>[1]Revenue!H32</f>
        <v>0</v>
      </c>
      <c r="E44" s="34">
        <f>D44-C44</f>
        <v>0</v>
      </c>
      <c r="F44" s="50"/>
    </row>
    <row r="45" spans="1:6" s="51" customFormat="1" ht="45.75" thickBot="1">
      <c r="A45" s="52" t="s">
        <v>49</v>
      </c>
      <c r="B45" s="53">
        <f>B43+B36+B12+B13+B44</f>
        <v>110962862.08</v>
      </c>
      <c r="C45" s="53">
        <f>C43+C36+C12+C13+C44</f>
        <v>115069978</v>
      </c>
      <c r="D45" s="53">
        <f>D43+D36+D12+D13+D44</f>
        <v>153198727</v>
      </c>
      <c r="E45" s="54">
        <f>D45-C45</f>
        <v>38128749</v>
      </c>
      <c r="F45" s="50"/>
    </row>
    <row r="46" spans="1:6" s="8" customFormat="1" ht="45" thickTop="1">
      <c r="A46" s="55"/>
      <c r="B46" s="56"/>
      <c r="C46" s="56"/>
      <c r="D46" s="56"/>
      <c r="E46" s="56"/>
      <c r="F46" s="57"/>
    </row>
    <row r="47" spans="1:6" ht="45">
      <c r="A47" s="58"/>
      <c r="B47" s="59"/>
      <c r="C47" s="59"/>
      <c r="D47" s="59"/>
      <c r="E47" s="59"/>
      <c r="F47" s="60"/>
    </row>
    <row r="48" spans="1:6" ht="44.25">
      <c r="A48" s="57"/>
      <c r="B48" s="2"/>
      <c r="C48" s="2"/>
      <c r="D48" s="2"/>
      <c r="E48" s="2"/>
      <c r="F48" s="61"/>
    </row>
    <row r="49" spans="1:6" ht="44.25">
      <c r="A49" s="62"/>
      <c r="B49" s="2"/>
      <c r="C49" s="2"/>
      <c r="D49" s="2"/>
      <c r="E49" s="2"/>
      <c r="F49" s="61"/>
    </row>
    <row r="50" spans="1:6" ht="20.25">
      <c r="A50" s="63"/>
      <c r="B50" s="64"/>
      <c r="C50" s="64"/>
      <c r="D50" s="64"/>
      <c r="E50" s="64"/>
    </row>
    <row r="51" spans="1:6" ht="20.25">
      <c r="A51" s="63" t="s">
        <v>50</v>
      </c>
      <c r="B51" s="65"/>
      <c r="C51" s="65"/>
      <c r="D51" s="65"/>
      <c r="E51" s="65"/>
    </row>
    <row r="52" spans="1:6" ht="20.25">
      <c r="A52" s="63" t="s">
        <v>50</v>
      </c>
      <c r="B52" s="64"/>
      <c r="C52" s="64"/>
      <c r="D52" s="64"/>
      <c r="E52" s="64"/>
    </row>
    <row r="54" spans="1:6">
      <c r="A54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opLeftCell="C33" zoomScale="40" zoomScaleNormal="40" workbookViewId="0">
      <selection activeCell="G45" sqref="A1:G45"/>
    </sheetView>
  </sheetViews>
  <sheetFormatPr defaultColWidth="12.42578125" defaultRowHeight="15"/>
  <cols>
    <col min="1" max="1" width="149.85546875" style="17" customWidth="1"/>
    <col min="2" max="2" width="42.5703125" style="67" customWidth="1"/>
    <col min="3" max="4" width="42.42578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102</v>
      </c>
      <c r="E1" s="5"/>
      <c r="F1" s="117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111">
        <f>'2 Yr'!B7+'4 Yr'!B7</f>
        <v>0</v>
      </c>
      <c r="C7" s="111">
        <f>'2 Yr'!C7+'4 Yr'!C7</f>
        <v>0</v>
      </c>
      <c r="D7" s="111">
        <f>'2 Yr'!D7+'4 Yr'!D7</f>
        <v>0</v>
      </c>
      <c r="E7" s="26">
        <f t="shared" ref="E7:E12" si="0">D7-C7</f>
        <v>0</v>
      </c>
      <c r="F7" s="21"/>
    </row>
    <row r="8" spans="1:12" ht="34.5">
      <c r="A8" s="27" t="s">
        <v>13</v>
      </c>
      <c r="B8" s="111">
        <f>'2 Yr'!B8+'4 Yr'!B8</f>
        <v>0</v>
      </c>
      <c r="C8" s="111">
        <f>'2 Yr'!C8+'4 Yr'!C8</f>
        <v>0</v>
      </c>
      <c r="D8" s="111">
        <f>'2 Yr'!D8+'4 Yr'!D8</f>
        <v>0</v>
      </c>
      <c r="E8" s="29">
        <f t="shared" si="0"/>
        <v>0</v>
      </c>
      <c r="F8" s="21"/>
    </row>
    <row r="9" spans="1:12" ht="34.5">
      <c r="A9" s="30" t="s">
        <v>14</v>
      </c>
      <c r="B9" s="111">
        <f>'2 Yr'!B9+'4 Yr'!B9</f>
        <v>0</v>
      </c>
      <c r="C9" s="111">
        <f>'2 Yr'!C9+'4 Yr'!C9</f>
        <v>0</v>
      </c>
      <c r="D9" s="111">
        <f>'2 Yr'!D9+'4 Yr'!D9</f>
        <v>0</v>
      </c>
      <c r="E9" s="29">
        <f t="shared" si="0"/>
        <v>0</v>
      </c>
      <c r="F9" s="21"/>
    </row>
    <row r="10" spans="1:12" ht="34.5">
      <c r="A10" s="31" t="s">
        <v>15</v>
      </c>
      <c r="B10" s="111">
        <f>'2 Yr'!B10+'4 Yr'!B10</f>
        <v>8557212</v>
      </c>
      <c r="C10" s="111">
        <f>'2 Yr'!C10+'4 Yr'!C10</f>
        <v>8802273</v>
      </c>
      <c r="D10" s="111">
        <f>'2 Yr'!D10+'4 Yr'!D10</f>
        <v>8621174</v>
      </c>
      <c r="E10" s="29">
        <f t="shared" si="0"/>
        <v>-181099</v>
      </c>
      <c r="F10" s="21" t="s">
        <v>50</v>
      </c>
    </row>
    <row r="11" spans="1:12" ht="34.5">
      <c r="A11" s="31" t="s">
        <v>16</v>
      </c>
      <c r="B11" s="111">
        <f>'2 Yr'!B11+'4 Yr'!B11</f>
        <v>1348773</v>
      </c>
      <c r="C11" s="111">
        <f>'2 Yr'!C11+'4 Yr'!C11</f>
        <v>1529393</v>
      </c>
      <c r="D11" s="111">
        <f>'2 Yr'!D11+'4 Yr'!D11</f>
        <v>284923</v>
      </c>
      <c r="E11" s="29">
        <f t="shared" si="0"/>
        <v>-1244470</v>
      </c>
      <c r="F11" s="21"/>
    </row>
    <row r="12" spans="1:12" s="36" customFormat="1" ht="35.25">
      <c r="A12" s="32" t="s">
        <v>17</v>
      </c>
      <c r="B12" s="115">
        <f>'2 Yr'!B12+'4 Yr'!B12</f>
        <v>9905985</v>
      </c>
      <c r="C12" s="115">
        <f>'2 Yr'!C12+'4 Yr'!C12</f>
        <v>10331666</v>
      </c>
      <c r="D12" s="115">
        <f>'2 Yr'!D12+'4 Yr'!D12</f>
        <v>8906097</v>
      </c>
      <c r="E12" s="34">
        <f t="shared" si="0"/>
        <v>-1425569</v>
      </c>
      <c r="F12" s="35"/>
    </row>
    <row r="13" spans="1:12" s="36" customFormat="1" ht="35.25">
      <c r="A13" s="37" t="s">
        <v>18</v>
      </c>
      <c r="B13" s="115">
        <f>'2 Yr'!B13+'4 Yr'!B13</f>
        <v>154106706</v>
      </c>
      <c r="C13" s="115">
        <f>'2 Yr'!C13+'4 Yr'!C13</f>
        <v>154106706</v>
      </c>
      <c r="D13" s="115">
        <f>'2 Yr'!D13+'4 Yr'!D13</f>
        <v>238063646</v>
      </c>
      <c r="E13" s="34">
        <f>D13-C13</f>
        <v>83956940</v>
      </c>
      <c r="F13" s="35"/>
    </row>
    <row r="14" spans="1:12" ht="35.25">
      <c r="A14" s="22" t="s">
        <v>19</v>
      </c>
      <c r="B14" s="116"/>
      <c r="C14" s="116"/>
      <c r="D14" s="116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f>'2 Yr'!B16+'4 Yr'!B16</f>
        <v>463385474.17000002</v>
      </c>
      <c r="C16" s="25">
        <f>'2 Yr'!C16+'4 Yr'!C16</f>
        <v>474528491</v>
      </c>
      <c r="D16" s="25">
        <f>'2 Yr'!D16+'4 Yr'!D16</f>
        <v>530878096</v>
      </c>
      <c r="E16" s="25">
        <f>D16-C16</f>
        <v>56349605</v>
      </c>
      <c r="F16" s="38"/>
    </row>
    <row r="17" spans="1:9" ht="34.5">
      <c r="A17" s="18" t="s">
        <v>22</v>
      </c>
      <c r="B17" s="25">
        <f>'2 Yr'!B17+'4 Yr'!B17</f>
        <v>86199993.799999997</v>
      </c>
      <c r="C17" s="25">
        <f>'2 Yr'!C17+'4 Yr'!C17</f>
        <v>83924509</v>
      </c>
      <c r="D17" s="25">
        <f>'2 Yr'!D17+'4 Yr'!D17</f>
        <v>97792378</v>
      </c>
      <c r="E17" s="25">
        <f>D17-C17</f>
        <v>13867869</v>
      </c>
      <c r="F17" s="38"/>
    </row>
    <row r="18" spans="1:9" ht="34.5">
      <c r="A18" s="40" t="s">
        <v>23</v>
      </c>
      <c r="B18" s="25">
        <f>'2 Yr'!B18+'4 Yr'!B18</f>
        <v>37767392</v>
      </c>
      <c r="C18" s="25">
        <f>'2 Yr'!C18+'4 Yr'!C18</f>
        <v>38578803</v>
      </c>
      <c r="D18" s="25">
        <f>'2 Yr'!D18+'4 Yr'!D18</f>
        <v>37918158</v>
      </c>
      <c r="E18" s="25">
        <f>D18-C18</f>
        <v>-660645</v>
      </c>
      <c r="F18" s="38"/>
    </row>
    <row r="19" spans="1:9" ht="34.5">
      <c r="A19" s="40" t="s">
        <v>24</v>
      </c>
      <c r="B19" s="25">
        <f>'2 Yr'!B19+'4 Yr'!B19</f>
        <v>18331900.98</v>
      </c>
      <c r="C19" s="25">
        <f>'2 Yr'!C19+'4 Yr'!C19</f>
        <v>18739804</v>
      </c>
      <c r="D19" s="25">
        <f>'2 Yr'!D19+'4 Yr'!D19</f>
        <v>18668429</v>
      </c>
      <c r="E19" s="25">
        <f>D19-C19</f>
        <v>-71375</v>
      </c>
      <c r="F19" s="38"/>
    </row>
    <row r="20" spans="1:9" ht="34.5">
      <c r="A20" s="40" t="s">
        <v>25</v>
      </c>
      <c r="B20" s="25">
        <f>'2 Yr'!B20+'4 Yr'!B20</f>
        <v>3433950.5</v>
      </c>
      <c r="C20" s="25">
        <f>'2 Yr'!C20+'4 Yr'!C20</f>
        <v>3787068</v>
      </c>
      <c r="D20" s="25">
        <f>'2 Yr'!D20+'4 Yr'!D20</f>
        <v>4258616</v>
      </c>
      <c r="E20" s="25">
        <f t="shared" ref="E20:E26" si="1">D20-C20</f>
        <v>471548</v>
      </c>
      <c r="F20" s="38"/>
    </row>
    <row r="21" spans="1:9" ht="34.5">
      <c r="A21" s="40" t="s">
        <v>26</v>
      </c>
      <c r="B21" s="25">
        <f>'2 Yr'!B21+'4 Yr'!B21</f>
        <v>200000</v>
      </c>
      <c r="C21" s="25">
        <f>'2 Yr'!C21+'4 Yr'!C21</f>
        <v>0</v>
      </c>
      <c r="D21" s="25">
        <f>'2 Yr'!D21+'4 Yr'!D21</f>
        <v>200000</v>
      </c>
      <c r="E21" s="25">
        <f t="shared" si="1"/>
        <v>200000</v>
      </c>
      <c r="F21" s="38" t="s">
        <v>50</v>
      </c>
    </row>
    <row r="22" spans="1:9" ht="34.5">
      <c r="A22" s="40" t="s">
        <v>27</v>
      </c>
      <c r="B22" s="25">
        <f>'2 Yr'!B22+'4 Yr'!B22</f>
        <v>0</v>
      </c>
      <c r="C22" s="25">
        <f>'2 Yr'!C22+'4 Yr'!C22</f>
        <v>0</v>
      </c>
      <c r="D22" s="25">
        <f>'2 Yr'!D22+'4 Yr'!D22</f>
        <v>0</v>
      </c>
      <c r="E22" s="25">
        <f t="shared" si="1"/>
        <v>0</v>
      </c>
      <c r="F22" s="38"/>
    </row>
    <row r="23" spans="1:9" ht="34.5">
      <c r="A23" s="40" t="s">
        <v>28</v>
      </c>
      <c r="B23" s="25">
        <f>'2 Yr'!B23+'4 Yr'!B23</f>
        <v>216577</v>
      </c>
      <c r="C23" s="25">
        <f>'2 Yr'!C23+'4 Yr'!C23</f>
        <v>0</v>
      </c>
      <c r="D23" s="25">
        <f>'2 Yr'!D23+'4 Yr'!D23</f>
        <v>1000000</v>
      </c>
      <c r="E23" s="25">
        <f t="shared" si="1"/>
        <v>1000000</v>
      </c>
      <c r="F23" s="38"/>
    </row>
    <row r="24" spans="1:9" ht="34.5">
      <c r="A24" s="40" t="s">
        <v>29</v>
      </c>
      <c r="B24" s="25">
        <f>'2 Yr'!B24+'4 Yr'!B24</f>
        <v>6623267.5</v>
      </c>
      <c r="C24" s="25">
        <f>'2 Yr'!C24+'4 Yr'!C24</f>
        <v>6724525</v>
      </c>
      <c r="D24" s="25">
        <f>'2 Yr'!D24+'4 Yr'!D24</f>
        <v>5879660</v>
      </c>
      <c r="E24" s="25">
        <f t="shared" si="1"/>
        <v>-844865</v>
      </c>
      <c r="F24" s="38"/>
    </row>
    <row r="25" spans="1:9" ht="34.5">
      <c r="A25" s="40" t="s">
        <v>30</v>
      </c>
      <c r="B25" s="25">
        <f>'2 Yr'!B25+'4 Yr'!B25</f>
        <v>213579.26</v>
      </c>
      <c r="C25" s="25">
        <f>'2 Yr'!C25+'4 Yr'!C25</f>
        <v>247700</v>
      </c>
      <c r="D25" s="25">
        <f>'2 Yr'!D25+'4 Yr'!D25</f>
        <v>148915</v>
      </c>
      <c r="E25" s="25">
        <f t="shared" si="1"/>
        <v>-98785</v>
      </c>
      <c r="F25" s="38"/>
    </row>
    <row r="26" spans="1:9" ht="34.5">
      <c r="A26" s="40" t="s">
        <v>31</v>
      </c>
      <c r="B26" s="25">
        <f>'2 Yr'!B26+'4 Yr'!B26</f>
        <v>1929115.95</v>
      </c>
      <c r="C26" s="25">
        <f>'2 Yr'!C26+'4 Yr'!C26</f>
        <v>1348263</v>
      </c>
      <c r="D26" s="25">
        <f>'2 Yr'!D26+'4 Yr'!D26</f>
        <v>1645170</v>
      </c>
      <c r="E26" s="25">
        <f t="shared" si="1"/>
        <v>296907</v>
      </c>
      <c r="F26" s="38"/>
    </row>
    <row r="27" spans="1:9" ht="34.5">
      <c r="A27" s="40" t="s">
        <v>32</v>
      </c>
      <c r="B27" s="111">
        <f>'2 Yr'!B27+'4 Yr'!B27</f>
        <v>20992332.969999999</v>
      </c>
      <c r="C27" s="111">
        <f>'2 Yr'!C27+'4 Yr'!C27</f>
        <v>20998651</v>
      </c>
      <c r="D27" s="111">
        <f>'2 Yr'!D27+'4 Yr'!D27</f>
        <v>21383016</v>
      </c>
      <c r="E27" s="25">
        <f>D27-C27</f>
        <v>384365</v>
      </c>
      <c r="F27" s="38"/>
      <c r="I27" s="17" t="s">
        <v>50</v>
      </c>
    </row>
    <row r="28" spans="1:9" s="36" customFormat="1" ht="35.25">
      <c r="A28" s="22" t="s">
        <v>33</v>
      </c>
      <c r="B28" s="114">
        <f>SUM(B16:B27)</f>
        <v>639293584.13000011</v>
      </c>
      <c r="C28" s="114">
        <f>SUM(C16:C27)</f>
        <v>648877814</v>
      </c>
      <c r="D28" s="114">
        <f>SUM(D16:D27)</f>
        <v>719772438</v>
      </c>
      <c r="E28" s="33">
        <f>SUM(E16:E27)</f>
        <v>70894624</v>
      </c>
      <c r="F28" s="35"/>
    </row>
    <row r="29" spans="1:9" ht="34.5">
      <c r="A29" s="41" t="s">
        <v>34</v>
      </c>
      <c r="B29" s="111">
        <f>'2 Yr'!B29+'4 Yr'!B29</f>
        <v>0</v>
      </c>
      <c r="C29" s="111">
        <f>'2 Yr'!C29+'4 Yr'!C29</f>
        <v>0</v>
      </c>
      <c r="D29" s="111">
        <f>'2 Yr'!D29+'4 Yr'!D29</f>
        <v>0</v>
      </c>
      <c r="E29" s="26">
        <f t="shared" ref="E29:E35" si="2">D29-C29</f>
        <v>0</v>
      </c>
      <c r="F29" s="21"/>
    </row>
    <row r="30" spans="1:9" ht="34.5">
      <c r="A30" s="40" t="s">
        <v>35</v>
      </c>
      <c r="B30" s="111">
        <f>'2 Yr'!B30+'4 Yr'!B30</f>
        <v>15582832.84</v>
      </c>
      <c r="C30" s="111">
        <f>'2 Yr'!C30+'4 Yr'!C30</f>
        <v>15663464</v>
      </c>
      <c r="D30" s="111">
        <f>'2 Yr'!D30+'4 Yr'!D30</f>
        <v>14762489</v>
      </c>
      <c r="E30" s="29">
        <f t="shared" si="2"/>
        <v>-900975</v>
      </c>
      <c r="F30" s="21"/>
    </row>
    <row r="31" spans="1:9" ht="34.5">
      <c r="A31" s="42" t="s">
        <v>36</v>
      </c>
      <c r="B31" s="111">
        <f>'2 Yr'!B31+'4 Yr'!B31</f>
        <v>1486324</v>
      </c>
      <c r="C31" s="111">
        <f>'2 Yr'!C31+'4 Yr'!C31</f>
        <v>1363500</v>
      </c>
      <c r="D31" s="111">
        <f>'2 Yr'!D31+'4 Yr'!D31</f>
        <v>1338500</v>
      </c>
      <c r="E31" s="29">
        <f t="shared" si="2"/>
        <v>-25000</v>
      </c>
      <c r="F31" s="21"/>
    </row>
    <row r="32" spans="1:9" ht="34.5">
      <c r="A32" s="30" t="s">
        <v>37</v>
      </c>
      <c r="B32" s="111">
        <f>'2 Yr'!B32+'4 Yr'!B32</f>
        <v>411173</v>
      </c>
      <c r="C32" s="111">
        <f>'2 Yr'!C32+'4 Yr'!C32</f>
        <v>452000</v>
      </c>
      <c r="D32" s="111">
        <f>'2 Yr'!D32+'4 Yr'!D32</f>
        <v>397000</v>
      </c>
      <c r="E32" s="29">
        <f t="shared" si="2"/>
        <v>-55000</v>
      </c>
      <c r="F32" s="21"/>
    </row>
    <row r="33" spans="1:6" ht="34.5">
      <c r="A33" s="40" t="s">
        <v>38</v>
      </c>
      <c r="B33" s="111">
        <f>'2 Yr'!B33+'4 Yr'!B33</f>
        <v>0</v>
      </c>
      <c r="C33" s="111">
        <f>'2 Yr'!C33+'4 Yr'!C33</f>
        <v>0</v>
      </c>
      <c r="D33" s="111">
        <f>'2 Yr'!D33+'4 Yr'!D33</f>
        <v>0</v>
      </c>
      <c r="E33" s="29">
        <f t="shared" si="2"/>
        <v>0</v>
      </c>
      <c r="F33" s="21"/>
    </row>
    <row r="34" spans="1:6" ht="34.5">
      <c r="A34" s="42" t="s">
        <v>103</v>
      </c>
      <c r="B34" s="111">
        <f>'2 Yr'!B34+'4 Yr'!B33</f>
        <v>6000</v>
      </c>
      <c r="C34" s="111">
        <f>'2 Yr'!C34+'4 Yr'!C33</f>
        <v>0</v>
      </c>
      <c r="D34" s="111">
        <f>'2 Yr'!D34+'4 Yr'!D33</f>
        <v>0</v>
      </c>
      <c r="E34" s="29">
        <f t="shared" ref="E34" si="3">D34-C34</f>
        <v>0</v>
      </c>
      <c r="F34" s="21"/>
    </row>
    <row r="35" spans="1:6" ht="34.5">
      <c r="A35" s="42" t="s">
        <v>39</v>
      </c>
      <c r="B35" s="111">
        <f>'2 Yr'!B35+'4 Yr'!B34</f>
        <v>47401892.689999998</v>
      </c>
      <c r="C35" s="111">
        <f>'2 Yr'!C35+'4 Yr'!C34</f>
        <v>55969897</v>
      </c>
      <c r="D35" s="111">
        <f>'2 Yr'!D35+'4 Yr'!D34</f>
        <v>54638151</v>
      </c>
      <c r="E35" s="29">
        <f t="shared" si="2"/>
        <v>-1331746</v>
      </c>
      <c r="F35" s="21"/>
    </row>
    <row r="36" spans="1:6" s="36" customFormat="1" ht="35.25">
      <c r="A36" s="43" t="s">
        <v>40</v>
      </c>
      <c r="B36" s="115">
        <f>'UL System'!B35-'UL BOS'!B35+LSU!B35+LSUA!B35+LSUS!B35+UNO!B35+SUBR!B35+SUNO!B35</f>
        <v>608946975.57999992</v>
      </c>
      <c r="C36" s="115">
        <f>'UL System'!C35-'UL BOS'!C35+LSU!C35+LSUA!C35+LSUS!C35+UNO!C35+SUBR!C35+SUNO!C35</f>
        <v>622975498</v>
      </c>
      <c r="D36" s="115">
        <f>'UL System'!D35-'UL BOS'!D35+LSU!D35+LSUA!D35+LSUS!D35+UNO!D35+SUBR!D35+SUNO!D35</f>
        <v>681522263</v>
      </c>
      <c r="E36" s="45">
        <f>E35+E33+E32+E31+E30+E29+E28</f>
        <v>68581903</v>
      </c>
      <c r="F36" s="35"/>
    </row>
    <row r="37" spans="1:6" ht="35.25">
      <c r="A37" s="39" t="s">
        <v>41</v>
      </c>
      <c r="B37" s="25"/>
      <c r="C37" s="25"/>
      <c r="D37" s="25"/>
      <c r="E37" s="26"/>
      <c r="F37" s="21"/>
    </row>
    <row r="38" spans="1:6" ht="34.5">
      <c r="A38" s="46" t="s">
        <v>42</v>
      </c>
      <c r="B38" s="111">
        <f>'2 Yr'!B38+'4 Yr'!B37</f>
        <v>0</v>
      </c>
      <c r="C38" s="111">
        <f>'2 Yr'!C38+'4 Yr'!C37</f>
        <v>0</v>
      </c>
      <c r="D38" s="111">
        <f>'2 Yr'!D38+'4 Yr'!D37</f>
        <v>0</v>
      </c>
      <c r="E38" s="26">
        <f>D38-C38</f>
        <v>0</v>
      </c>
      <c r="F38" s="21"/>
    </row>
    <row r="39" spans="1:6" ht="34.5">
      <c r="A39" s="27" t="s">
        <v>43</v>
      </c>
      <c r="B39" s="111">
        <f>'2 Yr'!B39+'4 Yr'!B38</f>
        <v>0</v>
      </c>
      <c r="C39" s="111">
        <f>'2 Yr'!C39+'4 Yr'!C38</f>
        <v>0</v>
      </c>
      <c r="D39" s="111">
        <f>'2 Yr'!D39+'4 Yr'!D38</f>
        <v>0</v>
      </c>
      <c r="E39" s="48">
        <f>D39-C39</f>
        <v>0</v>
      </c>
      <c r="F39" s="21"/>
    </row>
    <row r="40" spans="1:6" ht="35.25">
      <c r="A40" s="49" t="s">
        <v>44</v>
      </c>
      <c r="B40" s="25"/>
      <c r="C40" s="25"/>
      <c r="D40" s="25"/>
      <c r="E40" s="25"/>
      <c r="F40" s="21"/>
    </row>
    <row r="41" spans="1:6" ht="34.5">
      <c r="A41" s="40" t="s">
        <v>45</v>
      </c>
      <c r="B41" s="111">
        <f>'2 Yr'!B41+'4 Yr'!B40</f>
        <v>0</v>
      </c>
      <c r="C41" s="111">
        <f>'2 Yr'!C41+'4 Yr'!C40</f>
        <v>0</v>
      </c>
      <c r="D41" s="111">
        <f>'2 Yr'!D41+'4 Yr'!D40</f>
        <v>0</v>
      </c>
      <c r="E41" s="26">
        <f>D41-C41</f>
        <v>0</v>
      </c>
      <c r="F41" s="21"/>
    </row>
    <row r="42" spans="1:6" ht="34.5">
      <c r="A42" s="27" t="s">
        <v>46</v>
      </c>
      <c r="B42" s="111">
        <f>'2 Yr'!B42+'4 Yr'!B41</f>
        <v>0</v>
      </c>
      <c r="C42" s="111">
        <f>'2 Yr'!C42+'4 Yr'!C41</f>
        <v>0</v>
      </c>
      <c r="D42" s="111">
        <f>'2 Yr'!D42+'4 Yr'!D41</f>
        <v>0</v>
      </c>
      <c r="E42" s="29">
        <f>D42-C42</f>
        <v>0</v>
      </c>
      <c r="F42" s="21"/>
    </row>
    <row r="43" spans="1:6" s="51" customFormat="1" ht="45">
      <c r="A43" s="22" t="s">
        <v>47</v>
      </c>
      <c r="B43" s="114">
        <f>B42+B41+B39+B38</f>
        <v>0</v>
      </c>
      <c r="C43" s="114">
        <f>C42+C41+C39+C38</f>
        <v>0</v>
      </c>
      <c r="D43" s="114">
        <f>D42+D41+D39+D38</f>
        <v>0</v>
      </c>
      <c r="E43" s="34">
        <f>D43-C43</f>
        <v>0</v>
      </c>
      <c r="F43" s="50"/>
    </row>
    <row r="44" spans="1:6" s="51" customFormat="1" ht="45">
      <c r="A44" s="22" t="s">
        <v>48</v>
      </c>
      <c r="B44" s="33">
        <f>[1]Revenue!F32</f>
        <v>0</v>
      </c>
      <c r="C44" s="33">
        <f>[1]Revenue!G32</f>
        <v>0</v>
      </c>
      <c r="D44" s="33">
        <f>[1]Revenue!H32</f>
        <v>0</v>
      </c>
      <c r="E44" s="34">
        <f>D44-C44</f>
        <v>0</v>
      </c>
      <c r="F44" s="50"/>
    </row>
    <row r="45" spans="1:6" s="51" customFormat="1" ht="45.75" thickBot="1">
      <c r="A45" s="52" t="s">
        <v>49</v>
      </c>
      <c r="B45" s="53">
        <f>B43+B36+B12+B13+B44</f>
        <v>772959666.57999992</v>
      </c>
      <c r="C45" s="53">
        <f>C43+C36+C12+C13+C44</f>
        <v>787413870</v>
      </c>
      <c r="D45" s="53">
        <f>D43+D36+D12+D13+D44</f>
        <v>928492006</v>
      </c>
      <c r="E45" s="54">
        <f>D45-C45</f>
        <v>141078136</v>
      </c>
      <c r="F45" s="50"/>
    </row>
    <row r="46" spans="1:6" s="8" customFormat="1" ht="45" thickTop="1">
      <c r="A46" s="55"/>
      <c r="B46" s="56"/>
      <c r="C46" s="56"/>
      <c r="D46" s="56"/>
      <c r="E46" s="56"/>
      <c r="F46" s="57"/>
    </row>
    <row r="47" spans="1:6" ht="45">
      <c r="A47" s="58"/>
      <c r="B47" s="59"/>
      <c r="C47" s="59"/>
      <c r="D47" s="59"/>
      <c r="E47" s="59"/>
      <c r="F47" s="60"/>
    </row>
    <row r="48" spans="1:6" ht="44.25">
      <c r="A48" s="57"/>
      <c r="B48" s="2"/>
      <c r="C48" s="2"/>
      <c r="D48" s="2"/>
      <c r="E48" s="2"/>
      <c r="F48" s="61"/>
    </row>
    <row r="49" spans="1:6" ht="44.25">
      <c r="A49" s="62"/>
      <c r="B49" s="2"/>
      <c r="C49" s="2"/>
      <c r="D49" s="2"/>
      <c r="E49" s="2"/>
      <c r="F49" s="61"/>
    </row>
    <row r="50" spans="1:6" ht="20.25">
      <c r="A50" s="63"/>
      <c r="B50" s="64"/>
      <c r="C50" s="64"/>
      <c r="D50" s="64"/>
      <c r="E50" s="64"/>
    </row>
    <row r="51" spans="1:6" ht="20.25">
      <c r="A51" s="63" t="s">
        <v>50</v>
      </c>
      <c r="B51" s="65"/>
      <c r="C51" s="65"/>
      <c r="D51" s="65"/>
      <c r="E51" s="65"/>
    </row>
    <row r="52" spans="1:6" ht="20.25">
      <c r="A52" s="63" t="s">
        <v>50</v>
      </c>
      <c r="B52" s="64"/>
      <c r="C52" s="64"/>
      <c r="D52" s="64"/>
      <c r="E52" s="64"/>
    </row>
    <row r="54" spans="1:6">
      <c r="A54" s="66" t="s">
        <v>50</v>
      </c>
    </row>
  </sheetData>
  <pageMargins left="0.7" right="0.7" top="0.75" bottom="0.75" header="0.3" footer="0.3"/>
  <pageSetup scale="30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28" zoomScale="30" zoomScaleNormal="3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82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3600357</v>
      </c>
      <c r="E11" s="29">
        <v>3600357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3600357</v>
      </c>
      <c r="E12" s="34">
        <v>3600357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33">
        <v>0</v>
      </c>
      <c r="E13" s="34">
        <v>0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0</v>
      </c>
      <c r="C16" s="25">
        <v>0</v>
      </c>
      <c r="D16" s="25">
        <v>0</v>
      </c>
      <c r="E16" s="25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25">
        <v>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33">
        <v>0</v>
      </c>
      <c r="E28" s="33">
        <v>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0</v>
      </c>
      <c r="C34" s="28">
        <v>0</v>
      </c>
      <c r="D34" s="28">
        <v>0</v>
      </c>
      <c r="E34" s="29">
        <v>0</v>
      </c>
      <c r="F34" s="21"/>
    </row>
    <row r="35" spans="1:6" s="36" customFormat="1" ht="35.25">
      <c r="A35" s="43" t="s">
        <v>40</v>
      </c>
      <c r="B35" s="44">
        <v>0</v>
      </c>
      <c r="C35" s="44">
        <v>0</v>
      </c>
      <c r="D35" s="44">
        <v>0</v>
      </c>
      <c r="E35" s="45">
        <v>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9202724</v>
      </c>
      <c r="E41" s="29">
        <v>9202724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9202724</v>
      </c>
      <c r="E42" s="34">
        <v>9202724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0</v>
      </c>
      <c r="C44" s="53">
        <v>0</v>
      </c>
      <c r="D44" s="53">
        <v>12803081</v>
      </c>
      <c r="E44" s="54">
        <v>12803081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83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33">
        <v>0</v>
      </c>
      <c r="E13" s="34">
        <v>0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0</v>
      </c>
      <c r="C16" s="25">
        <v>0</v>
      </c>
      <c r="D16" s="25">
        <v>0</v>
      </c>
      <c r="E16" s="25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25">
        <v>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33">
        <v>0</v>
      </c>
      <c r="E28" s="33">
        <v>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0</v>
      </c>
      <c r="C34" s="28">
        <v>0</v>
      </c>
      <c r="D34" s="28">
        <v>0</v>
      </c>
      <c r="E34" s="29">
        <v>0</v>
      </c>
      <c r="F34" s="21"/>
    </row>
    <row r="35" spans="1:6" s="36" customFormat="1" ht="35.25">
      <c r="A35" s="43" t="s">
        <v>40</v>
      </c>
      <c r="B35" s="44">
        <v>0</v>
      </c>
      <c r="C35" s="44">
        <v>0</v>
      </c>
      <c r="D35" s="44">
        <v>0</v>
      </c>
      <c r="E35" s="45">
        <v>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0</v>
      </c>
      <c r="C44" s="53">
        <v>0</v>
      </c>
      <c r="D44" s="53">
        <v>0</v>
      </c>
      <c r="E44" s="54">
        <v>0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85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2100337</v>
      </c>
      <c r="C13" s="33">
        <v>2100337</v>
      </c>
      <c r="D13" s="33">
        <v>4198079</v>
      </c>
      <c r="E13" s="34">
        <v>2097742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10793066</v>
      </c>
      <c r="C16" s="25">
        <v>10900248</v>
      </c>
      <c r="D16" s="25">
        <v>11334264</v>
      </c>
      <c r="E16" s="25">
        <v>434016</v>
      </c>
      <c r="F16" s="38"/>
    </row>
    <row r="17" spans="1:6" ht="34.5">
      <c r="A17" s="18" t="s">
        <v>22</v>
      </c>
      <c r="B17" s="25">
        <v>407131</v>
      </c>
      <c r="C17" s="25">
        <v>300000</v>
      </c>
      <c r="D17" s="25">
        <v>400000</v>
      </c>
      <c r="E17" s="25">
        <v>100000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143362.25</v>
      </c>
      <c r="C27" s="25">
        <v>120600</v>
      </c>
      <c r="D27" s="25">
        <v>153400</v>
      </c>
      <c r="E27" s="25">
        <v>32800</v>
      </c>
      <c r="F27" s="38"/>
    </row>
    <row r="28" spans="1:6" s="36" customFormat="1" ht="35.25">
      <c r="A28" s="22" t="s">
        <v>84</v>
      </c>
      <c r="B28" s="33">
        <v>11343559.25</v>
      </c>
      <c r="C28" s="33">
        <v>11320848</v>
      </c>
      <c r="D28" s="33">
        <v>11887664</v>
      </c>
      <c r="E28" s="33">
        <v>566816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12504.17</v>
      </c>
      <c r="C34" s="28">
        <v>45000</v>
      </c>
      <c r="D34" s="28">
        <v>0</v>
      </c>
      <c r="E34" s="29">
        <v>-45000</v>
      </c>
      <c r="F34" s="21"/>
    </row>
    <row r="35" spans="1:6" s="36" customFormat="1" ht="35.25">
      <c r="A35" s="43" t="s">
        <v>40</v>
      </c>
      <c r="B35" s="44">
        <v>11356063.42</v>
      </c>
      <c r="C35" s="44">
        <v>11365848</v>
      </c>
      <c r="D35" s="44">
        <v>11887664</v>
      </c>
      <c r="E35" s="44">
        <v>521816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13456400.42</v>
      </c>
      <c r="C44" s="53">
        <v>13466185</v>
      </c>
      <c r="D44" s="53">
        <v>16085743</v>
      </c>
      <c r="E44" s="54">
        <v>2619558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86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51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1709724</v>
      </c>
      <c r="C13" s="33">
        <v>1709724</v>
      </c>
      <c r="D13" s="33">
        <v>3241898</v>
      </c>
      <c r="E13" s="34">
        <v>1532174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7972825.0999999996</v>
      </c>
      <c r="C16" s="25">
        <v>7968254</v>
      </c>
      <c r="D16" s="25">
        <v>8706152</v>
      </c>
      <c r="E16" s="25">
        <v>-737898</v>
      </c>
      <c r="F16" s="38"/>
    </row>
    <row r="17" spans="1:6" ht="34.5">
      <c r="A17" s="18" t="s">
        <v>22</v>
      </c>
      <c r="B17" s="25">
        <v>207496.64</v>
      </c>
      <c r="C17" s="25">
        <v>175000</v>
      </c>
      <c r="D17" s="25">
        <v>254675</v>
      </c>
      <c r="E17" s="25">
        <v>79675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249516.95</v>
      </c>
      <c r="C19" s="25">
        <v>210000</v>
      </c>
      <c r="D19" s="25">
        <v>350000</v>
      </c>
      <c r="E19" s="25">
        <v>140000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213579.26</v>
      </c>
      <c r="C25" s="25">
        <v>247700</v>
      </c>
      <c r="D25" s="25">
        <v>148915</v>
      </c>
      <c r="E25" s="25">
        <v>-98785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8643417.9499999993</v>
      </c>
      <c r="C28" s="33">
        <v>8600954</v>
      </c>
      <c r="D28" s="33">
        <v>9459742</v>
      </c>
      <c r="E28" s="33">
        <v>-617008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323262.19</v>
      </c>
      <c r="C34" s="28">
        <v>375000</v>
      </c>
      <c r="D34" s="28">
        <v>296825</v>
      </c>
      <c r="E34" s="29">
        <v>-78175</v>
      </c>
      <c r="F34" s="21"/>
    </row>
    <row r="35" spans="1:6" s="36" customFormat="1" ht="35.25">
      <c r="A35" s="43" t="s">
        <v>40</v>
      </c>
      <c r="B35" s="44">
        <v>8966680.1399999987</v>
      </c>
      <c r="C35" s="44">
        <v>8975954</v>
      </c>
      <c r="D35" s="44">
        <v>9756567</v>
      </c>
      <c r="E35" s="45">
        <v>-78175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10676404.139999999</v>
      </c>
      <c r="C44" s="53">
        <v>10685678</v>
      </c>
      <c r="D44" s="53">
        <v>12998465</v>
      </c>
      <c r="E44" s="54">
        <v>2312787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87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51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5868081</v>
      </c>
      <c r="C13" s="33">
        <v>5868081</v>
      </c>
      <c r="D13" s="33">
        <v>10582158</v>
      </c>
      <c r="E13" s="34">
        <v>4714077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28904511.949999996</v>
      </c>
      <c r="C16" s="25">
        <v>29218577</v>
      </c>
      <c r="D16" s="25">
        <v>34257153</v>
      </c>
      <c r="E16" s="25">
        <v>-5038576</v>
      </c>
      <c r="F16" s="38"/>
    </row>
    <row r="17" spans="1:6" ht="34.5">
      <c r="A17" s="18" t="s">
        <v>22</v>
      </c>
      <c r="B17" s="25">
        <v>2478286.96</v>
      </c>
      <c r="C17" s="25">
        <v>2431831</v>
      </c>
      <c r="D17" s="25">
        <v>2522896</v>
      </c>
      <c r="E17" s="25">
        <v>91065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844845.53</v>
      </c>
      <c r="C19" s="25">
        <v>798020</v>
      </c>
      <c r="D19" s="25">
        <v>971572</v>
      </c>
      <c r="E19" s="25">
        <v>173552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424440.95</v>
      </c>
      <c r="C26" s="25">
        <v>340336</v>
      </c>
      <c r="D26" s="25">
        <v>492500</v>
      </c>
      <c r="E26" s="25">
        <v>152164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32652085.389999997</v>
      </c>
      <c r="C28" s="33">
        <v>32788764</v>
      </c>
      <c r="D28" s="33">
        <v>38244121</v>
      </c>
      <c r="E28" s="33">
        <v>-4621795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10000</v>
      </c>
      <c r="D30" s="28">
        <v>0</v>
      </c>
      <c r="E30" s="29">
        <v>-10000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2092689.0699999998</v>
      </c>
      <c r="C34" s="28">
        <v>1946450</v>
      </c>
      <c r="D34" s="28">
        <v>2652000</v>
      </c>
      <c r="E34" s="29">
        <v>705550</v>
      </c>
      <c r="F34" s="21"/>
    </row>
    <row r="35" spans="1:6" s="36" customFormat="1" ht="35.25">
      <c r="A35" s="43" t="s">
        <v>40</v>
      </c>
      <c r="B35" s="44">
        <v>34744774.459999993</v>
      </c>
      <c r="C35" s="44">
        <v>34745214</v>
      </c>
      <c r="D35" s="44">
        <v>40896121</v>
      </c>
      <c r="E35" s="45">
        <v>695550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40612855.459999993</v>
      </c>
      <c r="C44" s="53">
        <v>40613295</v>
      </c>
      <c r="D44" s="53">
        <v>51478279</v>
      </c>
      <c r="E44" s="54">
        <v>10864984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88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51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650072</v>
      </c>
      <c r="C13" s="33">
        <v>650072</v>
      </c>
      <c r="D13" s="33">
        <v>1068545</v>
      </c>
      <c r="E13" s="34">
        <v>418473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2112980</v>
      </c>
      <c r="C16" s="25">
        <v>1913662</v>
      </c>
      <c r="D16" s="25">
        <v>3209372</v>
      </c>
      <c r="E16" s="25">
        <v>-1295710</v>
      </c>
      <c r="F16" s="38"/>
    </row>
    <row r="17" spans="1:6" ht="34.5">
      <c r="A17" s="18" t="s">
        <v>22</v>
      </c>
      <c r="B17" s="25">
        <v>43877</v>
      </c>
      <c r="C17" s="25">
        <v>16321</v>
      </c>
      <c r="D17" s="25">
        <v>44000</v>
      </c>
      <c r="E17" s="25">
        <v>27679</v>
      </c>
      <c r="F17" s="38"/>
    </row>
    <row r="18" spans="1:6" ht="34.5">
      <c r="A18" s="40" t="s">
        <v>23</v>
      </c>
      <c r="B18" s="25">
        <v>0</v>
      </c>
      <c r="C18" s="25">
        <v>26366</v>
      </c>
      <c r="D18" s="25">
        <v>0</v>
      </c>
      <c r="E18" s="25">
        <v>-26366</v>
      </c>
      <c r="F18" s="38"/>
    </row>
    <row r="19" spans="1:6" ht="34.5">
      <c r="A19" s="40" t="s">
        <v>24</v>
      </c>
      <c r="B19" s="25">
        <v>0</v>
      </c>
      <c r="C19" s="25">
        <v>32830</v>
      </c>
      <c r="D19" s="25">
        <v>0</v>
      </c>
      <c r="E19" s="25">
        <v>-32830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14724</v>
      </c>
      <c r="C24" s="25">
        <v>83152</v>
      </c>
      <c r="D24" s="25">
        <v>15000</v>
      </c>
      <c r="E24" s="25">
        <v>-68152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2171581</v>
      </c>
      <c r="C28" s="33">
        <v>2072331</v>
      </c>
      <c r="D28" s="33">
        <v>3268372</v>
      </c>
      <c r="E28" s="33">
        <v>-1395379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26557</v>
      </c>
      <c r="C34" s="28">
        <v>125807</v>
      </c>
      <c r="D34" s="28">
        <v>0</v>
      </c>
      <c r="E34" s="29">
        <v>-125807</v>
      </c>
      <c r="F34" s="21"/>
    </row>
    <row r="35" spans="1:6" s="36" customFormat="1" ht="35.25">
      <c r="A35" s="43" t="s">
        <v>40</v>
      </c>
      <c r="B35" s="44">
        <v>2198138</v>
      </c>
      <c r="C35" s="44">
        <v>2198138</v>
      </c>
      <c r="D35" s="44">
        <v>3268372</v>
      </c>
      <c r="E35" s="45">
        <v>-125807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2848210</v>
      </c>
      <c r="C44" s="53">
        <v>2848210</v>
      </c>
      <c r="D44" s="53">
        <v>4336917</v>
      </c>
      <c r="E44" s="54">
        <v>1488707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89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729677</v>
      </c>
      <c r="C13" s="33">
        <v>729677</v>
      </c>
      <c r="D13" s="33">
        <v>1485883</v>
      </c>
      <c r="E13" s="34">
        <v>756206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2491451</v>
      </c>
      <c r="C16" s="25">
        <v>2491451</v>
      </c>
      <c r="D16" s="25">
        <v>3149187</v>
      </c>
      <c r="E16" s="25">
        <v>657736</v>
      </c>
      <c r="F16" s="38"/>
    </row>
    <row r="17" spans="1:6" ht="34.5">
      <c r="A17" s="18" t="s">
        <v>22</v>
      </c>
      <c r="B17" s="25">
        <v>16961</v>
      </c>
      <c r="C17" s="25">
        <v>16961</v>
      </c>
      <c r="D17" s="25">
        <v>30000</v>
      </c>
      <c r="E17" s="25">
        <v>13039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101611</v>
      </c>
      <c r="C19" s="25">
        <v>101611</v>
      </c>
      <c r="D19" s="25">
        <v>120000</v>
      </c>
      <c r="E19" s="25">
        <v>18389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67599</v>
      </c>
      <c r="C27" s="25">
        <v>67599</v>
      </c>
      <c r="D27" s="25">
        <v>65100</v>
      </c>
      <c r="E27" s="25">
        <v>-2499</v>
      </c>
      <c r="F27" s="38"/>
    </row>
    <row r="28" spans="1:6" s="36" customFormat="1" ht="35.25">
      <c r="A28" s="22" t="s">
        <v>33</v>
      </c>
      <c r="B28" s="33">
        <v>2677622</v>
      </c>
      <c r="C28" s="33">
        <v>2677622</v>
      </c>
      <c r="D28" s="33">
        <v>3364287</v>
      </c>
      <c r="E28" s="33">
        <v>686665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7564</v>
      </c>
      <c r="C34" s="28">
        <v>7564</v>
      </c>
      <c r="D34" s="28">
        <v>8500</v>
      </c>
      <c r="E34" s="29">
        <v>936</v>
      </c>
      <c r="F34" s="21"/>
    </row>
    <row r="35" spans="1:6" s="36" customFormat="1" ht="35.25">
      <c r="A35" s="43" t="s">
        <v>40</v>
      </c>
      <c r="B35" s="44">
        <v>2685186</v>
      </c>
      <c r="C35" s="44">
        <v>2685186</v>
      </c>
      <c r="D35" s="44">
        <v>3372787</v>
      </c>
      <c r="E35" s="45">
        <v>687601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3414863</v>
      </c>
      <c r="C44" s="53">
        <v>3414863</v>
      </c>
      <c r="D44" s="53">
        <v>4858670</v>
      </c>
      <c r="E44" s="54">
        <v>1443807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90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51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11892426</v>
      </c>
      <c r="C13" s="33">
        <v>11892426</v>
      </c>
      <c r="D13" s="33">
        <v>16147283</v>
      </c>
      <c r="E13" s="34">
        <v>4254857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10569986.140000001</v>
      </c>
      <c r="C16" s="25">
        <v>11264689</v>
      </c>
      <c r="D16" s="25">
        <v>10730250</v>
      </c>
      <c r="E16" s="25">
        <v>534439</v>
      </c>
      <c r="F16" s="38"/>
    </row>
    <row r="17" spans="1:6" ht="34.5">
      <c r="A17" s="18" t="s">
        <v>22</v>
      </c>
      <c r="B17" s="25">
        <v>197766</v>
      </c>
      <c r="C17" s="25">
        <v>210600</v>
      </c>
      <c r="D17" s="25">
        <v>210560</v>
      </c>
      <c r="E17" s="25">
        <v>-40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360423</v>
      </c>
      <c r="C19" s="25">
        <v>389215</v>
      </c>
      <c r="D19" s="25">
        <v>395760</v>
      </c>
      <c r="E19" s="25">
        <v>6545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1484588</v>
      </c>
      <c r="C27" s="25">
        <v>1521421</v>
      </c>
      <c r="D27" s="25">
        <v>1520380</v>
      </c>
      <c r="E27" s="25">
        <v>-1041</v>
      </c>
      <c r="F27" s="38"/>
    </row>
    <row r="28" spans="1:6" s="36" customFormat="1" ht="35.25">
      <c r="A28" s="22" t="s">
        <v>33</v>
      </c>
      <c r="B28" s="33">
        <v>12612763.140000001</v>
      </c>
      <c r="C28" s="33">
        <v>13385925</v>
      </c>
      <c r="D28" s="33">
        <v>12856950</v>
      </c>
      <c r="E28" s="33">
        <v>539903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601912</v>
      </c>
      <c r="C30" s="28">
        <v>608722</v>
      </c>
      <c r="D30" s="28">
        <v>595700</v>
      </c>
      <c r="E30" s="29">
        <v>-13022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391935</v>
      </c>
      <c r="C34" s="28">
        <v>401233</v>
      </c>
      <c r="D34" s="28">
        <v>385290</v>
      </c>
      <c r="E34" s="29">
        <v>-15943</v>
      </c>
      <c r="F34" s="21"/>
    </row>
    <row r="35" spans="1:6" s="36" customFormat="1" ht="35.25">
      <c r="A35" s="43" t="s">
        <v>40</v>
      </c>
      <c r="B35" s="44">
        <v>13606610.140000001</v>
      </c>
      <c r="C35" s="44">
        <v>14395880</v>
      </c>
      <c r="D35" s="44">
        <v>13837940</v>
      </c>
      <c r="E35" s="45">
        <v>-28965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25499036.140000001</v>
      </c>
      <c r="C44" s="53">
        <v>26288306</v>
      </c>
      <c r="D44" s="53">
        <v>29985223</v>
      </c>
      <c r="E44" s="54">
        <v>3696917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3" zoomScale="40" zoomScaleNormal="40" workbookViewId="0">
      <selection activeCell="G45" sqref="A1:G45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91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51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807766</v>
      </c>
      <c r="C13" s="33">
        <v>807766</v>
      </c>
      <c r="D13" s="33">
        <v>1188332</v>
      </c>
      <c r="E13" s="34">
        <v>380566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1954670</v>
      </c>
      <c r="C16" s="25">
        <v>2710284</v>
      </c>
      <c r="D16" s="25">
        <v>2633567</v>
      </c>
      <c r="E16" s="25">
        <v>-76717</v>
      </c>
      <c r="F16" s="38"/>
    </row>
    <row r="17" spans="1:6" ht="34.5">
      <c r="A17" s="18" t="s">
        <v>22</v>
      </c>
      <c r="B17" s="25">
        <v>19439</v>
      </c>
      <c r="C17" s="25">
        <v>21226</v>
      </c>
      <c r="D17" s="25">
        <v>21339</v>
      </c>
      <c r="E17" s="25">
        <v>113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99945</v>
      </c>
      <c r="C19" s="25">
        <v>141525</v>
      </c>
      <c r="D19" s="25">
        <v>100033</v>
      </c>
      <c r="E19" s="25">
        <v>-41492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122037</v>
      </c>
      <c r="C26" s="25">
        <v>153342</v>
      </c>
      <c r="D26" s="25">
        <v>131000</v>
      </c>
      <c r="E26" s="25">
        <v>-22342</v>
      </c>
      <c r="F26" s="38"/>
    </row>
    <row r="27" spans="1:6" ht="34.5">
      <c r="A27" s="40" t="s">
        <v>32</v>
      </c>
      <c r="B27" s="25">
        <v>785</v>
      </c>
      <c r="C27" s="25">
        <v>2000</v>
      </c>
      <c r="D27" s="25">
        <v>1000</v>
      </c>
      <c r="E27" s="25">
        <v>-1000</v>
      </c>
      <c r="F27" s="38"/>
    </row>
    <row r="28" spans="1:6" s="36" customFormat="1" ht="35.25">
      <c r="A28" s="22" t="s">
        <v>33</v>
      </c>
      <c r="B28" s="33">
        <v>2196876</v>
      </c>
      <c r="C28" s="33">
        <v>3028377</v>
      </c>
      <c r="D28" s="33">
        <v>2886939</v>
      </c>
      <c r="E28" s="33">
        <v>-141438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62289</v>
      </c>
      <c r="C30" s="28">
        <v>36600</v>
      </c>
      <c r="D30" s="28">
        <v>14207</v>
      </c>
      <c r="E30" s="29">
        <v>-22393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3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0" t="s">
        <v>103</v>
      </c>
      <c r="B34" s="28">
        <v>6000</v>
      </c>
      <c r="C34" s="28">
        <v>0</v>
      </c>
      <c r="D34" s="28">
        <v>0</v>
      </c>
      <c r="E34" s="29">
        <v>0</v>
      </c>
      <c r="F34" s="21"/>
    </row>
    <row r="35" spans="1:6" s="36" customFormat="1" ht="34.5">
      <c r="A35" s="42" t="s">
        <v>39</v>
      </c>
      <c r="B35" s="28">
        <v>23295</v>
      </c>
      <c r="C35" s="28">
        <v>85291</v>
      </c>
      <c r="D35" s="28">
        <v>7700</v>
      </c>
      <c r="E35" s="29">
        <v>-77591</v>
      </c>
      <c r="F35" s="35"/>
    </row>
    <row r="36" spans="1:6" ht="35.25">
      <c r="A36" s="43" t="s">
        <v>40</v>
      </c>
      <c r="B36" s="44">
        <v>2282460</v>
      </c>
      <c r="C36" s="44">
        <v>3150268</v>
      </c>
      <c r="D36" s="44">
        <v>2908846</v>
      </c>
      <c r="E36" s="45">
        <v>-241422</v>
      </c>
      <c r="F36" s="21"/>
    </row>
    <row r="37" spans="1:6" ht="35.25">
      <c r="A37" s="39" t="s">
        <v>41</v>
      </c>
      <c r="B37" s="25"/>
      <c r="C37" s="25"/>
      <c r="D37" s="25"/>
      <c r="E37" s="26"/>
      <c r="F37" s="21"/>
    </row>
    <row r="38" spans="1:6" ht="34.5">
      <c r="A38" s="46" t="s">
        <v>42</v>
      </c>
      <c r="B38" s="25">
        <v>0</v>
      </c>
      <c r="C38" s="25">
        <v>0</v>
      </c>
      <c r="D38" s="25">
        <v>0</v>
      </c>
      <c r="E38" s="26">
        <v>0</v>
      </c>
      <c r="F38" s="21"/>
    </row>
    <row r="39" spans="1:6" ht="34.5">
      <c r="A39" s="27" t="s">
        <v>43</v>
      </c>
      <c r="B39" s="47">
        <v>0</v>
      </c>
      <c r="C39" s="47">
        <v>0</v>
      </c>
      <c r="D39" s="47">
        <v>0</v>
      </c>
      <c r="E39" s="48">
        <v>0</v>
      </c>
      <c r="F39" s="21"/>
    </row>
    <row r="40" spans="1:6" ht="35.25">
      <c r="A40" s="49" t="s">
        <v>44</v>
      </c>
      <c r="B40" s="25"/>
      <c r="C40" s="25"/>
      <c r="D40" s="25"/>
      <c r="E40" s="25"/>
      <c r="F40" s="21"/>
    </row>
    <row r="41" spans="1:6" ht="34.5">
      <c r="A41" s="40" t="s">
        <v>45</v>
      </c>
      <c r="B41" s="25">
        <v>0</v>
      </c>
      <c r="C41" s="25">
        <v>0</v>
      </c>
      <c r="D41" s="25">
        <v>0</v>
      </c>
      <c r="E41" s="26">
        <v>0</v>
      </c>
      <c r="F41" s="21"/>
    </row>
    <row r="42" spans="1:6" s="51" customFormat="1" ht="45">
      <c r="A42" s="27" t="s">
        <v>46</v>
      </c>
      <c r="B42" s="28">
        <v>0</v>
      </c>
      <c r="C42" s="28">
        <v>0</v>
      </c>
      <c r="D42" s="28">
        <v>0</v>
      </c>
      <c r="E42" s="29">
        <v>0</v>
      </c>
      <c r="F42" s="50"/>
    </row>
    <row r="43" spans="1:6" s="51" customFormat="1" ht="45">
      <c r="A43" s="22" t="s">
        <v>47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">
      <c r="A44" s="22" t="s">
        <v>48</v>
      </c>
      <c r="B44" s="33">
        <v>0</v>
      </c>
      <c r="C44" s="33">
        <v>0</v>
      </c>
      <c r="D44" s="33">
        <v>0</v>
      </c>
      <c r="E44" s="34">
        <v>0</v>
      </c>
      <c r="F44" s="50"/>
    </row>
    <row r="45" spans="1:6" s="8" customFormat="1" ht="45" thickBot="1">
      <c r="A45" s="52" t="s">
        <v>49</v>
      </c>
      <c r="B45" s="53">
        <v>3090226</v>
      </c>
      <c r="C45" s="53">
        <v>3958034</v>
      </c>
      <c r="D45" s="53">
        <v>4097178</v>
      </c>
      <c r="E45" s="54">
        <v>139144</v>
      </c>
      <c r="F45" s="57"/>
    </row>
    <row r="46" spans="1:6" ht="45.75" thickTop="1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92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480150</v>
      </c>
      <c r="C13" s="33">
        <v>480150</v>
      </c>
      <c r="D13" s="33">
        <v>1018245</v>
      </c>
      <c r="E13" s="34">
        <v>538095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1120057</v>
      </c>
      <c r="C16" s="25">
        <v>1786393</v>
      </c>
      <c r="D16" s="25">
        <v>1958121</v>
      </c>
      <c r="E16" s="25">
        <v>-171728</v>
      </c>
      <c r="F16" s="38"/>
    </row>
    <row r="17" spans="1:6" ht="34.5">
      <c r="A17" s="18" t="s">
        <v>22</v>
      </c>
      <c r="B17" s="25">
        <v>0</v>
      </c>
      <c r="C17" s="25">
        <v>0</v>
      </c>
      <c r="D17" s="25">
        <v>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298554</v>
      </c>
      <c r="C26" s="25">
        <v>300000</v>
      </c>
      <c r="D26" s="25">
        <v>450000</v>
      </c>
      <c r="E26" s="25">
        <v>150000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1418611</v>
      </c>
      <c r="C28" s="33">
        <v>2086393</v>
      </c>
      <c r="D28" s="33">
        <v>2408121</v>
      </c>
      <c r="E28" s="33">
        <v>-21728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206</v>
      </c>
      <c r="C34" s="28">
        <v>0</v>
      </c>
      <c r="D34" s="28">
        <v>0</v>
      </c>
      <c r="E34" s="29">
        <v>0</v>
      </c>
      <c r="F34" s="21"/>
    </row>
    <row r="35" spans="1:6" s="36" customFormat="1" ht="35.25">
      <c r="A35" s="43" t="s">
        <v>40</v>
      </c>
      <c r="B35" s="44">
        <v>1418817</v>
      </c>
      <c r="C35" s="44">
        <v>2086393</v>
      </c>
      <c r="D35" s="44">
        <v>2408121</v>
      </c>
      <c r="E35" s="45">
        <v>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1898967</v>
      </c>
      <c r="C44" s="53">
        <v>2566543</v>
      </c>
      <c r="D44" s="53">
        <v>3426366</v>
      </c>
      <c r="E44" s="54">
        <v>859823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28" zoomScale="30" zoomScaleNormal="3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74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8817614</v>
      </c>
      <c r="C11" s="28">
        <v>16390108</v>
      </c>
      <c r="D11" s="28">
        <v>11390108</v>
      </c>
      <c r="E11" s="29">
        <v>-5000000</v>
      </c>
      <c r="F11" s="21"/>
    </row>
    <row r="12" spans="1:12" s="36" customFormat="1" ht="35.25">
      <c r="A12" s="32" t="s">
        <v>17</v>
      </c>
      <c r="B12" s="33">
        <v>8817614</v>
      </c>
      <c r="C12" s="33">
        <v>16390108</v>
      </c>
      <c r="D12" s="33">
        <v>11390108</v>
      </c>
      <c r="E12" s="34">
        <v>-5000000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33">
        <v>0</v>
      </c>
      <c r="E13" s="34">
        <v>0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0</v>
      </c>
      <c r="C16" s="25">
        <v>0</v>
      </c>
      <c r="D16" s="25">
        <v>0</v>
      </c>
      <c r="E16" s="25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25">
        <v>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33">
        <v>0</v>
      </c>
      <c r="E28" s="33">
        <v>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1263385.6099999999</v>
      </c>
      <c r="C34" s="28">
        <v>2000000</v>
      </c>
      <c r="D34" s="28">
        <v>2000000</v>
      </c>
      <c r="E34" s="29">
        <v>0</v>
      </c>
      <c r="F34" s="21"/>
    </row>
    <row r="35" spans="1:6" s="36" customFormat="1" ht="35.25">
      <c r="A35" s="43" t="s">
        <v>40</v>
      </c>
      <c r="B35" s="44">
        <v>1263385.6099999999</v>
      </c>
      <c r="C35" s="44">
        <v>2000000</v>
      </c>
      <c r="D35" s="44">
        <v>2000000</v>
      </c>
      <c r="E35" s="45">
        <v>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11953211.439999999</v>
      </c>
      <c r="C41" s="28">
        <v>15063873</v>
      </c>
      <c r="D41" s="28">
        <v>15563873</v>
      </c>
      <c r="E41" s="29">
        <v>500000</v>
      </c>
      <c r="F41" s="21"/>
    </row>
    <row r="42" spans="1:6" s="51" customFormat="1" ht="45">
      <c r="A42" s="22" t="s">
        <v>47</v>
      </c>
      <c r="B42" s="33">
        <v>11953211.439999999</v>
      </c>
      <c r="C42" s="33">
        <v>15063873</v>
      </c>
      <c r="D42" s="33">
        <v>15563873</v>
      </c>
      <c r="E42" s="34">
        <v>500000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22034211.049999997</v>
      </c>
      <c r="C44" s="53">
        <v>33453981</v>
      </c>
      <c r="D44" s="53">
        <v>28953981</v>
      </c>
      <c r="E44" s="54">
        <v>-4500000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93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1234933</v>
      </c>
      <c r="C13" s="33">
        <v>1234933</v>
      </c>
      <c r="D13" s="33">
        <v>1797880</v>
      </c>
      <c r="E13" s="34">
        <v>562947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3065530</v>
      </c>
      <c r="C16" s="25">
        <v>4781977</v>
      </c>
      <c r="D16" s="25">
        <v>5631955</v>
      </c>
      <c r="E16" s="25">
        <v>849978</v>
      </c>
      <c r="F16" s="38"/>
    </row>
    <row r="17" spans="1:6" ht="34.5">
      <c r="A17" s="18" t="s">
        <v>22</v>
      </c>
      <c r="B17" s="25">
        <v>123193</v>
      </c>
      <c r="C17" s="25">
        <v>150000</v>
      </c>
      <c r="D17" s="25">
        <v>160000</v>
      </c>
      <c r="E17" s="25">
        <v>10000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233370</v>
      </c>
      <c r="C27" s="25">
        <v>281098</v>
      </c>
      <c r="D27" s="25">
        <v>314544</v>
      </c>
      <c r="E27" s="25">
        <v>33446</v>
      </c>
      <c r="F27" s="38"/>
    </row>
    <row r="28" spans="1:6" s="36" customFormat="1" ht="35.25">
      <c r="A28" s="22" t="s">
        <v>33</v>
      </c>
      <c r="B28" s="33">
        <v>3422093</v>
      </c>
      <c r="C28" s="33">
        <v>5213075</v>
      </c>
      <c r="D28" s="33">
        <v>6106499</v>
      </c>
      <c r="E28" s="33">
        <v>893424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62829</v>
      </c>
      <c r="C34" s="28">
        <v>68881</v>
      </c>
      <c r="D34" s="28">
        <v>70323</v>
      </c>
      <c r="E34" s="29">
        <v>1442</v>
      </c>
      <c r="F34" s="21"/>
    </row>
    <row r="35" spans="1:6" s="36" customFormat="1" ht="35.25">
      <c r="A35" s="43" t="s">
        <v>40</v>
      </c>
      <c r="B35" s="44">
        <v>3484922</v>
      </c>
      <c r="C35" s="44">
        <v>5281956</v>
      </c>
      <c r="D35" s="44">
        <v>6176822</v>
      </c>
      <c r="E35" s="45">
        <v>894866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4719855</v>
      </c>
      <c r="C44" s="53">
        <v>6516889</v>
      </c>
      <c r="D44" s="53">
        <v>7974702</v>
      </c>
      <c r="E44" s="54">
        <v>1457813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94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51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0</v>
      </c>
      <c r="D11" s="28">
        <v>0</v>
      </c>
      <c r="E11" s="29">
        <v>0</v>
      </c>
      <c r="F11" s="21"/>
    </row>
    <row r="12" spans="1:12" s="36" customFormat="1" ht="35.25">
      <c r="A12" s="32" t="s">
        <v>17</v>
      </c>
      <c r="B12" s="33">
        <v>0</v>
      </c>
      <c r="C12" s="33">
        <v>0</v>
      </c>
      <c r="D12" s="33">
        <v>0</v>
      </c>
      <c r="E12" s="34">
        <v>0</v>
      </c>
      <c r="F12" s="35"/>
    </row>
    <row r="13" spans="1:12" s="36" customFormat="1" ht="35.25">
      <c r="A13" s="37" t="s">
        <v>18</v>
      </c>
      <c r="B13" s="33">
        <v>1087514</v>
      </c>
      <c r="C13" s="33">
        <v>1087514</v>
      </c>
      <c r="D13" s="33">
        <v>1756859</v>
      </c>
      <c r="E13" s="34">
        <v>669345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2983516.17</v>
      </c>
      <c r="C16" s="25">
        <v>3010750</v>
      </c>
      <c r="D16" s="25">
        <v>2563694</v>
      </c>
      <c r="E16" s="25">
        <v>447056</v>
      </c>
      <c r="F16" s="38"/>
    </row>
    <row r="17" spans="1:6" ht="34.5">
      <c r="A17" s="18" t="s">
        <v>22</v>
      </c>
      <c r="B17" s="25">
        <v>0</v>
      </c>
      <c r="C17" s="25">
        <v>0</v>
      </c>
      <c r="D17" s="25">
        <v>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135545.26999999999</v>
      </c>
      <c r="C27" s="25">
        <v>136000</v>
      </c>
      <c r="D27" s="25">
        <v>175000</v>
      </c>
      <c r="E27" s="25">
        <v>39000</v>
      </c>
      <c r="F27" s="38"/>
    </row>
    <row r="28" spans="1:6" s="36" customFormat="1" ht="35.25">
      <c r="A28" s="22" t="s">
        <v>33</v>
      </c>
      <c r="B28" s="33">
        <v>3119061.44</v>
      </c>
      <c r="C28" s="33">
        <v>3146750</v>
      </c>
      <c r="D28" s="33">
        <v>2738694</v>
      </c>
      <c r="E28" s="33">
        <v>486056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107173.5</v>
      </c>
      <c r="C30" s="28">
        <v>107760</v>
      </c>
      <c r="D30" s="28">
        <v>115750</v>
      </c>
      <c r="E30" s="29">
        <v>7990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426295.98</v>
      </c>
      <c r="C34" s="28">
        <v>455242</v>
      </c>
      <c r="D34" s="28">
        <v>550500</v>
      </c>
      <c r="E34" s="29">
        <v>95258</v>
      </c>
      <c r="F34" s="21"/>
    </row>
    <row r="35" spans="1:6" s="36" customFormat="1" ht="35.25">
      <c r="A35" s="43" t="s">
        <v>40</v>
      </c>
      <c r="B35" s="44">
        <v>3652530.92</v>
      </c>
      <c r="C35" s="44">
        <v>3709752</v>
      </c>
      <c r="D35" s="44">
        <v>3404944</v>
      </c>
      <c r="E35" s="45">
        <v>103248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4740044.92</v>
      </c>
      <c r="C44" s="53">
        <v>4797266</v>
      </c>
      <c r="D44" s="53">
        <v>5161803</v>
      </c>
      <c r="E44" s="54">
        <v>364537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75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375643</v>
      </c>
      <c r="C11" s="28">
        <v>850000</v>
      </c>
      <c r="D11" s="28">
        <v>375000</v>
      </c>
      <c r="E11" s="29">
        <v>-475000</v>
      </c>
      <c r="F11" s="21"/>
    </row>
    <row r="12" spans="1:12" s="36" customFormat="1" ht="35.25">
      <c r="A12" s="32" t="s">
        <v>17</v>
      </c>
      <c r="B12" s="33">
        <v>375643</v>
      </c>
      <c r="C12" s="33">
        <v>850000</v>
      </c>
      <c r="D12" s="33">
        <v>375000</v>
      </c>
      <c r="E12" s="34">
        <v>-475000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33">
        <v>0</v>
      </c>
      <c r="E13" s="34">
        <v>0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0</v>
      </c>
      <c r="C16" s="25">
        <v>0</v>
      </c>
      <c r="D16" s="25">
        <v>0</v>
      </c>
      <c r="E16" s="25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25">
        <v>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33">
        <v>0</v>
      </c>
      <c r="E28" s="33">
        <v>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1100000</v>
      </c>
      <c r="C34" s="28">
        <v>1100000</v>
      </c>
      <c r="D34" s="28">
        <v>1100000</v>
      </c>
      <c r="E34" s="29">
        <v>0</v>
      </c>
      <c r="F34" s="21"/>
    </row>
    <row r="35" spans="1:6" s="36" customFormat="1" ht="35.25">
      <c r="A35" s="43" t="s">
        <v>40</v>
      </c>
      <c r="B35" s="44">
        <v>1100000</v>
      </c>
      <c r="C35" s="44">
        <v>1100000</v>
      </c>
      <c r="D35" s="44">
        <v>1100000</v>
      </c>
      <c r="E35" s="45">
        <v>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4033148</v>
      </c>
      <c r="C41" s="28">
        <v>4034667</v>
      </c>
      <c r="D41" s="28">
        <v>4034667</v>
      </c>
      <c r="E41" s="29">
        <v>0</v>
      </c>
      <c r="F41" s="21"/>
    </row>
    <row r="42" spans="1:6" s="51" customFormat="1" ht="45">
      <c r="A42" s="22" t="s">
        <v>47</v>
      </c>
      <c r="B42" s="33">
        <v>4033148</v>
      </c>
      <c r="C42" s="33">
        <v>4034667</v>
      </c>
      <c r="D42" s="33">
        <v>4034667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5508791</v>
      </c>
      <c r="C44" s="53">
        <v>5984667</v>
      </c>
      <c r="D44" s="53">
        <v>5509667</v>
      </c>
      <c r="E44" s="54">
        <v>-475000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54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5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1345651</v>
      </c>
      <c r="C11" s="28">
        <v>2000000</v>
      </c>
      <c r="D11" s="28">
        <v>641600</v>
      </c>
      <c r="E11" s="29">
        <v>-1358400</v>
      </c>
      <c r="F11" s="21"/>
    </row>
    <row r="12" spans="1:12" s="36" customFormat="1" ht="35.25">
      <c r="A12" s="32" t="s">
        <v>17</v>
      </c>
      <c r="B12" s="33">
        <v>1345651</v>
      </c>
      <c r="C12" s="33">
        <v>2000000</v>
      </c>
      <c r="D12" s="33">
        <v>641600</v>
      </c>
      <c r="E12" s="34">
        <v>-1358400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33">
        <v>0</v>
      </c>
      <c r="E13" s="34">
        <v>0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0</v>
      </c>
      <c r="C16" s="25">
        <v>0</v>
      </c>
      <c r="D16" s="25">
        <v>0</v>
      </c>
      <c r="E16" s="25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25">
        <v>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33">
        <v>0</v>
      </c>
      <c r="E28" s="33">
        <v>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39359</v>
      </c>
      <c r="C34" s="28">
        <v>120864</v>
      </c>
      <c r="D34" s="28">
        <v>120864</v>
      </c>
      <c r="E34" s="29">
        <v>0</v>
      </c>
      <c r="F34" s="21"/>
    </row>
    <row r="35" spans="1:6" s="36" customFormat="1" ht="35.25">
      <c r="A35" s="43" t="s">
        <v>40</v>
      </c>
      <c r="B35" s="44">
        <v>39359</v>
      </c>
      <c r="C35" s="44">
        <v>120864</v>
      </c>
      <c r="D35" s="44">
        <v>120864</v>
      </c>
      <c r="E35" s="45">
        <v>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37777394.409999996</v>
      </c>
      <c r="C37" s="25">
        <v>81499827</v>
      </c>
      <c r="D37" s="25">
        <v>50000000</v>
      </c>
      <c r="E37" s="26">
        <v>-31499827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37777394.409999996</v>
      </c>
      <c r="C42" s="33">
        <v>81499827</v>
      </c>
      <c r="D42" s="33">
        <v>50000000</v>
      </c>
      <c r="E42" s="34">
        <v>-31499827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39162404.409999996</v>
      </c>
      <c r="C44" s="53">
        <v>83620691</v>
      </c>
      <c r="D44" s="53">
        <v>50762464</v>
      </c>
      <c r="E44" s="54">
        <v>-32858227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95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111">
        <f>'UL BOS'!B7+GSU!B7+McNeese!B7+LATech!B7+Nicholls!B7+NwSU!B7+SLU!B7+ULL!B7+ULM!B7</f>
        <v>0</v>
      </c>
      <c r="C7" s="111">
        <f>'UL BOS'!C7+GSU!C7+McNeese!C7+LATech!C7+Nicholls!C7+NwSU!C7+SLU!C7+ULL!C7+ULM!C7</f>
        <v>0</v>
      </c>
      <c r="D7" s="111">
        <f>'UL BOS'!D7+GSU!D7+McNeese!D7+LATech!D7+Nicholls!D7+NwSU!D7+SLU!D7+ULL!D7+ULM!D7</f>
        <v>0</v>
      </c>
      <c r="E7" s="26">
        <f t="shared" ref="E7:E12" si="0">D7-C7</f>
        <v>0</v>
      </c>
      <c r="F7" s="21"/>
    </row>
    <row r="8" spans="1:12" ht="34.5">
      <c r="A8" s="27" t="s">
        <v>13</v>
      </c>
      <c r="B8" s="111">
        <f>'UL BOS'!B8+GSU!B8+McNeese!B8+LATech!B8+Nicholls!B8+NwSU!B8+SLU!B8+ULL!B8+ULM!B8</f>
        <v>0</v>
      </c>
      <c r="C8" s="111">
        <f>'UL BOS'!C8+GSU!C8+McNeese!C8+LATech!C8+Nicholls!C8+NwSU!C8+SLU!C8+ULL!C8+ULM!C8</f>
        <v>0</v>
      </c>
      <c r="D8" s="111">
        <f>'UL BOS'!D8+GSU!D8+McNeese!D8+LATech!D8+Nicholls!D8+NwSU!D8+SLU!D8+ULL!D8+ULM!D8</f>
        <v>0</v>
      </c>
      <c r="E8" s="29">
        <f t="shared" si="0"/>
        <v>0</v>
      </c>
      <c r="F8" s="21"/>
    </row>
    <row r="9" spans="1:12" ht="34.5">
      <c r="A9" s="30" t="s">
        <v>14</v>
      </c>
      <c r="B9" s="111">
        <f>'UL BOS'!B9+GSU!B9+McNeese!B9+LATech!B9+Nicholls!B9+NwSU!B9+SLU!B9+ULL!B9+ULM!B9</f>
        <v>0</v>
      </c>
      <c r="C9" s="111">
        <f>'UL BOS'!C9+GSU!C9+McNeese!C9+LATech!C9+Nicholls!C9+NwSU!C9+SLU!C9+ULL!C9+ULM!C9</f>
        <v>0</v>
      </c>
      <c r="D9" s="111">
        <f>'UL BOS'!D9+GSU!D9+McNeese!D9+LATech!D9+Nicholls!D9+NwSU!D9+SLU!D9+ULL!D9+ULM!D9</f>
        <v>0</v>
      </c>
      <c r="E9" s="29">
        <f t="shared" si="0"/>
        <v>0</v>
      </c>
      <c r="F9" s="21"/>
    </row>
    <row r="10" spans="1:12" ht="34.5">
      <c r="A10" s="31" t="s">
        <v>15</v>
      </c>
      <c r="B10" s="112">
        <f>'UL BOS'!B10+GSU!B10+McNeese!B10+LATech!B10+Nicholls!B10+NwSU!B10+SLU!B10+ULL!B10+ULM!B10</f>
        <v>0</v>
      </c>
      <c r="C10" s="112">
        <f>'UL BOS'!C10+GSU!C10+McNeese!C10+LATech!C10+Nicholls!C10+NwSU!C10+SLU!C10+ULL!C10+ULM!C10</f>
        <v>0</v>
      </c>
      <c r="D10" s="112">
        <f>'UL BOS'!D10+GSU!D10+McNeese!D10+LATech!D10+Nicholls!D10+NwSU!D10+SLU!D10+ULL!D10+ULM!D10</f>
        <v>0</v>
      </c>
      <c r="E10" s="29">
        <f t="shared" si="0"/>
        <v>0</v>
      </c>
      <c r="F10" s="21"/>
    </row>
    <row r="11" spans="1:12" ht="34.5">
      <c r="A11" s="31" t="s">
        <v>16</v>
      </c>
      <c r="B11" s="111">
        <f>'UL BOS'!B11+GSU!B11+McNeese!B11+LATech!B11+Nicholls!B11+NwSU!B11+SLU!B11+ULL!B11+ULM!B11</f>
        <v>584669</v>
      </c>
      <c r="C11" s="111">
        <f>'UL BOS'!C11+GSU!C11+McNeese!C11+LATech!C11+Nicholls!C11+NwSU!C11+SLU!C11+ULL!C11+ULM!C11</f>
        <v>610923</v>
      </c>
      <c r="D11" s="111">
        <f>'UL BOS'!D11+GSU!D11+McNeese!D11+LATech!D11+Nicholls!D11+NwSU!D11+SLU!D11+ULL!D11+ULM!D11</f>
        <v>2136828</v>
      </c>
      <c r="E11" s="29">
        <f t="shared" si="0"/>
        <v>1525905</v>
      </c>
      <c r="F11" s="21"/>
    </row>
    <row r="12" spans="1:12" s="36" customFormat="1" ht="35.25">
      <c r="A12" s="32" t="s">
        <v>17</v>
      </c>
      <c r="B12" s="113">
        <f>B10+B9+B8+B7+B11</f>
        <v>584669</v>
      </c>
      <c r="C12" s="113">
        <f>C10+C9+C8+C7+C11</f>
        <v>610923</v>
      </c>
      <c r="D12" s="113">
        <f>D10+D9+D8+D7+D11</f>
        <v>2136828</v>
      </c>
      <c r="E12" s="34">
        <f t="shared" si="0"/>
        <v>1525905</v>
      </c>
      <c r="F12" s="35"/>
    </row>
    <row r="13" spans="1:12" s="36" customFormat="1" ht="35.25">
      <c r="A13" s="37" t="s">
        <v>18</v>
      </c>
      <c r="B13" s="111">
        <f>'UL BOS'!B13+GSU!B13+McNeese!B13+LATech!B13+Nicholls!B13+NwSU!B13+SLU!B13+ULL!B13+ULM!B13</f>
        <v>59417982</v>
      </c>
      <c r="C13" s="111">
        <f>'UL BOS'!C13+GSU!C13+McNeese!C13+LATech!C13+Nicholls!C13+NwSU!C13+SLU!C13+ULL!C13+ULM!C13</f>
        <v>59417982</v>
      </c>
      <c r="D13" s="111">
        <f>'UL BOS'!D13+GSU!D13+McNeese!D13+LATech!D13+Nicholls!D13+NwSU!D13+SLU!D13+ULL!D13+ULM!D13</f>
        <v>95304823</v>
      </c>
      <c r="E13" s="34">
        <f>D13-C13</f>
        <v>35886841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f>'UL BOS'!B16+GSU!B16+McNeese!B16+LATech!B16+Nicholls!B16+NwSU!B16+SLU!B16+ULL!B16+ULM!B16</f>
        <v>198011841.81</v>
      </c>
      <c r="C16" s="25">
        <f>'UL BOS'!C16+GSU!C16+McNeese!C16+LATech!C16+Nicholls!C16+NwSU!C16+SLU!C16+ULL!C16+ULM!C16</f>
        <v>201289107</v>
      </c>
      <c r="D16" s="25">
        <f>'UL BOS'!D16+GSU!D16+McNeese!D16+LATech!D16+Nicholls!D16+NwSU!D16+SLU!D16+ULL!D16+ULM!D16</f>
        <v>224986223</v>
      </c>
      <c r="E16" s="25">
        <f>D16-C16</f>
        <v>23697116</v>
      </c>
      <c r="F16" s="38"/>
    </row>
    <row r="17" spans="1:6" ht="34.5">
      <c r="A17" s="18" t="s">
        <v>22</v>
      </c>
      <c r="B17" s="25">
        <f>'UL BOS'!B17+GSU!B17+McNeese!B17+LATech!B17+Nicholls!B17+NwSU!B17+SLU!B17+ULL!B17+ULM!B17</f>
        <v>26726002.199999999</v>
      </c>
      <c r="C17" s="25">
        <f>'UL BOS'!C17+GSU!C17+McNeese!C17+LATech!C17+Nicholls!C17+NwSU!C17+SLU!C17+ULL!C17+ULM!C17</f>
        <v>27735580</v>
      </c>
      <c r="D17" s="25">
        <f>'UL BOS'!D17+GSU!D17+McNeese!D17+LATech!D17+Nicholls!D17+NwSU!D17+SLU!D17+ULL!D17+ULM!D17</f>
        <v>30351488</v>
      </c>
      <c r="E17" s="25">
        <f>D17-C17</f>
        <v>2615908</v>
      </c>
      <c r="F17" s="38"/>
    </row>
    <row r="18" spans="1:6" ht="34.5">
      <c r="A18" s="40" t="s">
        <v>23</v>
      </c>
      <c r="B18" s="25">
        <f>'UL BOS'!B18+GSU!B18+McNeese!B18+LATech!B18+Nicholls!B18+NwSU!B18+SLU!B18+ULL!B18+ULM!B18</f>
        <v>17515727</v>
      </c>
      <c r="C18" s="25">
        <f>'UL BOS'!C18+GSU!C18+McNeese!C18+LATech!C18+Nicholls!C18+NwSU!C18+SLU!C18+ULL!C18+ULM!C18</f>
        <v>17358188</v>
      </c>
      <c r="D18" s="25">
        <f>'UL BOS'!D18+GSU!D18+McNeese!D18+LATech!D18+Nicholls!D18+NwSU!D18+SLU!D18+ULL!D18+ULM!D18</f>
        <v>17258809</v>
      </c>
      <c r="E18" s="25">
        <f>D18-C18</f>
        <v>-99379</v>
      </c>
      <c r="F18" s="38"/>
    </row>
    <row r="19" spans="1:6" ht="34.5">
      <c r="A19" s="40" t="s">
        <v>24</v>
      </c>
      <c r="B19" s="25">
        <f>'UL BOS'!B19+GSU!B19+McNeese!B19+LATech!B19+Nicholls!B19+NwSU!B19+SLU!B19+ULL!B19+ULM!B19</f>
        <v>9004815.5</v>
      </c>
      <c r="C19" s="25">
        <f>'UL BOS'!C19+GSU!C19+McNeese!C19+LATech!C19+Nicholls!C19+NwSU!C19+SLU!C19+ULL!C19+ULM!C19</f>
        <v>8934720</v>
      </c>
      <c r="D19" s="25">
        <f>'UL BOS'!D19+GSU!D19+McNeese!D19+LATech!D19+Nicholls!D19+NwSU!D19+SLU!D19+ULL!D19+ULM!D19</f>
        <v>8891978</v>
      </c>
      <c r="E19" s="25">
        <f>D19-C19</f>
        <v>-42742</v>
      </c>
      <c r="F19" s="38"/>
    </row>
    <row r="20" spans="1:6" ht="34.5">
      <c r="A20" s="40" t="s">
        <v>25</v>
      </c>
      <c r="B20" s="25">
        <f>'UL BOS'!B20+GSU!B20+McNeese!B20+LATech!B20+Nicholls!B20+NwSU!B20+SLU!B20+ULL!B20+ULM!B20</f>
        <v>879407.5</v>
      </c>
      <c r="C20" s="25">
        <f>'UL BOS'!C20+GSU!C20+McNeese!C20+LATech!C20+Nicholls!C20+NwSU!C20+SLU!C20+ULL!C20+ULM!C20</f>
        <v>1864468</v>
      </c>
      <c r="D20" s="25">
        <f>'UL BOS'!D20+GSU!D20+McNeese!D20+LATech!D20+Nicholls!D20+NwSU!D20+SLU!D20+ULL!D20+ULM!D20</f>
        <v>1400000</v>
      </c>
      <c r="E20" s="25">
        <f t="shared" ref="E20:E26" si="1">D20-C20</f>
        <v>-464468</v>
      </c>
      <c r="F20" s="38"/>
    </row>
    <row r="21" spans="1:6" ht="34.5">
      <c r="A21" s="40" t="s">
        <v>26</v>
      </c>
      <c r="B21" s="25">
        <f>'UL BOS'!B21+GSU!B21+McNeese!B21+LATech!B21+Nicholls!B21+NwSU!B21+SLU!B21+ULL!B21+ULM!B21</f>
        <v>0</v>
      </c>
      <c r="C21" s="25">
        <f>'UL BOS'!C21+GSU!C21+McNeese!C21+LATech!C21+Nicholls!C21+NwSU!C21+SLU!C21+ULL!C21+ULM!C21</f>
        <v>0</v>
      </c>
      <c r="D21" s="25">
        <f>'UL BOS'!D21+GSU!D21+McNeese!D21+LATech!D21+Nicholls!D21+NwSU!D21+SLU!D21+ULL!D21+ULM!D21</f>
        <v>0</v>
      </c>
      <c r="E21" s="25">
        <f t="shared" si="1"/>
        <v>0</v>
      </c>
      <c r="F21" s="38"/>
    </row>
    <row r="22" spans="1:6" ht="34.5">
      <c r="A22" s="40" t="s">
        <v>27</v>
      </c>
      <c r="B22" s="25">
        <f>'UL BOS'!B22+GSU!B22+McNeese!B22+LATech!B22+Nicholls!B22+NwSU!B22+SLU!B22+ULL!B22+ULM!B22</f>
        <v>0</v>
      </c>
      <c r="C22" s="25">
        <f>'UL BOS'!C22+GSU!C22+McNeese!C22+LATech!C22+Nicholls!C22+NwSU!C22+SLU!C22+ULL!C22+ULM!C22</f>
        <v>0</v>
      </c>
      <c r="D22" s="25">
        <f>'UL BOS'!D22+GSU!D22+McNeese!D22+LATech!D22+Nicholls!D22+NwSU!D22+SLU!D22+ULL!D22+ULM!D22</f>
        <v>0</v>
      </c>
      <c r="E22" s="25">
        <f t="shared" si="1"/>
        <v>0</v>
      </c>
      <c r="F22" s="38"/>
    </row>
    <row r="23" spans="1:6" ht="34.5">
      <c r="A23" s="40" t="s">
        <v>28</v>
      </c>
      <c r="B23" s="25">
        <f>'UL BOS'!B23+GSU!B23+McNeese!B23+LATech!B23+Nicholls!B23+NwSU!B23+SLU!B23+ULL!B23+ULM!B23</f>
        <v>0</v>
      </c>
      <c r="C23" s="25">
        <f>'UL BOS'!C23+GSU!C23+McNeese!C23+LATech!C23+Nicholls!C23+NwSU!C23+SLU!C23+ULL!C23+ULM!C23</f>
        <v>0</v>
      </c>
      <c r="D23" s="25">
        <f>'UL BOS'!D23+GSU!D23+McNeese!D23+LATech!D23+Nicholls!D23+NwSU!D23+SLU!D23+ULL!D23+ULM!D23</f>
        <v>0</v>
      </c>
      <c r="E23" s="25">
        <f t="shared" si="1"/>
        <v>0</v>
      </c>
      <c r="F23" s="38"/>
    </row>
    <row r="24" spans="1:6" ht="34.5">
      <c r="A24" s="40" t="s">
        <v>29</v>
      </c>
      <c r="B24" s="25">
        <f>'UL BOS'!B24+GSU!B24+McNeese!B24+LATech!B24+Nicholls!B24+NwSU!B24+SLU!B24+ULL!B24+ULM!B24</f>
        <v>2215603.5</v>
      </c>
      <c r="C24" s="25">
        <f>'UL BOS'!C24+GSU!C24+McNeese!C24+LATech!C24+Nicholls!C24+NwSU!C24+SLU!C24+ULL!C24+ULM!C24</f>
        <v>2146452</v>
      </c>
      <c r="D24" s="25">
        <f>'UL BOS'!D24+GSU!D24+McNeese!D24+LATech!D24+Nicholls!D24+NwSU!D24+SLU!D24+ULL!D24+ULM!D24</f>
        <v>2211895</v>
      </c>
      <c r="E24" s="25">
        <f t="shared" si="1"/>
        <v>65443</v>
      </c>
      <c r="F24" s="38"/>
    </row>
    <row r="25" spans="1:6" ht="34.5">
      <c r="A25" s="40" t="s">
        <v>30</v>
      </c>
      <c r="B25" s="25">
        <f>'UL BOS'!B25+GSU!B25+McNeese!B25+LATech!B25+Nicholls!B25+NwSU!B25+SLU!B25+ULL!B25+ULM!B25</f>
        <v>0</v>
      </c>
      <c r="C25" s="25">
        <f>'UL BOS'!C25+GSU!C25+McNeese!C25+LATech!C25+Nicholls!C25+NwSU!C25+SLU!C25+ULL!C25+ULM!C25</f>
        <v>0</v>
      </c>
      <c r="D25" s="25">
        <f>'UL BOS'!D25+GSU!D25+McNeese!D25+LATech!D25+Nicholls!D25+NwSU!D25+SLU!D25+ULL!D25+ULM!D25</f>
        <v>0</v>
      </c>
      <c r="E25" s="25">
        <f t="shared" si="1"/>
        <v>0</v>
      </c>
      <c r="F25" s="38"/>
    </row>
    <row r="26" spans="1:6" ht="34.5">
      <c r="A26" s="40" t="s">
        <v>31</v>
      </c>
      <c r="B26" s="25">
        <f>'UL BOS'!B26+GSU!B26+McNeese!B26+LATech!B26+Nicholls!B26+NwSU!B26+SLU!B26+ULL!B26+ULM!B26</f>
        <v>548324</v>
      </c>
      <c r="C26" s="25">
        <f>'UL BOS'!C26+GSU!C26+McNeese!C26+LATech!C26+Nicholls!C26+NwSU!C26+SLU!C26+ULL!C26+ULM!C26</f>
        <v>482201</v>
      </c>
      <c r="D26" s="25">
        <f>'UL BOS'!D26+GSU!D26+McNeese!D26+LATech!D26+Nicholls!D26+NwSU!D26+SLU!D26+ULL!D26+ULM!D26</f>
        <v>522500</v>
      </c>
      <c r="E26" s="25">
        <f t="shared" si="1"/>
        <v>40299</v>
      </c>
      <c r="F26" s="38"/>
    </row>
    <row r="27" spans="1:6" ht="34.5">
      <c r="A27" s="40" t="s">
        <v>32</v>
      </c>
      <c r="B27" s="111">
        <f>'UL BOS'!B27+GSU!B27+McNeese!B27+LATech!B27+Nicholls!B27+NwSU!B27+SLU!B27+ULL!B27+ULM!B27</f>
        <v>6355546.4500000002</v>
      </c>
      <c r="C27" s="111">
        <f>'UL BOS'!C27+GSU!C27+McNeese!C27+LATech!C27+Nicholls!C27+NwSU!C27+SLU!C27+ULL!C27+ULM!C27</f>
        <v>5601081</v>
      </c>
      <c r="D27" s="111">
        <f>'UL BOS'!D27+GSU!D27+McNeese!D27+LATech!D27+Nicholls!D27+NwSU!D27+SLU!D27+ULL!D27+ULM!D27</f>
        <v>6017921</v>
      </c>
      <c r="E27" s="25">
        <f>D27-C27</f>
        <v>416840</v>
      </c>
      <c r="F27" s="38"/>
    </row>
    <row r="28" spans="1:6" s="36" customFormat="1" ht="35.25">
      <c r="A28" s="22" t="s">
        <v>33</v>
      </c>
      <c r="B28" s="114">
        <f>SUM(B16:B27)</f>
        <v>261257267.95999998</v>
      </c>
      <c r="C28" s="114">
        <f>SUM(C16:C27)</f>
        <v>265411797</v>
      </c>
      <c r="D28" s="114">
        <f>SUM(D16:D27)</f>
        <v>291640814</v>
      </c>
      <c r="E28" s="33">
        <f>SUM(E16:E27)</f>
        <v>26229017</v>
      </c>
      <c r="F28" s="35"/>
    </row>
    <row r="29" spans="1:6" ht="34.5">
      <c r="A29" s="41" t="s">
        <v>34</v>
      </c>
      <c r="B29" s="111">
        <f>'UL BOS'!B29+GSU!B29+McNeese!B29+LATech!B29+Nicholls!B29+NwSU!B29+SLU!B29+ULL!B29+ULM!B29</f>
        <v>0</v>
      </c>
      <c r="C29" s="111">
        <f>'UL BOS'!C29+GSU!C29+McNeese!C29+LATech!C29+Nicholls!C29+NwSU!C29+SLU!C29+ULL!C29+ULM!C29</f>
        <v>0</v>
      </c>
      <c r="D29" s="111">
        <f>'UL BOS'!D29+GSU!D29+McNeese!D29+LATech!D29+Nicholls!D29+NwSU!D29+SLU!D29+ULL!D29+ULM!D29</f>
        <v>0</v>
      </c>
      <c r="E29" s="26">
        <f t="shared" ref="E29:E34" si="2">D29-C29</f>
        <v>0</v>
      </c>
      <c r="F29" s="21"/>
    </row>
    <row r="30" spans="1:6" ht="34.5">
      <c r="A30" s="40" t="s">
        <v>35</v>
      </c>
      <c r="B30" s="111">
        <f>'UL BOS'!B30+GSU!B30+McNeese!B30+LATech!B30+Nicholls!B30+NwSU!B30+SLU!B30+ULL!B30+ULM!B30</f>
        <v>3183407.34</v>
      </c>
      <c r="C30" s="111">
        <f>'UL BOS'!C30+GSU!C30+McNeese!C30+LATech!C30+Nicholls!C30+NwSU!C30+SLU!C30+ULL!C30+ULM!C30</f>
        <v>3198489</v>
      </c>
      <c r="D30" s="111">
        <f>'UL BOS'!D30+GSU!D30+McNeese!D30+LATech!D30+Nicholls!D30+NwSU!D30+SLU!D30+ULL!D30+ULM!D30</f>
        <v>2643138</v>
      </c>
      <c r="E30" s="29">
        <f t="shared" si="2"/>
        <v>-555351</v>
      </c>
      <c r="F30" s="21"/>
    </row>
    <row r="31" spans="1:6" ht="34.5">
      <c r="A31" s="42" t="s">
        <v>36</v>
      </c>
      <c r="B31" s="111">
        <f>'UL BOS'!B31+GSU!B31+McNeese!B31+LATech!B31+Nicholls!B31+NwSU!B31+SLU!B31+ULL!B31+ULM!B31</f>
        <v>1486324</v>
      </c>
      <c r="C31" s="111">
        <f>'UL BOS'!C31+GSU!C31+McNeese!C31+LATech!C31+Nicholls!C31+NwSU!C31+SLU!C31+ULL!C31+ULM!C31</f>
        <v>1363500</v>
      </c>
      <c r="D31" s="111">
        <f>'UL BOS'!D31+GSU!D31+McNeese!D31+LATech!D31+Nicholls!D31+NwSU!D31+SLU!D31+ULL!D31+ULM!D31</f>
        <v>1338500</v>
      </c>
      <c r="E31" s="29">
        <f t="shared" si="2"/>
        <v>-25000</v>
      </c>
      <c r="F31" s="21"/>
    </row>
    <row r="32" spans="1:6" ht="34.5">
      <c r="A32" s="30" t="s">
        <v>37</v>
      </c>
      <c r="B32" s="111">
        <f>'UL BOS'!B32+GSU!B32+McNeese!B32+LATech!B32+Nicholls!B32+NwSU!B32+SLU!B32+ULL!B32+ULM!B32</f>
        <v>411173</v>
      </c>
      <c r="C32" s="111">
        <f>'UL BOS'!C32+GSU!C32+McNeese!C32+LATech!C32+Nicholls!C32+NwSU!C32+SLU!C32+ULL!C32+ULM!C32</f>
        <v>452000</v>
      </c>
      <c r="D32" s="111">
        <f>'UL BOS'!D32+GSU!D32+McNeese!D32+LATech!D32+Nicholls!D32+NwSU!D32+SLU!D32+ULL!D32+ULM!D32</f>
        <v>397000</v>
      </c>
      <c r="E32" s="29">
        <f t="shared" si="2"/>
        <v>-55000</v>
      </c>
      <c r="F32" s="21"/>
    </row>
    <row r="33" spans="1:6" ht="34.5">
      <c r="A33" s="40" t="s">
        <v>38</v>
      </c>
      <c r="B33" s="111">
        <f>'UL BOS'!B33+GSU!B33+McNeese!B33+LATech!B33+Nicholls!B33+NwSU!B33+SLU!B33+ULL!B33+ULM!B33</f>
        <v>0</v>
      </c>
      <c r="C33" s="111">
        <f>'UL BOS'!C33+GSU!C33+McNeese!C33+LATech!C33+Nicholls!C33+NwSU!C33+SLU!C33+ULL!C33+ULM!C33</f>
        <v>0</v>
      </c>
      <c r="D33" s="111">
        <f>'UL BOS'!D33+GSU!D33+McNeese!D33+LATech!D33+Nicholls!D33+NwSU!D33+SLU!D33+ULL!D33+ULM!D33</f>
        <v>0</v>
      </c>
      <c r="E33" s="29">
        <f t="shared" si="2"/>
        <v>0</v>
      </c>
      <c r="F33" s="21"/>
    </row>
    <row r="34" spans="1:6" ht="34.5">
      <c r="A34" s="42" t="s">
        <v>39</v>
      </c>
      <c r="B34" s="111">
        <f>'UL BOS'!B34+GSU!B34+McNeese!B34+LATech!B34+Nicholls!B34+NwSU!B34+SLU!B34+ULL!B34+ULM!B34</f>
        <v>20390658.280000001</v>
      </c>
      <c r="C34" s="111">
        <f>'UL BOS'!C34+GSU!C34+McNeese!C34+LATech!C34+Nicholls!C34+NwSU!C34+SLU!C34+ULL!C34+ULM!C34</f>
        <v>25793395</v>
      </c>
      <c r="D34" s="111">
        <f>'UL BOS'!D34+GSU!D34+McNeese!D34+LATech!D34+Nicholls!D34+NwSU!D34+SLU!D34+ULL!D34+ULM!D34</f>
        <v>24387848</v>
      </c>
      <c r="E34" s="29">
        <f t="shared" si="2"/>
        <v>-1405547</v>
      </c>
      <c r="F34" s="21"/>
    </row>
    <row r="35" spans="1:6" s="36" customFormat="1" ht="35.25">
      <c r="A35" s="43" t="s">
        <v>40</v>
      </c>
      <c r="B35" s="113">
        <f>B34+B33+B32+B31+B30+B29+B28</f>
        <v>286728830.57999998</v>
      </c>
      <c r="C35" s="113">
        <f>C34+C33+C32+C31+C30+C29+C28</f>
        <v>296219181</v>
      </c>
      <c r="D35" s="113">
        <f>D34+D33+D32+D31+D30+D29+D28</f>
        <v>320407300</v>
      </c>
      <c r="E35" s="45">
        <f>E34+E33+E32+E31+E30+E29+E28</f>
        <v>24188119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111">
        <f>'UL BOS'!B37+GSU!B37+McNeese!B37+LATech!B37+Nicholls!B37+NwSU!B37+SLU!B37+ULL!B37+ULM!B37</f>
        <v>0</v>
      </c>
      <c r="C37" s="111">
        <f>'UL BOS'!C37+GSU!C37+McNeese!C37+LATech!C37+Nicholls!C37+NwSU!C37+SLU!C37+ULL!C37+ULM!C37</f>
        <v>0</v>
      </c>
      <c r="D37" s="111">
        <f>'UL BOS'!D37+GSU!D37+McNeese!D37+LATech!D37+Nicholls!D37+NwSU!D37+SLU!D37+ULL!D37+ULM!D37</f>
        <v>0</v>
      </c>
      <c r="E37" s="26">
        <f>D37-C37</f>
        <v>0</v>
      </c>
      <c r="F37" s="21"/>
    </row>
    <row r="38" spans="1:6" ht="34.5">
      <c r="A38" s="27" t="s">
        <v>43</v>
      </c>
      <c r="B38" s="111">
        <f>'UL BOS'!B38+GSU!B38+McNeese!B38+LATech!B38+Nicholls!B38+NwSU!B38+SLU!B38+ULL!B38+ULM!B38</f>
        <v>0</v>
      </c>
      <c r="C38" s="111">
        <f>'UL BOS'!C38+GSU!C38+McNeese!C38+LATech!C38+Nicholls!C38+NwSU!C38+SLU!C38+ULL!C38+ULM!C38</f>
        <v>0</v>
      </c>
      <c r="D38" s="111">
        <f>'UL BOS'!D38+GSU!D38+McNeese!D38+LATech!D38+Nicholls!D38+NwSU!D38+SLU!D38+ULL!D38+ULM!D38</f>
        <v>0</v>
      </c>
      <c r="E38" s="48">
        <f>D38-C38</f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111">
        <f>'UL BOS'!B40+GSU!B40+McNeese!B40+LATech!B40+Nicholls!B40+NwSU!B40+SLU!B40+ULL!B40+ULM!B40</f>
        <v>0</v>
      </c>
      <c r="C40" s="111">
        <f>'UL BOS'!C40+GSU!C40+McNeese!C40+LATech!C40+Nicholls!C40+NwSU!C40+SLU!C40+ULL!C40+ULM!C40</f>
        <v>0</v>
      </c>
      <c r="D40" s="111">
        <f>'UL BOS'!D40+GSU!D40+McNeese!D40+LATech!D40+Nicholls!D40+NwSU!D40+SLU!D40+ULL!D40+ULM!D40</f>
        <v>0</v>
      </c>
      <c r="E40" s="26">
        <f>D40-C40</f>
        <v>0</v>
      </c>
      <c r="F40" s="21"/>
    </row>
    <row r="41" spans="1:6" ht="34.5">
      <c r="A41" s="27" t="s">
        <v>46</v>
      </c>
      <c r="B41" s="111">
        <f>'UL BOS'!B41+GSU!B41+McNeese!B41+LATech!B41+Nicholls!B41+NwSU!B41+SLU!B41+ULL!B41+ULM!B41</f>
        <v>0</v>
      </c>
      <c r="C41" s="111">
        <f>'UL BOS'!C41+GSU!C41+McNeese!C41+LATech!C41+Nicholls!C41+NwSU!C41+SLU!C41+ULL!C41+ULM!C41</f>
        <v>0</v>
      </c>
      <c r="D41" s="111">
        <f>'UL BOS'!D41+GSU!D41+McNeese!D41+LATech!D41+Nicholls!D41+NwSU!D41+SLU!D41+ULL!D41+ULM!D41</f>
        <v>0</v>
      </c>
      <c r="E41" s="29">
        <f>D41-C41</f>
        <v>0</v>
      </c>
      <c r="F41" s="21"/>
    </row>
    <row r="42" spans="1:6" s="51" customFormat="1" ht="45">
      <c r="A42" s="22" t="s">
        <v>47</v>
      </c>
      <c r="B42" s="114">
        <f>B41+B40+B38+B37</f>
        <v>0</v>
      </c>
      <c r="C42" s="114">
        <f>C41+C40+C38+C37</f>
        <v>0</v>
      </c>
      <c r="D42" s="114">
        <f>D41+D40+D38+D37</f>
        <v>0</v>
      </c>
      <c r="E42" s="34">
        <f>D42-C42</f>
        <v>0</v>
      </c>
      <c r="F42" s="50"/>
    </row>
    <row r="43" spans="1:6" s="51" customFormat="1" ht="45">
      <c r="A43" s="22" t="s">
        <v>48</v>
      </c>
      <c r="B43" s="118">
        <f>[1]Revenue!F32</f>
        <v>0</v>
      </c>
      <c r="C43" s="118">
        <f>[1]Revenue!G32</f>
        <v>0</v>
      </c>
      <c r="D43" s="118">
        <f>[1]Revenue!H32</f>
        <v>0</v>
      </c>
      <c r="E43" s="34">
        <f>D43-C43</f>
        <v>0</v>
      </c>
      <c r="F43" s="50"/>
    </row>
    <row r="44" spans="1:6" s="51" customFormat="1" ht="45.75" thickBot="1">
      <c r="A44" s="52" t="s">
        <v>49</v>
      </c>
      <c r="B44" s="53">
        <f>B42+B35+B12+B13+B43</f>
        <v>346731481.57999998</v>
      </c>
      <c r="C44" s="53">
        <f>C42+C35+C12+C13+C43</f>
        <v>356248086</v>
      </c>
      <c r="D44" s="53">
        <f>D42+D35+D12+D13+D43</f>
        <v>417848951</v>
      </c>
      <c r="E44" s="54">
        <f>D44-C44</f>
        <v>61600865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2" zoomScale="40" zoomScaleNormal="40" workbookViewId="0">
      <selection activeCell="G44" sqref="A1:G44"/>
    </sheetView>
  </sheetViews>
  <sheetFormatPr defaultColWidth="12.42578125" defaultRowHeight="15"/>
  <cols>
    <col min="1" max="1" width="149.85546875" style="17" customWidth="1"/>
    <col min="2" max="4" width="39.5703125" style="67" customWidth="1"/>
    <col min="5" max="5" width="45.85546875" style="67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>
      <c r="A1" s="1" t="s">
        <v>0</v>
      </c>
      <c r="B1" s="2"/>
      <c r="C1" s="3" t="s">
        <v>1</v>
      </c>
      <c r="D1" s="4" t="s">
        <v>68</v>
      </c>
      <c r="E1" s="5"/>
      <c r="F1" s="6"/>
      <c r="G1" s="7"/>
      <c r="H1" s="7"/>
      <c r="I1" s="7"/>
      <c r="J1" s="7"/>
      <c r="K1" s="7"/>
      <c r="L1" s="7"/>
    </row>
    <row r="2" spans="1:12" s="8" customFormat="1" ht="45">
      <c r="A2" s="1" t="s">
        <v>3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>
      <c r="A3" s="10" t="s">
        <v>4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>
      <c r="A4" s="12" t="s">
        <v>5</v>
      </c>
      <c r="B4" s="13" t="s">
        <v>6</v>
      </c>
      <c r="C4" s="13" t="s">
        <v>7</v>
      </c>
      <c r="D4" s="13" t="s">
        <v>7</v>
      </c>
      <c r="E4" s="14" t="s">
        <v>8</v>
      </c>
      <c r="F4" s="108"/>
      <c r="G4" s="16"/>
      <c r="H4" s="16"/>
      <c r="I4" s="16"/>
      <c r="J4" s="16"/>
      <c r="K4" s="16"/>
      <c r="L4" s="16"/>
    </row>
    <row r="5" spans="1:12" ht="35.25">
      <c r="A5" s="18"/>
      <c r="B5" s="19" t="s">
        <v>9</v>
      </c>
      <c r="C5" s="19" t="s">
        <v>9</v>
      </c>
      <c r="D5" s="19" t="s">
        <v>10</v>
      </c>
      <c r="E5" s="20" t="s">
        <v>9</v>
      </c>
      <c r="F5" s="21"/>
    </row>
    <row r="6" spans="1:12" ht="35.25">
      <c r="A6" s="22" t="s">
        <v>11</v>
      </c>
      <c r="B6" s="23"/>
      <c r="C6" s="23"/>
      <c r="D6" s="23"/>
      <c r="E6" s="24"/>
      <c r="F6" s="21"/>
    </row>
    <row r="7" spans="1:12" ht="34.5">
      <c r="A7" s="18" t="s">
        <v>12</v>
      </c>
      <c r="B7" s="25">
        <v>0</v>
      </c>
      <c r="C7" s="25">
        <v>0</v>
      </c>
      <c r="D7" s="25">
        <v>0</v>
      </c>
      <c r="E7" s="26">
        <v>0</v>
      </c>
      <c r="F7" s="21"/>
    </row>
    <row r="8" spans="1:12" ht="34.5">
      <c r="A8" s="27" t="s">
        <v>13</v>
      </c>
      <c r="B8" s="28">
        <v>0</v>
      </c>
      <c r="C8" s="28">
        <v>0</v>
      </c>
      <c r="D8" s="28">
        <v>0</v>
      </c>
      <c r="E8" s="29">
        <v>0</v>
      </c>
      <c r="F8" s="21"/>
    </row>
    <row r="9" spans="1:12" ht="34.5">
      <c r="A9" s="30" t="s">
        <v>14</v>
      </c>
      <c r="B9" s="28">
        <v>0</v>
      </c>
      <c r="C9" s="28">
        <v>0</v>
      </c>
      <c r="D9" s="28">
        <v>0</v>
      </c>
      <c r="E9" s="29">
        <v>0</v>
      </c>
      <c r="F9" s="21"/>
    </row>
    <row r="10" spans="1:12" ht="34.5">
      <c r="A10" s="31" t="s">
        <v>15</v>
      </c>
      <c r="B10" s="28">
        <v>0</v>
      </c>
      <c r="C10" s="28">
        <v>0</v>
      </c>
      <c r="D10" s="28">
        <v>0</v>
      </c>
      <c r="E10" s="29">
        <v>0</v>
      </c>
      <c r="F10" s="21"/>
    </row>
    <row r="11" spans="1:12" ht="34.5">
      <c r="A11" s="31" t="s">
        <v>16</v>
      </c>
      <c r="B11" s="28">
        <v>0</v>
      </c>
      <c r="C11" s="28">
        <v>36000</v>
      </c>
      <c r="D11" s="28">
        <v>2061905</v>
      </c>
      <c r="E11" s="29">
        <v>2025905</v>
      </c>
      <c r="F11" s="21"/>
    </row>
    <row r="12" spans="1:12" s="36" customFormat="1" ht="35.25">
      <c r="A12" s="32" t="s">
        <v>17</v>
      </c>
      <c r="B12" s="33">
        <v>0</v>
      </c>
      <c r="C12" s="33">
        <v>36000</v>
      </c>
      <c r="D12" s="33">
        <v>2061905</v>
      </c>
      <c r="E12" s="34">
        <v>2025905</v>
      </c>
      <c r="F12" s="35"/>
    </row>
    <row r="13" spans="1:12" s="36" customFormat="1" ht="35.25">
      <c r="A13" s="37" t="s">
        <v>18</v>
      </c>
      <c r="B13" s="33">
        <v>0</v>
      </c>
      <c r="C13" s="33">
        <v>0</v>
      </c>
      <c r="D13" s="33">
        <v>0</v>
      </c>
      <c r="E13" s="34">
        <v>0</v>
      </c>
      <c r="F13" s="35"/>
    </row>
    <row r="14" spans="1:12" ht="35.25">
      <c r="A14" s="22" t="s">
        <v>19</v>
      </c>
      <c r="B14" s="28"/>
      <c r="C14" s="28"/>
      <c r="D14" s="28"/>
      <c r="E14" s="29"/>
      <c r="F14" s="38"/>
    </row>
    <row r="15" spans="1:12" ht="35.25">
      <c r="A15" s="39" t="s">
        <v>20</v>
      </c>
      <c r="B15" s="25"/>
      <c r="C15" s="25"/>
      <c r="D15" s="25"/>
      <c r="E15" s="26"/>
      <c r="F15" s="38"/>
    </row>
    <row r="16" spans="1:12" ht="34.5">
      <c r="A16" s="18" t="s">
        <v>21</v>
      </c>
      <c r="B16" s="25">
        <v>0</v>
      </c>
      <c r="C16" s="25">
        <v>0</v>
      </c>
      <c r="D16" s="25">
        <v>0</v>
      </c>
      <c r="E16" s="25">
        <v>0</v>
      </c>
      <c r="F16" s="38"/>
    </row>
    <row r="17" spans="1:6" ht="34.5">
      <c r="A17" s="18" t="s">
        <v>22</v>
      </c>
      <c r="B17" s="25">
        <v>0</v>
      </c>
      <c r="C17" s="25">
        <v>0</v>
      </c>
      <c r="D17" s="25">
        <v>0</v>
      </c>
      <c r="E17" s="25">
        <v>0</v>
      </c>
      <c r="F17" s="38"/>
    </row>
    <row r="18" spans="1:6" ht="34.5">
      <c r="A18" s="40" t="s">
        <v>23</v>
      </c>
      <c r="B18" s="25">
        <v>0</v>
      </c>
      <c r="C18" s="25">
        <v>0</v>
      </c>
      <c r="D18" s="25">
        <v>0</v>
      </c>
      <c r="E18" s="25">
        <v>0</v>
      </c>
      <c r="F18" s="38"/>
    </row>
    <row r="19" spans="1:6" ht="34.5">
      <c r="A19" s="40" t="s">
        <v>24</v>
      </c>
      <c r="B19" s="25">
        <v>0</v>
      </c>
      <c r="C19" s="25">
        <v>0</v>
      </c>
      <c r="D19" s="25">
        <v>0</v>
      </c>
      <c r="E19" s="25">
        <v>0</v>
      </c>
      <c r="F19" s="38"/>
    </row>
    <row r="20" spans="1:6" ht="34.5">
      <c r="A20" s="40" t="s">
        <v>25</v>
      </c>
      <c r="B20" s="25">
        <v>0</v>
      </c>
      <c r="C20" s="25">
        <v>0</v>
      </c>
      <c r="D20" s="25">
        <v>0</v>
      </c>
      <c r="E20" s="25">
        <v>0</v>
      </c>
      <c r="F20" s="38"/>
    </row>
    <row r="21" spans="1:6" ht="34.5">
      <c r="A21" s="40" t="s">
        <v>26</v>
      </c>
      <c r="B21" s="25">
        <v>0</v>
      </c>
      <c r="C21" s="25">
        <v>0</v>
      </c>
      <c r="D21" s="25">
        <v>0</v>
      </c>
      <c r="E21" s="25">
        <v>0</v>
      </c>
      <c r="F21" s="38"/>
    </row>
    <row r="22" spans="1:6" ht="34.5">
      <c r="A22" s="40" t="s">
        <v>27</v>
      </c>
      <c r="B22" s="25">
        <v>0</v>
      </c>
      <c r="C22" s="25">
        <v>0</v>
      </c>
      <c r="D22" s="25">
        <v>0</v>
      </c>
      <c r="E22" s="25">
        <v>0</v>
      </c>
      <c r="F22" s="38"/>
    </row>
    <row r="23" spans="1:6" ht="34.5">
      <c r="A23" s="40" t="s">
        <v>28</v>
      </c>
      <c r="B23" s="25">
        <v>0</v>
      </c>
      <c r="C23" s="25">
        <v>0</v>
      </c>
      <c r="D23" s="25">
        <v>0</v>
      </c>
      <c r="E23" s="25">
        <v>0</v>
      </c>
      <c r="F23" s="38"/>
    </row>
    <row r="24" spans="1:6" ht="34.5">
      <c r="A24" s="40" t="s">
        <v>29</v>
      </c>
      <c r="B24" s="25">
        <v>0</v>
      </c>
      <c r="C24" s="25">
        <v>0</v>
      </c>
      <c r="D24" s="25">
        <v>0</v>
      </c>
      <c r="E24" s="25">
        <v>0</v>
      </c>
      <c r="F24" s="38"/>
    </row>
    <row r="25" spans="1:6" ht="34.5">
      <c r="A25" s="40" t="s">
        <v>30</v>
      </c>
      <c r="B25" s="25">
        <v>0</v>
      </c>
      <c r="C25" s="25">
        <v>0</v>
      </c>
      <c r="D25" s="25">
        <v>0</v>
      </c>
      <c r="E25" s="25">
        <v>0</v>
      </c>
      <c r="F25" s="38"/>
    </row>
    <row r="26" spans="1:6" ht="34.5">
      <c r="A26" s="40" t="s">
        <v>31</v>
      </c>
      <c r="B26" s="25">
        <v>0</v>
      </c>
      <c r="C26" s="25">
        <v>0</v>
      </c>
      <c r="D26" s="25">
        <v>0</v>
      </c>
      <c r="E26" s="25">
        <v>0</v>
      </c>
      <c r="F26" s="38"/>
    </row>
    <row r="27" spans="1:6" ht="34.5">
      <c r="A27" s="40" t="s">
        <v>32</v>
      </c>
      <c r="B27" s="25">
        <v>0</v>
      </c>
      <c r="C27" s="25">
        <v>0</v>
      </c>
      <c r="D27" s="25">
        <v>0</v>
      </c>
      <c r="E27" s="25">
        <v>0</v>
      </c>
      <c r="F27" s="38"/>
    </row>
    <row r="28" spans="1:6" s="36" customFormat="1" ht="35.25">
      <c r="A28" s="22" t="s">
        <v>33</v>
      </c>
      <c r="B28" s="33">
        <v>0</v>
      </c>
      <c r="C28" s="33">
        <v>0</v>
      </c>
      <c r="D28" s="33">
        <v>0</v>
      </c>
      <c r="E28" s="33">
        <v>0</v>
      </c>
      <c r="F28" s="35"/>
    </row>
    <row r="29" spans="1:6" ht="34.5">
      <c r="A29" s="41" t="s">
        <v>34</v>
      </c>
      <c r="B29" s="25">
        <v>0</v>
      </c>
      <c r="C29" s="25">
        <v>0</v>
      </c>
      <c r="D29" s="25">
        <v>0</v>
      </c>
      <c r="E29" s="26">
        <v>0</v>
      </c>
      <c r="F29" s="21"/>
    </row>
    <row r="30" spans="1:6" ht="34.5">
      <c r="A30" s="40" t="s">
        <v>35</v>
      </c>
      <c r="B30" s="28">
        <v>0</v>
      </c>
      <c r="C30" s="28">
        <v>0</v>
      </c>
      <c r="D30" s="28">
        <v>0</v>
      </c>
      <c r="E30" s="29">
        <v>0</v>
      </c>
      <c r="F30" s="21"/>
    </row>
    <row r="31" spans="1:6" ht="34.5">
      <c r="A31" s="42" t="s">
        <v>36</v>
      </c>
      <c r="B31" s="28">
        <v>0</v>
      </c>
      <c r="C31" s="28">
        <v>0</v>
      </c>
      <c r="D31" s="28">
        <v>0</v>
      </c>
      <c r="E31" s="29">
        <v>0</v>
      </c>
      <c r="F31" s="21"/>
    </row>
    <row r="32" spans="1:6" ht="34.5">
      <c r="A32" s="30" t="s">
        <v>37</v>
      </c>
      <c r="B32" s="28">
        <v>0</v>
      </c>
      <c r="C32" s="28">
        <v>0</v>
      </c>
      <c r="D32" s="28">
        <v>0</v>
      </c>
      <c r="E32" s="29">
        <v>0</v>
      </c>
      <c r="F32" s="21"/>
    </row>
    <row r="33" spans="1:6" ht="34.5">
      <c r="A33" s="40" t="s">
        <v>38</v>
      </c>
      <c r="B33" s="28">
        <v>0</v>
      </c>
      <c r="C33" s="28">
        <v>0</v>
      </c>
      <c r="D33" s="28">
        <v>0</v>
      </c>
      <c r="E33" s="29">
        <v>0</v>
      </c>
      <c r="F33" s="21"/>
    </row>
    <row r="34" spans="1:6" ht="34.5">
      <c r="A34" s="42" t="s">
        <v>39</v>
      </c>
      <c r="B34" s="28">
        <v>195672</v>
      </c>
      <c r="C34" s="28">
        <v>650000</v>
      </c>
      <c r="D34" s="28">
        <v>1150000</v>
      </c>
      <c r="E34" s="29">
        <v>500000</v>
      </c>
      <c r="F34" s="21"/>
    </row>
    <row r="35" spans="1:6" s="36" customFormat="1" ht="35.25">
      <c r="A35" s="43" t="s">
        <v>40</v>
      </c>
      <c r="B35" s="44">
        <v>195672</v>
      </c>
      <c r="C35" s="44">
        <v>650000</v>
      </c>
      <c r="D35" s="44">
        <v>1150000</v>
      </c>
      <c r="E35" s="45">
        <v>500000</v>
      </c>
      <c r="F35" s="35"/>
    </row>
    <row r="36" spans="1:6" ht="35.25">
      <c r="A36" s="39" t="s">
        <v>41</v>
      </c>
      <c r="B36" s="25"/>
      <c r="C36" s="25"/>
      <c r="D36" s="25"/>
      <c r="E36" s="26"/>
      <c r="F36" s="21"/>
    </row>
    <row r="37" spans="1:6" ht="34.5">
      <c r="A37" s="46" t="s">
        <v>42</v>
      </c>
      <c r="B37" s="25">
        <v>0</v>
      </c>
      <c r="C37" s="25">
        <v>0</v>
      </c>
      <c r="D37" s="25">
        <v>0</v>
      </c>
      <c r="E37" s="26">
        <v>0</v>
      </c>
      <c r="F37" s="21"/>
    </row>
    <row r="38" spans="1:6" ht="34.5">
      <c r="A38" s="27" t="s">
        <v>43</v>
      </c>
      <c r="B38" s="47">
        <v>0</v>
      </c>
      <c r="C38" s="47">
        <v>0</v>
      </c>
      <c r="D38" s="47">
        <v>0</v>
      </c>
      <c r="E38" s="48">
        <v>0</v>
      </c>
      <c r="F38" s="21"/>
    </row>
    <row r="39" spans="1:6" ht="35.25">
      <c r="A39" s="49" t="s">
        <v>44</v>
      </c>
      <c r="B39" s="25"/>
      <c r="C39" s="25"/>
      <c r="D39" s="25"/>
      <c r="E39" s="25"/>
      <c r="F39" s="21"/>
    </row>
    <row r="40" spans="1:6" ht="34.5">
      <c r="A40" s="40" t="s">
        <v>45</v>
      </c>
      <c r="B40" s="25">
        <v>0</v>
      </c>
      <c r="C40" s="25">
        <v>0</v>
      </c>
      <c r="D40" s="25">
        <v>0</v>
      </c>
      <c r="E40" s="26">
        <v>0</v>
      </c>
      <c r="F40" s="21"/>
    </row>
    <row r="41" spans="1:6" ht="34.5">
      <c r="A41" s="27" t="s">
        <v>46</v>
      </c>
      <c r="B41" s="28">
        <v>0</v>
      </c>
      <c r="C41" s="28">
        <v>0</v>
      </c>
      <c r="D41" s="28">
        <v>0</v>
      </c>
      <c r="E41" s="29">
        <v>0</v>
      </c>
      <c r="F41" s="21"/>
    </row>
    <row r="42" spans="1:6" s="51" customFormat="1" ht="45">
      <c r="A42" s="22" t="s">
        <v>47</v>
      </c>
      <c r="B42" s="33">
        <v>0</v>
      </c>
      <c r="C42" s="33">
        <v>0</v>
      </c>
      <c r="D42" s="33">
        <v>0</v>
      </c>
      <c r="E42" s="34">
        <v>0</v>
      </c>
      <c r="F42" s="50"/>
    </row>
    <row r="43" spans="1:6" s="51" customFormat="1" ht="45">
      <c r="A43" s="22" t="s">
        <v>48</v>
      </c>
      <c r="B43" s="33">
        <v>0</v>
      </c>
      <c r="C43" s="33">
        <v>0</v>
      </c>
      <c r="D43" s="33">
        <v>0</v>
      </c>
      <c r="E43" s="34">
        <v>0</v>
      </c>
      <c r="F43" s="50"/>
    </row>
    <row r="44" spans="1:6" s="51" customFormat="1" ht="45.75" thickBot="1">
      <c r="A44" s="52" t="s">
        <v>49</v>
      </c>
      <c r="B44" s="53">
        <v>195672</v>
      </c>
      <c r="C44" s="53">
        <v>686000</v>
      </c>
      <c r="D44" s="53">
        <v>3211905</v>
      </c>
      <c r="E44" s="54">
        <v>2525905</v>
      </c>
      <c r="F44" s="50"/>
    </row>
    <row r="45" spans="1:6" s="8" customFormat="1" ht="45" thickTop="1">
      <c r="A45" s="55"/>
      <c r="B45" s="56"/>
      <c r="C45" s="56"/>
      <c r="D45" s="56"/>
      <c r="E45" s="56"/>
      <c r="F45" s="57"/>
    </row>
    <row r="46" spans="1:6" ht="45">
      <c r="A46" s="58"/>
      <c r="B46" s="59"/>
      <c r="C46" s="59"/>
      <c r="D46" s="59"/>
      <c r="E46" s="59"/>
      <c r="F46" s="60"/>
    </row>
    <row r="47" spans="1:6" ht="44.25">
      <c r="A47" s="57"/>
      <c r="B47" s="2"/>
      <c r="C47" s="2"/>
      <c r="D47" s="2"/>
      <c r="E47" s="2"/>
      <c r="F47" s="61"/>
    </row>
    <row r="48" spans="1:6" ht="44.25">
      <c r="A48" s="62"/>
      <c r="B48" s="2"/>
      <c r="C48" s="2"/>
      <c r="D48" s="2"/>
      <c r="E48" s="2"/>
      <c r="F48" s="61"/>
    </row>
    <row r="49" spans="1:5" ht="20.25">
      <c r="A49" s="63"/>
      <c r="B49" s="64"/>
      <c r="C49" s="64"/>
      <c r="D49" s="64"/>
      <c r="E49" s="64"/>
    </row>
    <row r="50" spans="1:5" ht="20.25">
      <c r="A50" s="63" t="s">
        <v>50</v>
      </c>
      <c r="B50" s="65"/>
      <c r="C50" s="65"/>
      <c r="D50" s="65"/>
      <c r="E50" s="65"/>
    </row>
    <row r="51" spans="1:5" ht="20.25">
      <c r="A51" s="63" t="s">
        <v>50</v>
      </c>
      <c r="B51" s="64"/>
      <c r="C51" s="64"/>
      <c r="D51" s="64"/>
      <c r="E51" s="64"/>
    </row>
    <row r="53" spans="1:5">
      <c r="A53" s="66" t="s">
        <v>50</v>
      </c>
    </row>
  </sheetData>
  <pageMargins left="0.7" right="0.7" top="0.75" bottom="0.75" header="0.3" footer="0.3"/>
  <pageSetup scale="3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51</vt:i4>
      </vt:variant>
    </vt:vector>
  </HeadingPairs>
  <TitlesOfParts>
    <vt:vector size="102" baseType="lpstr">
      <vt:lpstr>PSE</vt:lpstr>
      <vt:lpstr>2 Yr</vt:lpstr>
      <vt:lpstr>4 Yr</vt:lpstr>
      <vt:lpstr>2 Yr + 4 Yr</vt:lpstr>
      <vt:lpstr>BOR</vt:lpstr>
      <vt:lpstr>LUMCON</vt:lpstr>
      <vt:lpstr>LOSFA</vt:lpstr>
      <vt:lpstr>UL System</vt:lpstr>
      <vt:lpstr>UL BOS</vt:lpstr>
      <vt:lpstr>GSU</vt:lpstr>
      <vt:lpstr>McNeese</vt:lpstr>
      <vt:lpstr>LATech</vt:lpstr>
      <vt:lpstr>Nicholls</vt:lpstr>
      <vt:lpstr>NwSU</vt:lpstr>
      <vt:lpstr>SLU</vt:lpstr>
      <vt:lpstr>ULL</vt:lpstr>
      <vt:lpstr>ULM</vt:lpstr>
      <vt:lpstr>LSU System</vt:lpstr>
      <vt:lpstr>LSUBOS</vt:lpstr>
      <vt:lpstr>LSU</vt:lpstr>
      <vt:lpstr>LSUA</vt:lpstr>
      <vt:lpstr>LSUE</vt:lpstr>
      <vt:lpstr>LSUS</vt:lpstr>
      <vt:lpstr>LSUHSCNO</vt:lpstr>
      <vt:lpstr>LSUHSCS</vt:lpstr>
      <vt:lpstr>LSULaw</vt:lpstr>
      <vt:lpstr>LSUAg</vt:lpstr>
      <vt:lpstr>PBRC</vt:lpstr>
      <vt:lpstr>HPLong</vt:lpstr>
      <vt:lpstr>EAConway</vt:lpstr>
      <vt:lpstr>UNO</vt:lpstr>
      <vt:lpstr>SU System</vt:lpstr>
      <vt:lpstr>SUBOS</vt:lpstr>
      <vt:lpstr>SUAg</vt:lpstr>
      <vt:lpstr>SUBR</vt:lpstr>
      <vt:lpstr>SULaw</vt:lpstr>
      <vt:lpstr>SUNO</vt:lpstr>
      <vt:lpstr>SUSLA</vt:lpstr>
      <vt:lpstr>LCTCS</vt:lpstr>
      <vt:lpstr>LCTCSBOS</vt:lpstr>
      <vt:lpstr>LCTCS Online</vt:lpstr>
      <vt:lpstr>BRCC</vt:lpstr>
      <vt:lpstr>BPCC</vt:lpstr>
      <vt:lpstr>Delgado</vt:lpstr>
      <vt:lpstr>Fletcher</vt:lpstr>
      <vt:lpstr>LDCC</vt:lpstr>
      <vt:lpstr>LTC</vt:lpstr>
      <vt:lpstr>Nunez</vt:lpstr>
      <vt:lpstr>RPCC</vt:lpstr>
      <vt:lpstr>SLCC</vt:lpstr>
      <vt:lpstr>Sowela</vt:lpstr>
      <vt:lpstr>'2 Yr'!Print_Area</vt:lpstr>
      <vt:lpstr>'2 Yr + 4 Yr'!Print_Area</vt:lpstr>
      <vt:lpstr>'4 Yr'!Print_Area</vt:lpstr>
      <vt:lpstr>BOR!Print_Area</vt:lpstr>
      <vt:lpstr>BPCC!Print_Area</vt:lpstr>
      <vt:lpstr>BRCC!Print_Area</vt:lpstr>
      <vt:lpstr>Delgado!Print_Area</vt:lpstr>
      <vt:lpstr>EAConway!Print_Area</vt:lpstr>
      <vt:lpstr>Fletcher!Print_Area</vt:lpstr>
      <vt:lpstr>GSU!Print_Area</vt:lpstr>
      <vt:lpstr>HPLong!Print_Area</vt:lpstr>
      <vt:lpstr>LATech!Print_Area</vt:lpstr>
      <vt:lpstr>LCTCS!Print_Area</vt:lpstr>
      <vt:lpstr>'LCTCS Online'!Print_Area</vt:lpstr>
      <vt:lpstr>LCTCSBOS!Print_Area</vt:lpstr>
      <vt:lpstr>LDCC!Print_Area</vt:lpstr>
      <vt:lpstr>LOSFA!Print_Area</vt:lpstr>
      <vt:lpstr>LSU!Print_Area</vt:lpstr>
      <vt:lpstr>'LSU System'!Print_Area</vt:lpstr>
      <vt:lpstr>LSUA!Print_Area</vt:lpstr>
      <vt:lpstr>LSUAg!Print_Area</vt:lpstr>
      <vt:lpstr>LSUBOS!Print_Area</vt:lpstr>
      <vt:lpstr>LSUE!Print_Area</vt:lpstr>
      <vt:lpstr>LSUHSCNO!Print_Area</vt:lpstr>
      <vt:lpstr>LSUHSCS!Print_Area</vt:lpstr>
      <vt:lpstr>LSULaw!Print_Area</vt:lpstr>
      <vt:lpstr>LSUS!Print_Area</vt:lpstr>
      <vt:lpstr>LTC!Print_Area</vt:lpstr>
      <vt:lpstr>LUMCON!Print_Area</vt:lpstr>
      <vt:lpstr>McNeese!Print_Area</vt:lpstr>
      <vt:lpstr>Nicholls!Print_Area</vt:lpstr>
      <vt:lpstr>Nunez!Print_Area</vt:lpstr>
      <vt:lpstr>NwSU!Print_Area</vt:lpstr>
      <vt:lpstr>PBRC!Print_Area</vt:lpstr>
      <vt:lpstr>PSE!Print_Area</vt:lpstr>
      <vt:lpstr>RPCC!Print_Area</vt:lpstr>
      <vt:lpstr>SLCC!Print_Area</vt:lpstr>
      <vt:lpstr>SLU!Print_Area</vt:lpstr>
      <vt:lpstr>Sowela!Print_Area</vt:lpstr>
      <vt:lpstr>'SU System'!Print_Area</vt:lpstr>
      <vt:lpstr>SUAg!Print_Area</vt:lpstr>
      <vt:lpstr>SUBOS!Print_Area</vt:lpstr>
      <vt:lpstr>SUBR!Print_Area</vt:lpstr>
      <vt:lpstr>SULaw!Print_Area</vt:lpstr>
      <vt:lpstr>SUNO!Print_Area</vt:lpstr>
      <vt:lpstr>SUSLA!Print_Area</vt:lpstr>
      <vt:lpstr>'UL BOS'!Print_Area</vt:lpstr>
      <vt:lpstr>'UL System'!Print_Area</vt:lpstr>
      <vt:lpstr>ULL!Print_Area</vt:lpstr>
      <vt:lpstr>ULM!Print_Area</vt:lpstr>
      <vt:lpstr>UNO!Print_Area</vt:lpstr>
    </vt:vector>
  </TitlesOfParts>
  <Company>Louisiana Board of Regents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lori.parker</cp:lastModifiedBy>
  <cp:lastPrinted>2010-10-28T19:02:12Z</cp:lastPrinted>
  <dcterms:created xsi:type="dcterms:W3CDTF">2010-08-12T18:28:21Z</dcterms:created>
  <dcterms:modified xsi:type="dcterms:W3CDTF">2010-10-28T19:02:54Z</dcterms:modified>
</cp:coreProperties>
</file>