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20" windowWidth="24240" windowHeight="11205" firstSheet="5" activeTab="16"/>
  </bookViews>
  <sheets>
    <sheet name="HESummary" sheetId="51" r:id="rId1"/>
    <sheet name="2Year" sheetId="54" r:id="rId2"/>
    <sheet name="4Year" sheetId="53" r:id="rId3"/>
    <sheet name="2&amp;4Year" sheetId="52" r:id="rId4"/>
    <sheet name="BOR" sheetId="35" r:id="rId5"/>
    <sheet name="LUMCON" sheetId="34" r:id="rId6"/>
    <sheet name="LOSFA" sheetId="33" r:id="rId7"/>
    <sheet name="ULS Summary" sheetId="32" r:id="rId8"/>
    <sheet name="ULSBoard" sheetId="22" r:id="rId9"/>
    <sheet name="Grambling" sheetId="31" r:id="rId10"/>
    <sheet name="LATech" sheetId="30" r:id="rId11"/>
    <sheet name="McNeese" sheetId="24" r:id="rId12"/>
    <sheet name="Nicholls" sheetId="29" r:id="rId13"/>
    <sheet name="NwSU" sheetId="28" r:id="rId14"/>
    <sheet name="SLU" sheetId="27" r:id="rId15"/>
    <sheet name="ULL" sheetId="26" r:id="rId16"/>
    <sheet name="ULM" sheetId="25" r:id="rId17"/>
    <sheet name="UNO" sheetId="23" r:id="rId18"/>
    <sheet name="LSU Summary" sheetId="20" r:id="rId19"/>
    <sheet name="LSUBoard" sheetId="21" r:id="rId20"/>
    <sheet name="LSU" sheetId="19" r:id="rId21"/>
    <sheet name="LSUA" sheetId="18" r:id="rId22"/>
    <sheet name="LSUS" sheetId="17" r:id="rId23"/>
    <sheet name="LSUE" sheetId="16" r:id="rId24"/>
    <sheet name="LSULaw" sheetId="15" r:id="rId25"/>
    <sheet name="HSCS" sheetId="14" r:id="rId26"/>
    <sheet name="HSCNO" sheetId="13" r:id="rId27"/>
    <sheet name="LSUAg" sheetId="12" r:id="rId28"/>
    <sheet name="PBRC" sheetId="11" r:id="rId29"/>
    <sheet name="Conway" sheetId="10" r:id="rId30"/>
    <sheet name="Long" sheetId="9" r:id="rId31"/>
    <sheet name="SUSummary" sheetId="1" r:id="rId32"/>
    <sheet name="SUBoard" sheetId="2" r:id="rId33"/>
    <sheet name="SUBR" sheetId="3" r:id="rId34"/>
    <sheet name="SUNO" sheetId="4" r:id="rId35"/>
    <sheet name="SUSLA" sheetId="5" r:id="rId36"/>
    <sheet name="SULaw" sheetId="6" r:id="rId37"/>
    <sheet name="SUAg" sheetId="7" r:id="rId38"/>
    <sheet name="LCTCSummary" sheetId="36" r:id="rId39"/>
    <sheet name="LCTCBoard" sheetId="37" r:id="rId40"/>
    <sheet name="Online" sheetId="38" r:id="rId41"/>
    <sheet name="BRCC" sheetId="39" r:id="rId42"/>
    <sheet name="BPCC" sheetId="40" r:id="rId43"/>
    <sheet name="Delgado" sheetId="41" r:id="rId44"/>
    <sheet name="CentLATCC" sheetId="42" r:id="rId45"/>
    <sheet name="Fletcher" sheetId="43" r:id="rId46"/>
    <sheet name="LDCC" sheetId="44" r:id="rId47"/>
    <sheet name="Northshore" sheetId="45" r:id="rId48"/>
    <sheet name="Nunez" sheetId="46" r:id="rId49"/>
    <sheet name="RPCC" sheetId="47" r:id="rId50"/>
    <sheet name="SLCC" sheetId="48" r:id="rId51"/>
    <sheet name="Sowela" sheetId="49" r:id="rId52"/>
    <sheet name="LTC" sheetId="50" r:id="rId53"/>
    <sheet name="NWLTC" sheetId="55" r:id="rId54"/>
    <sheet name="SCLTC" sheetId="56" r:id="rId55"/>
  </sheets>
  <externalReferences>
    <externalReference r:id="rId56"/>
    <externalReference r:id="rId57"/>
  </externalReferences>
  <definedNames>
    <definedName name="_xlnm.Print_Area" localSheetId="3">'2&amp;4Year'!$A$1:$M$76</definedName>
    <definedName name="_xlnm.Print_Area" localSheetId="1">'2Year'!$A$1:$M$76</definedName>
    <definedName name="_xlnm.Print_Area" localSheetId="2">'4Year'!$A$1:$M$76</definedName>
    <definedName name="_xlnm.Print_Area" localSheetId="4">BOR!$A$1:$M$76</definedName>
    <definedName name="_xlnm.Print_Area" localSheetId="42">BPCC!$A$1:$M$76</definedName>
    <definedName name="_xlnm.Print_Area" localSheetId="41">BRCC!$A$1:$M$76</definedName>
    <definedName name="_xlnm.Print_Area" localSheetId="44">CentLATCC!$A$1:$M$76</definedName>
    <definedName name="_xlnm.Print_Area" localSheetId="29">Conway!$A$1:$M$76</definedName>
    <definedName name="_xlnm.Print_Area" localSheetId="43">Delgado!$A$1:$M$76</definedName>
    <definedName name="_xlnm.Print_Area" localSheetId="45">Fletcher!$A$1:$M$76</definedName>
    <definedName name="_xlnm.Print_Area" localSheetId="9">Grambling!$A$1:$M$76</definedName>
    <definedName name="_xlnm.Print_Area" localSheetId="0">HESummary!$A$1:$M$76</definedName>
    <definedName name="_xlnm.Print_Area" localSheetId="26">HSCNO!$A$1:$M$76</definedName>
    <definedName name="_xlnm.Print_Area" localSheetId="25">HSCS!$A$1:$M$76</definedName>
    <definedName name="_xlnm.Print_Area" localSheetId="10">LATech!$A$1:$M$76</definedName>
    <definedName name="_xlnm.Print_Area" localSheetId="39">LCTCBoard!$A$1:$M$76</definedName>
    <definedName name="_xlnm.Print_Area" localSheetId="38">LCTCSummary!$A$1:$M$76</definedName>
    <definedName name="_xlnm.Print_Area" localSheetId="46">LDCC!$A$1:$M$76</definedName>
    <definedName name="_xlnm.Print_Area" localSheetId="30">Long!$A$1:$M$76</definedName>
    <definedName name="_xlnm.Print_Area" localSheetId="6">LOSFA!$A$1:$M$76</definedName>
    <definedName name="_xlnm.Print_Area" localSheetId="20">LSU!$A$1:$M$76</definedName>
    <definedName name="_xlnm.Print_Area" localSheetId="18">'LSU Summary'!$A$1:$M$76</definedName>
    <definedName name="_xlnm.Print_Area" localSheetId="21">LSUA!$A$1:$M$76</definedName>
    <definedName name="_xlnm.Print_Area" localSheetId="27">LSUAg!$A$1:$M$76</definedName>
    <definedName name="_xlnm.Print_Area" localSheetId="19">LSUBoard!$A$1:$M$76</definedName>
    <definedName name="_xlnm.Print_Area" localSheetId="23">LSUE!$A$1:$M$76</definedName>
    <definedName name="_xlnm.Print_Area" localSheetId="24">LSULaw!$A$1:$M$76</definedName>
    <definedName name="_xlnm.Print_Area" localSheetId="22">LSUS!$A$1:$M$76</definedName>
    <definedName name="_xlnm.Print_Area" localSheetId="52">LTC!$A$1:$M$76</definedName>
    <definedName name="_xlnm.Print_Area" localSheetId="5">LUMCON!$A$1:$M$76</definedName>
    <definedName name="_xlnm.Print_Area" localSheetId="11">McNeese!$A$1:$M$76</definedName>
    <definedName name="_xlnm.Print_Area" localSheetId="12">Nicholls!$A$1:$M$76</definedName>
    <definedName name="_xlnm.Print_Area" localSheetId="47">Northshore!$A$1:$M$76</definedName>
    <definedName name="_xlnm.Print_Area" localSheetId="48">Nunez!$A$1:$M$76</definedName>
    <definedName name="_xlnm.Print_Area" localSheetId="53">NWLTC!$A$1:$M$76</definedName>
    <definedName name="_xlnm.Print_Area" localSheetId="13">NwSU!$A$1:$M$76</definedName>
    <definedName name="_xlnm.Print_Area" localSheetId="40">Online!$A$1:$M$76</definedName>
    <definedName name="_xlnm.Print_Area" localSheetId="28">PBRC!$A$1:$M$76</definedName>
    <definedName name="_xlnm.Print_Area" localSheetId="49">RPCC!$A$1:$M$76</definedName>
    <definedName name="_xlnm.Print_Area" localSheetId="54">SCLTC!$A$1:$M$76</definedName>
    <definedName name="_xlnm.Print_Area" localSheetId="50">SLCC!$A$1:$M$76</definedName>
    <definedName name="_xlnm.Print_Area" localSheetId="14">SLU!$A$1:$M$76</definedName>
    <definedName name="_xlnm.Print_Area" localSheetId="51">Sowela!$A$1:$M$76</definedName>
    <definedName name="_xlnm.Print_Area" localSheetId="37">SUAg!$A$1:$M$76</definedName>
    <definedName name="_xlnm.Print_Area" localSheetId="32">SUBoard!$A$1:$M$76</definedName>
    <definedName name="_xlnm.Print_Area" localSheetId="33">SUBR!$A$1:$M$76</definedName>
    <definedName name="_xlnm.Print_Area" localSheetId="36">SULaw!$A$1:$M$76</definedName>
    <definedName name="_xlnm.Print_Area" localSheetId="34">SUNO!$A$1:$M$76</definedName>
    <definedName name="_xlnm.Print_Area" localSheetId="35">SUSLA!$A$1:$M$76</definedName>
    <definedName name="_xlnm.Print_Area" localSheetId="31">SUSummary!$A$1:$M$76</definedName>
    <definedName name="_xlnm.Print_Area" localSheetId="15">ULL!$A$1:$M$76</definedName>
    <definedName name="_xlnm.Print_Area" localSheetId="16">ULM!$A$1:$M$76</definedName>
    <definedName name="_xlnm.Print_Area" localSheetId="7">'ULS Summary'!$A$1:$M$76</definedName>
    <definedName name="_xlnm.Print_Area" localSheetId="8">ULSBoard!$A$1:$M$76</definedName>
    <definedName name="_xlnm.Print_Area" localSheetId="17">UNO!$A$1:$M$76</definedName>
  </definedNames>
  <calcPr calcId="145621"/>
</workbook>
</file>

<file path=xl/calcChain.xml><?xml version="1.0" encoding="utf-8"?>
<calcChain xmlns="http://schemas.openxmlformats.org/spreadsheetml/2006/main">
  <c r="E75" i="24" l="1"/>
  <c r="E73" i="24"/>
  <c r="E72" i="24"/>
  <c r="E70" i="24"/>
  <c r="E69" i="24"/>
  <c r="E66" i="24"/>
  <c r="E65" i="24"/>
  <c r="E64" i="24"/>
  <c r="E63" i="24"/>
  <c r="E62" i="24"/>
  <c r="E61" i="24"/>
  <c r="F61" i="24"/>
  <c r="E60" i="24"/>
  <c r="F60" i="24"/>
  <c r="E59" i="24"/>
  <c r="F59" i="24"/>
  <c r="E58" i="24"/>
  <c r="F58" i="24"/>
  <c r="E57" i="24"/>
  <c r="F57" i="24"/>
  <c r="E55" i="24"/>
  <c r="E54" i="24"/>
  <c r="F54" i="24"/>
  <c r="G54" i="24" s="1"/>
  <c r="E53" i="24"/>
  <c r="E52" i="24"/>
  <c r="E51" i="24"/>
  <c r="E50" i="24"/>
  <c r="E48" i="24"/>
  <c r="E46" i="24"/>
  <c r="E45" i="24"/>
  <c r="E44" i="24"/>
  <c r="E43" i="24"/>
  <c r="E42" i="24"/>
  <c r="F39" i="24"/>
  <c r="E39" i="24"/>
  <c r="C39" i="24"/>
  <c r="F38" i="24"/>
  <c r="F36" i="24"/>
  <c r="C36" i="24"/>
  <c r="F34" i="24"/>
  <c r="C34" i="24"/>
  <c r="F33" i="24"/>
  <c r="G33" i="24" s="1"/>
  <c r="C33" i="24"/>
  <c r="F32" i="24"/>
  <c r="G32" i="24" s="1"/>
  <c r="C32" i="24"/>
  <c r="F31" i="24"/>
  <c r="G31" i="24" s="1"/>
  <c r="C31" i="24"/>
  <c r="F30" i="24"/>
  <c r="G30" i="24" s="1"/>
  <c r="F29" i="24"/>
  <c r="F28" i="24"/>
  <c r="F27" i="24"/>
  <c r="F26" i="24"/>
  <c r="F25" i="24"/>
  <c r="F24" i="24"/>
  <c r="F23" i="24"/>
  <c r="F22" i="24"/>
  <c r="E21" i="24"/>
  <c r="E20" i="24"/>
  <c r="E19" i="24"/>
  <c r="E18" i="24"/>
  <c r="E17" i="24"/>
  <c r="F17" i="24"/>
  <c r="E16" i="24"/>
  <c r="F16" i="24"/>
  <c r="E15" i="24"/>
  <c r="F15" i="24"/>
  <c r="E14" i="24"/>
  <c r="F14" i="24"/>
  <c r="F13" i="24"/>
  <c r="E75" i="28"/>
  <c r="E73" i="28"/>
  <c r="E72" i="28"/>
  <c r="E70" i="28"/>
  <c r="E69" i="28"/>
  <c r="E66" i="28"/>
  <c r="E65" i="28"/>
  <c r="E64" i="28"/>
  <c r="E63" i="28"/>
  <c r="E62" i="28"/>
  <c r="E61" i="28"/>
  <c r="F61" i="28"/>
  <c r="E60" i="28"/>
  <c r="F60" i="28"/>
  <c r="E59" i="28"/>
  <c r="F59" i="28"/>
  <c r="E58" i="28"/>
  <c r="F58" i="28"/>
  <c r="E57" i="28"/>
  <c r="F57" i="28"/>
  <c r="E55" i="28"/>
  <c r="E54" i="28"/>
  <c r="F54" i="28"/>
  <c r="E53" i="28"/>
  <c r="E52" i="28"/>
  <c r="E51" i="28"/>
  <c r="E50" i="28"/>
  <c r="E48" i="28"/>
  <c r="E46" i="28"/>
  <c r="E45" i="28"/>
  <c r="E44" i="28"/>
  <c r="E43" i="28"/>
  <c r="E42" i="28"/>
  <c r="F39" i="28"/>
  <c r="E39" i="28"/>
  <c r="C39" i="28"/>
  <c r="F38" i="28"/>
  <c r="F36" i="28"/>
  <c r="C36" i="28" s="1"/>
  <c r="F34" i="28"/>
  <c r="C34" i="28" s="1"/>
  <c r="F33" i="28"/>
  <c r="G33" i="28" s="1"/>
  <c r="F32" i="28"/>
  <c r="G32" i="28" s="1"/>
  <c r="F31" i="28"/>
  <c r="G31" i="28" s="1"/>
  <c r="F30" i="28"/>
  <c r="G30" i="28" s="1"/>
  <c r="F29" i="28"/>
  <c r="F28" i="28"/>
  <c r="F27" i="28"/>
  <c r="F26" i="28"/>
  <c r="F25" i="28"/>
  <c r="F24" i="28"/>
  <c r="E22" i="28"/>
  <c r="E21" i="28"/>
  <c r="E20" i="28"/>
  <c r="E19" i="28"/>
  <c r="E18" i="28"/>
  <c r="E17" i="28"/>
  <c r="F16" i="28"/>
  <c r="C16" i="28"/>
  <c r="F15" i="28"/>
  <c r="G15" i="28" s="1"/>
  <c r="F14" i="28"/>
  <c r="F13" i="28"/>
  <c r="E75" i="25"/>
  <c r="E73" i="25"/>
  <c r="E72" i="25"/>
  <c r="E70" i="25"/>
  <c r="E69" i="25"/>
  <c r="E66" i="25"/>
  <c r="E65" i="25"/>
  <c r="E64" i="25"/>
  <c r="E63" i="25"/>
  <c r="E62" i="25"/>
  <c r="E61" i="25"/>
  <c r="F61" i="25"/>
  <c r="E60" i="25"/>
  <c r="F60" i="25"/>
  <c r="E59" i="25"/>
  <c r="F59" i="25"/>
  <c r="E58" i="25"/>
  <c r="F58" i="25"/>
  <c r="E57" i="25"/>
  <c r="F57" i="25"/>
  <c r="E55" i="25"/>
  <c r="E54" i="25"/>
  <c r="F54" i="25"/>
  <c r="E53" i="25"/>
  <c r="E52" i="25"/>
  <c r="E51" i="25"/>
  <c r="E50" i="25"/>
  <c r="E48" i="25"/>
  <c r="E46" i="25"/>
  <c r="E45" i="25"/>
  <c r="E44" i="25"/>
  <c r="E43" i="25"/>
  <c r="E42" i="25"/>
  <c r="F39" i="25"/>
  <c r="E39" i="25"/>
  <c r="C39" i="25"/>
  <c r="F38" i="25"/>
  <c r="F36" i="25"/>
  <c r="C36" i="25" s="1"/>
  <c r="F34" i="25"/>
  <c r="C34" i="25" s="1"/>
  <c r="F33" i="25"/>
  <c r="G33" i="25" s="1"/>
  <c r="F32" i="25"/>
  <c r="G32" i="25" s="1"/>
  <c r="F31" i="25"/>
  <c r="G31" i="25" s="1"/>
  <c r="F30" i="25"/>
  <c r="G30" i="25" s="1"/>
  <c r="F29" i="25"/>
  <c r="F28" i="25"/>
  <c r="F27" i="25"/>
  <c r="F26" i="25"/>
  <c r="F25" i="25"/>
  <c r="F24" i="25"/>
  <c r="F23" i="25"/>
  <c r="F22" i="25"/>
  <c r="E20" i="25"/>
  <c r="E19" i="25"/>
  <c r="E18" i="25"/>
  <c r="E17" i="25"/>
  <c r="F16" i="25"/>
  <c r="F15" i="25"/>
  <c r="G15" i="25" s="1"/>
  <c r="F14" i="25"/>
  <c r="F13" i="25"/>
  <c r="E75" i="29"/>
  <c r="E73" i="29"/>
  <c r="E72" i="29"/>
  <c r="E70" i="29"/>
  <c r="E69" i="29"/>
  <c r="E66" i="29"/>
  <c r="E65" i="29"/>
  <c r="E64" i="29"/>
  <c r="E63" i="29"/>
  <c r="E62" i="29"/>
  <c r="E61" i="29"/>
  <c r="F61" i="29"/>
  <c r="E60" i="29"/>
  <c r="F60" i="29"/>
  <c r="E59" i="29"/>
  <c r="F59" i="29"/>
  <c r="E58" i="29"/>
  <c r="F58" i="29"/>
  <c r="E57" i="29"/>
  <c r="F57" i="29"/>
  <c r="E55" i="29"/>
  <c r="E54" i="29"/>
  <c r="F54" i="29"/>
  <c r="E53" i="29"/>
  <c r="E52" i="29"/>
  <c r="E51" i="29"/>
  <c r="E50" i="29"/>
  <c r="E48" i="29"/>
  <c r="E46" i="29"/>
  <c r="E45" i="29"/>
  <c r="E44" i="29"/>
  <c r="E43" i="29"/>
  <c r="E42" i="29"/>
  <c r="F39" i="29"/>
  <c r="E39" i="29"/>
  <c r="C39" i="29"/>
  <c r="E40" i="29"/>
  <c r="E36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75" i="31"/>
  <c r="F75" i="31"/>
  <c r="E73" i="31"/>
  <c r="E72" i="31"/>
  <c r="F72" i="31"/>
  <c r="E70" i="31"/>
  <c r="F70" i="31"/>
  <c r="E69" i="31"/>
  <c r="F69" i="31"/>
  <c r="E66" i="31"/>
  <c r="E65" i="31"/>
  <c r="F65" i="31"/>
  <c r="E64" i="31"/>
  <c r="F64" i="31"/>
  <c r="E63" i="31"/>
  <c r="F63" i="31"/>
  <c r="E62" i="31"/>
  <c r="F62" i="31"/>
  <c r="F61" i="31"/>
  <c r="F60" i="31"/>
  <c r="F59" i="31"/>
  <c r="F58" i="31"/>
  <c r="F57" i="31"/>
  <c r="E56" i="31"/>
  <c r="F54" i="31"/>
  <c r="E53" i="31"/>
  <c r="F53" i="31"/>
  <c r="E52" i="31"/>
  <c r="F52" i="31"/>
  <c r="E51" i="31"/>
  <c r="F51" i="31"/>
  <c r="E50" i="31"/>
  <c r="F50" i="31"/>
  <c r="E48" i="31"/>
  <c r="F48" i="31"/>
  <c r="E46" i="31"/>
  <c r="E47" i="31"/>
  <c r="E45" i="31"/>
  <c r="F45" i="31"/>
  <c r="E44" i="31"/>
  <c r="F44" i="31"/>
  <c r="E43" i="31"/>
  <c r="F43" i="31"/>
  <c r="E42" i="31"/>
  <c r="F42" i="31"/>
  <c r="F39" i="31"/>
  <c r="E39" i="31"/>
  <c r="C39" i="31"/>
  <c r="E38" i="31"/>
  <c r="E36" i="31"/>
  <c r="F36" i="31"/>
  <c r="E34" i="31"/>
  <c r="F34" i="31"/>
  <c r="E33" i="31"/>
  <c r="F33" i="31"/>
  <c r="E32" i="31"/>
  <c r="F32" i="31"/>
  <c r="E31" i="31"/>
  <c r="F31" i="31"/>
  <c r="E30" i="31"/>
  <c r="F30" i="31"/>
  <c r="E29" i="31"/>
  <c r="F29" i="31"/>
  <c r="E28" i="31"/>
  <c r="F28" i="31"/>
  <c r="E27" i="31"/>
  <c r="F27" i="31"/>
  <c r="E26" i="31"/>
  <c r="F26" i="31"/>
  <c r="C26" i="31"/>
  <c r="E25" i="31"/>
  <c r="F25" i="31"/>
  <c r="C25" i="31" s="1"/>
  <c r="E24" i="31"/>
  <c r="F24" i="31"/>
  <c r="C24" i="31" s="1"/>
  <c r="E23" i="31"/>
  <c r="F23" i="31"/>
  <c r="C23" i="31" s="1"/>
  <c r="E22" i="31"/>
  <c r="F22" i="31"/>
  <c r="C22" i="31" s="1"/>
  <c r="E21" i="31"/>
  <c r="F21" i="31"/>
  <c r="C21" i="31" s="1"/>
  <c r="E20" i="31"/>
  <c r="F20" i="31"/>
  <c r="G20" i="31" s="1"/>
  <c r="E19" i="31"/>
  <c r="F19" i="31"/>
  <c r="C19" i="31" s="1"/>
  <c r="E18" i="31"/>
  <c r="F18" i="31"/>
  <c r="C18" i="31" s="1"/>
  <c r="E17" i="31"/>
  <c r="F17" i="31"/>
  <c r="E16" i="31"/>
  <c r="F16" i="31"/>
  <c r="E15" i="31"/>
  <c r="F15" i="31"/>
  <c r="E14" i="31"/>
  <c r="F14" i="31"/>
  <c r="F13" i="31"/>
  <c r="C30" i="24" l="1"/>
  <c r="C54" i="24"/>
  <c r="E13" i="24"/>
  <c r="C13" i="24"/>
  <c r="C14" i="24"/>
  <c r="C16" i="24"/>
  <c r="G15" i="24"/>
  <c r="C15" i="24"/>
  <c r="C17" i="24"/>
  <c r="F19" i="24"/>
  <c r="C19" i="24" s="1"/>
  <c r="F21" i="24"/>
  <c r="C21" i="24" s="1"/>
  <c r="F18" i="24"/>
  <c r="C18" i="24" s="1"/>
  <c r="F20" i="24"/>
  <c r="G20" i="24" s="1"/>
  <c r="C22" i="24"/>
  <c r="C23" i="24"/>
  <c r="C24" i="24"/>
  <c r="C25" i="24"/>
  <c r="C26" i="24"/>
  <c r="C27" i="24"/>
  <c r="C28" i="24"/>
  <c r="C29" i="24"/>
  <c r="F40" i="24"/>
  <c r="C40" i="24" s="1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6" i="24"/>
  <c r="C38" i="24"/>
  <c r="E38" i="24"/>
  <c r="E40" i="24"/>
  <c r="F42" i="24"/>
  <c r="F44" i="24"/>
  <c r="F46" i="24"/>
  <c r="E47" i="24"/>
  <c r="F48" i="24"/>
  <c r="C48" i="24" s="1"/>
  <c r="F51" i="24"/>
  <c r="C51" i="24" s="1"/>
  <c r="F53" i="24"/>
  <c r="C53" i="24" s="1"/>
  <c r="C58" i="24"/>
  <c r="C60" i="24"/>
  <c r="F43" i="24"/>
  <c r="C43" i="24" s="1"/>
  <c r="F45" i="24"/>
  <c r="C45" i="24" s="1"/>
  <c r="F50" i="24"/>
  <c r="C50" i="24" s="1"/>
  <c r="F52" i="24"/>
  <c r="C52" i="24" s="1"/>
  <c r="E56" i="24"/>
  <c r="C57" i="24"/>
  <c r="C59" i="24"/>
  <c r="C61" i="24"/>
  <c r="F62" i="24"/>
  <c r="F63" i="24"/>
  <c r="C63" i="24" s="1"/>
  <c r="F64" i="24"/>
  <c r="F65" i="24"/>
  <c r="C65" i="24" s="1"/>
  <c r="F66" i="24"/>
  <c r="E67" i="24"/>
  <c r="F69" i="24"/>
  <c r="C69" i="24" s="1"/>
  <c r="F70" i="24"/>
  <c r="F72" i="24"/>
  <c r="C72" i="24" s="1"/>
  <c r="F73" i="24"/>
  <c r="F75" i="24"/>
  <c r="G75" i="24" s="1"/>
  <c r="F55" i="24"/>
  <c r="C32" i="28"/>
  <c r="C33" i="28"/>
  <c r="C13" i="28"/>
  <c r="C14" i="28"/>
  <c r="C15" i="28"/>
  <c r="E13" i="28"/>
  <c r="E14" i="28"/>
  <c r="E15" i="28"/>
  <c r="E16" i="28"/>
  <c r="F17" i="28"/>
  <c r="F19" i="28"/>
  <c r="F21" i="28"/>
  <c r="C24" i="28"/>
  <c r="C25" i="28"/>
  <c r="C26" i="28"/>
  <c r="C27" i="28"/>
  <c r="C28" i="28"/>
  <c r="C29" i="28"/>
  <c r="C30" i="28"/>
  <c r="C31" i="28"/>
  <c r="F18" i="28"/>
  <c r="C18" i="28" s="1"/>
  <c r="F20" i="28"/>
  <c r="G20" i="28" s="1"/>
  <c r="F22" i="28"/>
  <c r="C22" i="28" s="1"/>
  <c r="F23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6" i="28"/>
  <c r="C38" i="28"/>
  <c r="E38" i="28"/>
  <c r="E40" i="28"/>
  <c r="F42" i="28"/>
  <c r="F44" i="28"/>
  <c r="F46" i="28"/>
  <c r="E47" i="28"/>
  <c r="F48" i="28"/>
  <c r="C48" i="28" s="1"/>
  <c r="F51" i="28"/>
  <c r="C51" i="28" s="1"/>
  <c r="F53" i="28"/>
  <c r="C53" i="28" s="1"/>
  <c r="E56" i="28"/>
  <c r="C58" i="28"/>
  <c r="C60" i="28"/>
  <c r="C43" i="28"/>
  <c r="F43" i="28"/>
  <c r="C45" i="28"/>
  <c r="F45" i="28"/>
  <c r="F50" i="28"/>
  <c r="F52" i="28"/>
  <c r="G54" i="28"/>
  <c r="C54" i="28"/>
  <c r="C57" i="28"/>
  <c r="C59" i="28"/>
  <c r="C61" i="28"/>
  <c r="F62" i="28"/>
  <c r="F63" i="28"/>
  <c r="F64" i="28"/>
  <c r="F65" i="28"/>
  <c r="F66" i="28"/>
  <c r="E67" i="28"/>
  <c r="F69" i="28"/>
  <c r="F70" i="28"/>
  <c r="F72" i="28"/>
  <c r="F73" i="28"/>
  <c r="F75" i="28"/>
  <c r="G75" i="28" s="1"/>
  <c r="F55" i="28"/>
  <c r="C32" i="25"/>
  <c r="C33" i="25"/>
  <c r="C13" i="25"/>
  <c r="C14" i="25"/>
  <c r="C15" i="25"/>
  <c r="C16" i="25"/>
  <c r="E13" i="25"/>
  <c r="E14" i="25"/>
  <c r="E15" i="25"/>
  <c r="E16" i="25"/>
  <c r="F17" i="25"/>
  <c r="C17" i="25" s="1"/>
  <c r="F19" i="25"/>
  <c r="C19" i="25" s="1"/>
  <c r="C22" i="25"/>
  <c r="C23" i="25"/>
  <c r="C24" i="25"/>
  <c r="C25" i="25"/>
  <c r="C26" i="25"/>
  <c r="C27" i="25"/>
  <c r="C28" i="25"/>
  <c r="C29" i="25"/>
  <c r="C30" i="25"/>
  <c r="C31" i="25"/>
  <c r="F18" i="25"/>
  <c r="C18" i="25" s="1"/>
  <c r="C20" i="25"/>
  <c r="F20" i="25"/>
  <c r="G20" i="25" s="1"/>
  <c r="F21" i="25"/>
  <c r="C21" i="25" s="1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6" i="25"/>
  <c r="C38" i="25"/>
  <c r="E38" i="25"/>
  <c r="E40" i="25"/>
  <c r="F42" i="25"/>
  <c r="C42" i="25" s="1"/>
  <c r="F44" i="25"/>
  <c r="C44" i="25" s="1"/>
  <c r="F46" i="25"/>
  <c r="C46" i="25" s="1"/>
  <c r="E47" i="25"/>
  <c r="F48" i="25"/>
  <c r="C48" i="25" s="1"/>
  <c r="F51" i="25"/>
  <c r="C51" i="25" s="1"/>
  <c r="E56" i="25"/>
  <c r="C58" i="25"/>
  <c r="C60" i="25"/>
  <c r="F43" i="25"/>
  <c r="C43" i="25" s="1"/>
  <c r="F45" i="25"/>
  <c r="C45" i="25" s="1"/>
  <c r="F50" i="25"/>
  <c r="C50" i="25" s="1"/>
  <c r="G54" i="25"/>
  <c r="C54" i="25"/>
  <c r="C57" i="25"/>
  <c r="C59" i="25"/>
  <c r="C61" i="25"/>
  <c r="F52" i="25"/>
  <c r="C52" i="25" s="1"/>
  <c r="F53" i="25"/>
  <c r="C53" i="25" s="1"/>
  <c r="F62" i="25"/>
  <c r="F63" i="25"/>
  <c r="F64" i="25"/>
  <c r="F65" i="25"/>
  <c r="F66" i="25"/>
  <c r="E67" i="25"/>
  <c r="F69" i="25"/>
  <c r="F70" i="25"/>
  <c r="F72" i="25"/>
  <c r="F73" i="25"/>
  <c r="F75" i="25"/>
  <c r="G75" i="25" s="1"/>
  <c r="F55" i="25"/>
  <c r="F13" i="29"/>
  <c r="F14" i="29"/>
  <c r="C14" i="29" s="1"/>
  <c r="F15" i="29"/>
  <c r="G15" i="29" s="1"/>
  <c r="F16" i="29"/>
  <c r="C16" i="29" s="1"/>
  <c r="F17" i="29"/>
  <c r="F18" i="29"/>
  <c r="C18" i="29" s="1"/>
  <c r="F19" i="29"/>
  <c r="F20" i="29"/>
  <c r="G20" i="29" s="1"/>
  <c r="F21" i="29"/>
  <c r="F22" i="29"/>
  <c r="C22" i="29" s="1"/>
  <c r="F23" i="29"/>
  <c r="F24" i="29"/>
  <c r="C24" i="29" s="1"/>
  <c r="F25" i="29"/>
  <c r="F26" i="29"/>
  <c r="C26" i="29" s="1"/>
  <c r="F27" i="29"/>
  <c r="F28" i="29"/>
  <c r="C28" i="29" s="1"/>
  <c r="F29" i="29"/>
  <c r="F30" i="29"/>
  <c r="G30" i="29" s="1"/>
  <c r="F31" i="29"/>
  <c r="G31" i="29" s="1"/>
  <c r="F32" i="29"/>
  <c r="G32" i="29" s="1"/>
  <c r="F33" i="29"/>
  <c r="G33" i="29" s="1"/>
  <c r="F34" i="29"/>
  <c r="C34" i="29" s="1"/>
  <c r="F36" i="29"/>
  <c r="F38" i="29"/>
  <c r="C38" i="29" s="1"/>
  <c r="F43" i="29"/>
  <c r="C43" i="29" s="1"/>
  <c r="F45" i="29"/>
  <c r="C45" i="29" s="1"/>
  <c r="F50" i="29"/>
  <c r="C50" i="29" s="1"/>
  <c r="F52" i="29"/>
  <c r="C52" i="29" s="1"/>
  <c r="E56" i="29"/>
  <c r="C58" i="29"/>
  <c r="C60" i="29"/>
  <c r="E38" i="29"/>
  <c r="F42" i="29"/>
  <c r="F44" i="29"/>
  <c r="F46" i="29"/>
  <c r="E47" i="29"/>
  <c r="F48" i="29"/>
  <c r="C48" i="29" s="1"/>
  <c r="F51" i="29"/>
  <c r="C51" i="29" s="1"/>
  <c r="G54" i="29"/>
  <c r="C54" i="29"/>
  <c r="C57" i="29"/>
  <c r="C59" i="29"/>
  <c r="C61" i="29"/>
  <c r="F53" i="29"/>
  <c r="F62" i="29"/>
  <c r="F63" i="29"/>
  <c r="F64" i="29"/>
  <c r="C64" i="29" s="1"/>
  <c r="F65" i="29"/>
  <c r="F66" i="29"/>
  <c r="C66" i="29" s="1"/>
  <c r="E67" i="29"/>
  <c r="F69" i="29"/>
  <c r="F70" i="29"/>
  <c r="C70" i="29" s="1"/>
  <c r="F72" i="29"/>
  <c r="F73" i="29"/>
  <c r="C73" i="29" s="1"/>
  <c r="F75" i="29"/>
  <c r="G75" i="29" s="1"/>
  <c r="F55" i="29"/>
  <c r="C20" i="31"/>
  <c r="C14" i="31"/>
  <c r="E13" i="31"/>
  <c r="C13" i="31"/>
  <c r="C16" i="31"/>
  <c r="G15" i="31"/>
  <c r="C15" i="31"/>
  <c r="C17" i="31"/>
  <c r="C29" i="31"/>
  <c r="G31" i="31"/>
  <c r="C31" i="31"/>
  <c r="G33" i="31"/>
  <c r="C33" i="31"/>
  <c r="C36" i="31"/>
  <c r="C43" i="31"/>
  <c r="C45" i="31"/>
  <c r="C48" i="31"/>
  <c r="C51" i="31"/>
  <c r="C53" i="31"/>
  <c r="G54" i="31"/>
  <c r="C54" i="31"/>
  <c r="C63" i="31"/>
  <c r="C65" i="31"/>
  <c r="C69" i="31"/>
  <c r="C72" i="31"/>
  <c r="G75" i="31"/>
  <c r="C75" i="31"/>
  <c r="C27" i="31"/>
  <c r="C28" i="31"/>
  <c r="G30" i="31"/>
  <c r="C30" i="31"/>
  <c r="G32" i="31"/>
  <c r="C32" i="31"/>
  <c r="C34" i="31"/>
  <c r="E40" i="31"/>
  <c r="C42" i="31"/>
  <c r="C44" i="31"/>
  <c r="C50" i="31"/>
  <c r="C52" i="31"/>
  <c r="C57" i="31"/>
  <c r="C58" i="31"/>
  <c r="C59" i="31"/>
  <c r="C60" i="31"/>
  <c r="C61" i="31"/>
  <c r="C62" i="31"/>
  <c r="C64" i="31"/>
  <c r="E67" i="31"/>
  <c r="C70" i="31"/>
  <c r="E74" i="31"/>
  <c r="F38" i="31"/>
  <c r="F46" i="31"/>
  <c r="E54" i="31"/>
  <c r="E55" i="31"/>
  <c r="E57" i="31"/>
  <c r="E58" i="31"/>
  <c r="E59" i="31"/>
  <c r="E60" i="31"/>
  <c r="E61" i="31"/>
  <c r="F66" i="31"/>
  <c r="F73" i="31"/>
  <c r="F55" i="31"/>
  <c r="C55" i="31" s="1"/>
  <c r="C20" i="24" l="1"/>
  <c r="F56" i="24"/>
  <c r="C55" i="24"/>
  <c r="E74" i="24"/>
  <c r="F74" i="24"/>
  <c r="F67" i="24"/>
  <c r="C67" i="24" s="1"/>
  <c r="C62" i="24"/>
  <c r="C56" i="24"/>
  <c r="G45" i="24"/>
  <c r="G43" i="24"/>
  <c r="C75" i="24"/>
  <c r="F47" i="24"/>
  <c r="C47" i="24" s="1"/>
  <c r="G44" i="24"/>
  <c r="C74" i="24"/>
  <c r="C73" i="24"/>
  <c r="C70" i="24"/>
  <c r="C66" i="24"/>
  <c r="C64" i="24"/>
  <c r="C46" i="24"/>
  <c r="C44" i="24"/>
  <c r="C42" i="24"/>
  <c r="C20" i="28"/>
  <c r="F56" i="28"/>
  <c r="F67" i="28" s="1"/>
  <c r="C67" i="28" s="1"/>
  <c r="C55" i="28"/>
  <c r="E74" i="28"/>
  <c r="F74" i="28"/>
  <c r="C62" i="28"/>
  <c r="C73" i="28"/>
  <c r="C70" i="28"/>
  <c r="C66" i="28"/>
  <c r="C64" i="28"/>
  <c r="F47" i="28"/>
  <c r="G44" i="28"/>
  <c r="C17" i="28"/>
  <c r="C74" i="28"/>
  <c r="C56" i="28"/>
  <c r="C52" i="28"/>
  <c r="C50" i="28"/>
  <c r="G45" i="28"/>
  <c r="G43" i="28"/>
  <c r="C75" i="28"/>
  <c r="C72" i="28"/>
  <c r="C69" i="28"/>
  <c r="C65" i="28"/>
  <c r="C63" i="28"/>
  <c r="C46" i="28"/>
  <c r="C44" i="28"/>
  <c r="C42" i="28"/>
  <c r="F40" i="28"/>
  <c r="C23" i="28"/>
  <c r="C21" i="28"/>
  <c r="C19" i="28"/>
  <c r="C75" i="25"/>
  <c r="C72" i="25"/>
  <c r="C69" i="25"/>
  <c r="C65" i="25"/>
  <c r="C63" i="25"/>
  <c r="F40" i="25"/>
  <c r="F56" i="25"/>
  <c r="C55" i="25"/>
  <c r="E74" i="25"/>
  <c r="G45" i="25"/>
  <c r="F74" i="25"/>
  <c r="F67" i="25"/>
  <c r="C62" i="25"/>
  <c r="C73" i="25"/>
  <c r="C70" i="25"/>
  <c r="C66" i="25"/>
  <c r="C64" i="25"/>
  <c r="F47" i="25"/>
  <c r="G44" i="25"/>
  <c r="C40" i="25"/>
  <c r="F40" i="29"/>
  <c r="C40" i="29" s="1"/>
  <c r="C53" i="29"/>
  <c r="F47" i="29"/>
  <c r="E13" i="29"/>
  <c r="C32" i="29"/>
  <c r="C30" i="29"/>
  <c r="C20" i="29"/>
  <c r="F56" i="29"/>
  <c r="C55" i="29"/>
  <c r="E74" i="29"/>
  <c r="F74" i="29"/>
  <c r="F67" i="29"/>
  <c r="C62" i="29"/>
  <c r="C56" i="29"/>
  <c r="C46" i="29"/>
  <c r="C44" i="29"/>
  <c r="C42" i="29"/>
  <c r="C75" i="29"/>
  <c r="C72" i="29"/>
  <c r="C69" i="29"/>
  <c r="C65" i="29"/>
  <c r="C63" i="29"/>
  <c r="G45" i="29"/>
  <c r="G43" i="29"/>
  <c r="C36" i="29"/>
  <c r="C33" i="29"/>
  <c r="C31" i="29"/>
  <c r="C29" i="29"/>
  <c r="C27" i="29"/>
  <c r="C25" i="29"/>
  <c r="C23" i="29"/>
  <c r="C21" i="29"/>
  <c r="C19" i="29"/>
  <c r="C17" i="29"/>
  <c r="C15" i="29"/>
  <c r="C13" i="29"/>
  <c r="C73" i="31"/>
  <c r="F74" i="31"/>
  <c r="G44" i="31"/>
  <c r="G45" i="31"/>
  <c r="G43" i="31"/>
  <c r="C46" i="31"/>
  <c r="F47" i="31"/>
  <c r="F56" i="31"/>
  <c r="C66" i="31"/>
  <c r="F67" i="31"/>
  <c r="C38" i="31"/>
  <c r="F40" i="31"/>
  <c r="F76" i="24" l="1"/>
  <c r="C76" i="24" s="1"/>
  <c r="C40" i="28"/>
  <c r="C47" i="28"/>
  <c r="F76" i="28"/>
  <c r="G56" i="28"/>
  <c r="C47" i="25"/>
  <c r="F76" i="25"/>
  <c r="G40" i="25" s="1"/>
  <c r="G56" i="25"/>
  <c r="G43" i="25"/>
  <c r="C56" i="25"/>
  <c r="C67" i="25"/>
  <c r="C74" i="25"/>
  <c r="C47" i="29"/>
  <c r="C67" i="29"/>
  <c r="F76" i="29"/>
  <c r="G47" i="29" s="1"/>
  <c r="G56" i="29"/>
  <c r="G44" i="29"/>
  <c r="C74" i="29"/>
  <c r="C47" i="31"/>
  <c r="C40" i="31"/>
  <c r="C56" i="31"/>
  <c r="C67" i="31"/>
  <c r="F76" i="31"/>
  <c r="C74" i="31"/>
  <c r="G56" i="24" l="1"/>
  <c r="E76" i="24"/>
  <c r="G74" i="24"/>
  <c r="G76" i="24"/>
  <c r="G13" i="24"/>
  <c r="G23" i="24"/>
  <c r="G25" i="24"/>
  <c r="G27" i="24"/>
  <c r="G29" i="24"/>
  <c r="G36" i="24"/>
  <c r="G39" i="24"/>
  <c r="G14" i="24"/>
  <c r="G16" i="24"/>
  <c r="G17" i="24"/>
  <c r="G22" i="24"/>
  <c r="G24" i="24"/>
  <c r="G26" i="24"/>
  <c r="G28" i="24"/>
  <c r="G34" i="24"/>
  <c r="G38" i="24"/>
  <c r="G58" i="24"/>
  <c r="G60" i="24"/>
  <c r="G57" i="24"/>
  <c r="G59" i="24"/>
  <c r="G61" i="24"/>
  <c r="G66" i="24"/>
  <c r="G64" i="24"/>
  <c r="G42" i="24"/>
  <c r="G18" i="24"/>
  <c r="G69" i="24"/>
  <c r="G65" i="24"/>
  <c r="G52" i="24"/>
  <c r="G51" i="24"/>
  <c r="G19" i="24"/>
  <c r="G55" i="24"/>
  <c r="G73" i="24"/>
  <c r="G70" i="24"/>
  <c r="G62" i="24"/>
  <c r="G46" i="24"/>
  <c r="G40" i="24"/>
  <c r="G72" i="24"/>
  <c r="G63" i="24"/>
  <c r="G50" i="24"/>
  <c r="G53" i="24"/>
  <c r="G48" i="24"/>
  <c r="G21" i="24"/>
  <c r="G47" i="24"/>
  <c r="G67" i="24"/>
  <c r="G76" i="28"/>
  <c r="G13" i="28"/>
  <c r="G16" i="28"/>
  <c r="G25" i="28"/>
  <c r="G27" i="28"/>
  <c r="G29" i="28"/>
  <c r="G36" i="28"/>
  <c r="G39" i="28"/>
  <c r="G58" i="28"/>
  <c r="G60" i="28"/>
  <c r="G14" i="28"/>
  <c r="G24" i="28"/>
  <c r="G26" i="28"/>
  <c r="G28" i="28"/>
  <c r="G34" i="28"/>
  <c r="G38" i="28"/>
  <c r="G57" i="28"/>
  <c r="G59" i="28"/>
  <c r="G61" i="28"/>
  <c r="G66" i="28"/>
  <c r="G64" i="28"/>
  <c r="G50" i="28"/>
  <c r="G46" i="28"/>
  <c r="G23" i="28"/>
  <c r="G21" i="28"/>
  <c r="G17" i="28"/>
  <c r="G72" i="28"/>
  <c r="G63" i="28"/>
  <c r="G51" i="28"/>
  <c r="G18" i="28"/>
  <c r="G55" i="28"/>
  <c r="G73" i="28"/>
  <c r="G70" i="28"/>
  <c r="G62" i="28"/>
  <c r="G52" i="28"/>
  <c r="G42" i="28"/>
  <c r="G19" i="28"/>
  <c r="G69" i="28"/>
  <c r="G65" i="28"/>
  <c r="G53" i="28"/>
  <c r="G48" i="28"/>
  <c r="G22" i="28"/>
  <c r="G67" i="28"/>
  <c r="G47" i="28"/>
  <c r="C76" i="28"/>
  <c r="E76" i="28"/>
  <c r="G74" i="28"/>
  <c r="G40" i="28"/>
  <c r="E76" i="25"/>
  <c r="G74" i="25"/>
  <c r="G76" i="25"/>
  <c r="G13" i="25"/>
  <c r="G16" i="25"/>
  <c r="G22" i="25"/>
  <c r="G24" i="25"/>
  <c r="G26" i="25"/>
  <c r="G28" i="25"/>
  <c r="G34" i="25"/>
  <c r="G38" i="25"/>
  <c r="G57" i="25"/>
  <c r="G59" i="25"/>
  <c r="G61" i="25"/>
  <c r="G14" i="25"/>
  <c r="G23" i="25"/>
  <c r="G25" i="25"/>
  <c r="G27" i="25"/>
  <c r="G29" i="25"/>
  <c r="G36" i="25"/>
  <c r="G39" i="25"/>
  <c r="G58" i="25"/>
  <c r="G60" i="25"/>
  <c r="G72" i="25"/>
  <c r="G63" i="25"/>
  <c r="G51" i="25"/>
  <c r="G18" i="25"/>
  <c r="G66" i="25"/>
  <c r="G64" i="25"/>
  <c r="G50" i="25"/>
  <c r="G46" i="25"/>
  <c r="G21" i="25"/>
  <c r="G19" i="25"/>
  <c r="G69" i="25"/>
  <c r="G65" i="25"/>
  <c r="G53" i="25"/>
  <c r="G48" i="25"/>
  <c r="G55" i="25"/>
  <c r="G73" i="25"/>
  <c r="G70" i="25"/>
  <c r="G62" i="25"/>
  <c r="G52" i="25"/>
  <c r="G42" i="25"/>
  <c r="G17" i="25"/>
  <c r="C76" i="25"/>
  <c r="G67" i="25"/>
  <c r="G47" i="25"/>
  <c r="E76" i="29"/>
  <c r="G74" i="29"/>
  <c r="G76" i="29"/>
  <c r="G39" i="29"/>
  <c r="G58" i="29"/>
  <c r="G60" i="29"/>
  <c r="G57" i="29"/>
  <c r="G59" i="29"/>
  <c r="G61" i="29"/>
  <c r="G69" i="29"/>
  <c r="G65" i="29"/>
  <c r="G53" i="29"/>
  <c r="G46" i="29"/>
  <c r="G36" i="29"/>
  <c r="G27" i="29"/>
  <c r="G23" i="29"/>
  <c r="G19" i="29"/>
  <c r="G13" i="29"/>
  <c r="G66" i="29"/>
  <c r="G64" i="29"/>
  <c r="G51" i="29"/>
  <c r="G52" i="29"/>
  <c r="G40" i="29"/>
  <c r="G34" i="29"/>
  <c r="G26" i="29"/>
  <c r="G22" i="29"/>
  <c r="G16" i="29"/>
  <c r="G63" i="29"/>
  <c r="G42" i="29"/>
  <c r="G29" i="29"/>
  <c r="G25" i="29"/>
  <c r="G21" i="29"/>
  <c r="G17" i="29"/>
  <c r="G72" i="29"/>
  <c r="G55" i="29"/>
  <c r="G73" i="29"/>
  <c r="G70" i="29"/>
  <c r="G62" i="29"/>
  <c r="G48" i="29"/>
  <c r="G50" i="29"/>
  <c r="G38" i="29"/>
  <c r="G28" i="29"/>
  <c r="G24" i="29"/>
  <c r="G18" i="29"/>
  <c r="G14" i="29"/>
  <c r="C76" i="29"/>
  <c r="G67" i="29"/>
  <c r="G76" i="31"/>
  <c r="G39" i="31"/>
  <c r="G24" i="31"/>
  <c r="G13" i="31"/>
  <c r="G16" i="31"/>
  <c r="G17" i="31"/>
  <c r="G18" i="31"/>
  <c r="G26" i="31"/>
  <c r="G21" i="31"/>
  <c r="G25" i="31"/>
  <c r="G29" i="31"/>
  <c r="G36" i="31"/>
  <c r="G48" i="31"/>
  <c r="G51" i="31"/>
  <c r="G53" i="31"/>
  <c r="G57" i="31"/>
  <c r="G59" i="31"/>
  <c r="G61" i="31"/>
  <c r="G69" i="31"/>
  <c r="G72" i="31"/>
  <c r="G70" i="31"/>
  <c r="G14" i="31"/>
  <c r="G22" i="31"/>
  <c r="G19" i="31"/>
  <c r="G23" i="31"/>
  <c r="G27" i="31"/>
  <c r="G58" i="31"/>
  <c r="G60" i="31"/>
  <c r="G63" i="31"/>
  <c r="G65" i="31"/>
  <c r="G28" i="31"/>
  <c r="G34" i="31"/>
  <c r="G42" i="31"/>
  <c r="G50" i="31"/>
  <c r="G52" i="31"/>
  <c r="G62" i="31"/>
  <c r="G64" i="31"/>
  <c r="G73" i="31"/>
  <c r="G66" i="31"/>
  <c r="E76" i="31"/>
  <c r="C76" i="31"/>
  <c r="G46" i="31"/>
  <c r="G55" i="31"/>
  <c r="G38" i="31"/>
  <c r="G56" i="31"/>
  <c r="G47" i="31"/>
  <c r="G74" i="31"/>
  <c r="G67" i="31"/>
  <c r="G40" i="31"/>
  <c r="E75" i="23" l="1"/>
  <c r="E73" i="23"/>
  <c r="E72" i="23"/>
  <c r="E70" i="23"/>
  <c r="E69" i="23"/>
  <c r="E66" i="23"/>
  <c r="E65" i="23"/>
  <c r="E64" i="23"/>
  <c r="E63" i="23"/>
  <c r="E62" i="23"/>
  <c r="E61" i="23"/>
  <c r="F61" i="23"/>
  <c r="E60" i="23"/>
  <c r="F60" i="23"/>
  <c r="E59" i="23"/>
  <c r="F59" i="23"/>
  <c r="E58" i="23"/>
  <c r="F58" i="23"/>
  <c r="E57" i="23"/>
  <c r="F57" i="23"/>
  <c r="E55" i="23"/>
  <c r="E54" i="23"/>
  <c r="F54" i="23"/>
  <c r="E53" i="23"/>
  <c r="E52" i="23"/>
  <c r="E51" i="23"/>
  <c r="E50" i="23"/>
  <c r="E48" i="23"/>
  <c r="E46" i="23"/>
  <c r="E45" i="23"/>
  <c r="E44" i="23"/>
  <c r="E43" i="23"/>
  <c r="E42" i="23"/>
  <c r="F39" i="23"/>
  <c r="E39" i="23"/>
  <c r="C39" i="23"/>
  <c r="E40" i="23"/>
  <c r="E36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F13" i="23" l="1"/>
  <c r="F14" i="23"/>
  <c r="C14" i="23" s="1"/>
  <c r="F15" i="23"/>
  <c r="G15" i="23" s="1"/>
  <c r="F16" i="23"/>
  <c r="C16" i="23" s="1"/>
  <c r="F17" i="23"/>
  <c r="F18" i="23"/>
  <c r="C18" i="23" s="1"/>
  <c r="F19" i="23"/>
  <c r="F20" i="23"/>
  <c r="G20" i="23" s="1"/>
  <c r="F21" i="23"/>
  <c r="F22" i="23"/>
  <c r="C22" i="23" s="1"/>
  <c r="F23" i="23"/>
  <c r="F24" i="23"/>
  <c r="C24" i="23" s="1"/>
  <c r="F25" i="23"/>
  <c r="F26" i="23"/>
  <c r="C26" i="23" s="1"/>
  <c r="F27" i="23"/>
  <c r="F28" i="23"/>
  <c r="C28" i="23" s="1"/>
  <c r="F29" i="23"/>
  <c r="F30" i="23"/>
  <c r="G30" i="23" s="1"/>
  <c r="F31" i="23"/>
  <c r="G31" i="23" s="1"/>
  <c r="F32" i="23"/>
  <c r="G32" i="23" s="1"/>
  <c r="F33" i="23"/>
  <c r="G33" i="23" s="1"/>
  <c r="F34" i="23"/>
  <c r="C34" i="23" s="1"/>
  <c r="F36" i="23"/>
  <c r="F38" i="23"/>
  <c r="C38" i="23" s="1"/>
  <c r="F40" i="23"/>
  <c r="C40" i="23" s="1"/>
  <c r="F43" i="23"/>
  <c r="C43" i="23" s="1"/>
  <c r="F45" i="23"/>
  <c r="C45" i="23" s="1"/>
  <c r="F50" i="23"/>
  <c r="C50" i="23" s="1"/>
  <c r="E56" i="23"/>
  <c r="C58" i="23"/>
  <c r="C60" i="23"/>
  <c r="E38" i="23"/>
  <c r="F42" i="23"/>
  <c r="F44" i="23"/>
  <c r="F46" i="23"/>
  <c r="E47" i="23"/>
  <c r="F48" i="23"/>
  <c r="C48" i="23" s="1"/>
  <c r="G54" i="23"/>
  <c r="C54" i="23"/>
  <c r="C57" i="23"/>
  <c r="C59" i="23"/>
  <c r="C61" i="23"/>
  <c r="F51" i="23"/>
  <c r="F52" i="23"/>
  <c r="F53" i="23"/>
  <c r="F62" i="23"/>
  <c r="F63" i="23"/>
  <c r="F64" i="23"/>
  <c r="C64" i="23" s="1"/>
  <c r="F65" i="23"/>
  <c r="F66" i="23"/>
  <c r="C66" i="23" s="1"/>
  <c r="E67" i="23"/>
  <c r="F69" i="23"/>
  <c r="F70" i="23"/>
  <c r="C70" i="23" s="1"/>
  <c r="F72" i="23"/>
  <c r="F73" i="23"/>
  <c r="C73" i="23" s="1"/>
  <c r="F75" i="23"/>
  <c r="G75" i="23" s="1"/>
  <c r="F55" i="23"/>
  <c r="C53" i="23" l="1"/>
  <c r="C51" i="23"/>
  <c r="F47" i="23"/>
  <c r="E13" i="23"/>
  <c r="C32" i="23"/>
  <c r="C30" i="23"/>
  <c r="C20" i="23"/>
  <c r="F56" i="23"/>
  <c r="C55" i="23"/>
  <c r="E74" i="23"/>
  <c r="G44" i="23"/>
  <c r="F74" i="23"/>
  <c r="F67" i="23"/>
  <c r="C62" i="23"/>
  <c r="C56" i="23"/>
  <c r="C52" i="23"/>
  <c r="C46" i="23"/>
  <c r="C44" i="23"/>
  <c r="C42" i="23"/>
  <c r="C75" i="23"/>
  <c r="C72" i="23"/>
  <c r="C69" i="23"/>
  <c r="C65" i="23"/>
  <c r="C63" i="23"/>
  <c r="G45" i="23"/>
  <c r="G43" i="23"/>
  <c r="C36" i="23"/>
  <c r="C33" i="23"/>
  <c r="C31" i="23"/>
  <c r="C29" i="23"/>
  <c r="C27" i="23"/>
  <c r="C25" i="23"/>
  <c r="C23" i="23"/>
  <c r="C21" i="23"/>
  <c r="C19" i="23"/>
  <c r="C17" i="23"/>
  <c r="C15" i="23"/>
  <c r="C13" i="23"/>
  <c r="F76" i="23" l="1"/>
  <c r="G56" i="23" s="1"/>
  <c r="C47" i="23"/>
  <c r="C67" i="23"/>
  <c r="C74" i="23"/>
  <c r="G76" i="23" l="1"/>
  <c r="G39" i="23"/>
  <c r="G58" i="23"/>
  <c r="G60" i="23"/>
  <c r="G57" i="23"/>
  <c r="G59" i="23"/>
  <c r="G61" i="23"/>
  <c r="G72" i="23"/>
  <c r="G63" i="23"/>
  <c r="G51" i="23"/>
  <c r="G42" i="23"/>
  <c r="G29" i="23"/>
  <c r="G25" i="23"/>
  <c r="G21" i="23"/>
  <c r="G17" i="23"/>
  <c r="G66" i="23"/>
  <c r="G64" i="23"/>
  <c r="G48" i="23"/>
  <c r="G40" i="23"/>
  <c r="G34" i="23"/>
  <c r="G26" i="23"/>
  <c r="G22" i="23"/>
  <c r="G16" i="23"/>
  <c r="G69" i="23"/>
  <c r="G65" i="23"/>
  <c r="G53" i="23"/>
  <c r="G46" i="23"/>
  <c r="G36" i="23"/>
  <c r="G27" i="23"/>
  <c r="G23" i="23"/>
  <c r="G19" i="23"/>
  <c r="G13" i="23"/>
  <c r="G55" i="23"/>
  <c r="G73" i="23"/>
  <c r="G70" i="23"/>
  <c r="G62" i="23"/>
  <c r="G52" i="23"/>
  <c r="G50" i="23"/>
  <c r="G38" i="23"/>
  <c r="G28" i="23"/>
  <c r="G24" i="23"/>
  <c r="G18" i="23"/>
  <c r="G14" i="23"/>
  <c r="C76" i="23"/>
  <c r="G47" i="23"/>
  <c r="E76" i="23"/>
  <c r="G74" i="23"/>
  <c r="G67" i="23"/>
  <c r="E75" i="6" l="1"/>
  <c r="E73" i="6"/>
  <c r="E72" i="6"/>
  <c r="E70" i="6"/>
  <c r="E69" i="6"/>
  <c r="E66" i="6"/>
  <c r="E65" i="6"/>
  <c r="E64" i="6"/>
  <c r="E63" i="6"/>
  <c r="E62" i="6"/>
  <c r="E61" i="6"/>
  <c r="F61" i="6"/>
  <c r="E60" i="6"/>
  <c r="F60" i="6"/>
  <c r="E59" i="6"/>
  <c r="F59" i="6"/>
  <c r="E58" i="6"/>
  <c r="F58" i="6"/>
  <c r="E57" i="6"/>
  <c r="F57" i="6"/>
  <c r="E55" i="6"/>
  <c r="E54" i="6"/>
  <c r="F54" i="6"/>
  <c r="E53" i="6"/>
  <c r="E52" i="6"/>
  <c r="E51" i="6"/>
  <c r="E50" i="6"/>
  <c r="E48" i="6"/>
  <c r="E46" i="6"/>
  <c r="E45" i="6"/>
  <c r="E44" i="6"/>
  <c r="E43" i="6"/>
  <c r="E42" i="6"/>
  <c r="F39" i="6"/>
  <c r="E39" i="6"/>
  <c r="C39" i="6"/>
  <c r="F38" i="6"/>
  <c r="F36" i="6"/>
  <c r="C36" i="6" s="1"/>
  <c r="F34" i="6"/>
  <c r="C34" i="6" s="1"/>
  <c r="F33" i="6"/>
  <c r="G33" i="6" s="1"/>
  <c r="F32" i="6"/>
  <c r="G32" i="6" s="1"/>
  <c r="F31" i="6"/>
  <c r="G31" i="6" s="1"/>
  <c r="F30" i="6"/>
  <c r="G30" i="6" s="1"/>
  <c r="F29" i="6"/>
  <c r="F28" i="6"/>
  <c r="F27" i="6"/>
  <c r="F26" i="6"/>
  <c r="F25" i="6"/>
  <c r="F24" i="6"/>
  <c r="F23" i="6"/>
  <c r="E21" i="6"/>
  <c r="E20" i="6"/>
  <c r="E19" i="6"/>
  <c r="E18" i="6"/>
  <c r="E17" i="6"/>
  <c r="E16" i="6"/>
  <c r="F16" i="6"/>
  <c r="E14" i="6"/>
  <c r="F14" i="6"/>
  <c r="F13" i="6"/>
  <c r="C33" i="6" l="1"/>
  <c r="C16" i="6"/>
  <c r="C13" i="6"/>
  <c r="E13" i="6"/>
  <c r="C14" i="6"/>
  <c r="C18" i="6"/>
  <c r="F18" i="6"/>
  <c r="F20" i="6"/>
  <c r="G20" i="6" s="1"/>
  <c r="C23" i="6"/>
  <c r="C24" i="6"/>
  <c r="C25" i="6"/>
  <c r="C26" i="6"/>
  <c r="C27" i="6"/>
  <c r="C28" i="6"/>
  <c r="C29" i="6"/>
  <c r="C30" i="6"/>
  <c r="C31" i="6"/>
  <c r="C32" i="6"/>
  <c r="F17" i="6"/>
  <c r="C17" i="6" s="1"/>
  <c r="F19" i="6"/>
  <c r="C19" i="6" s="1"/>
  <c r="F21" i="6"/>
  <c r="C21" i="6" s="1"/>
  <c r="F22" i="6"/>
  <c r="C22" i="6" s="1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6" i="6"/>
  <c r="C38" i="6"/>
  <c r="E38" i="6"/>
  <c r="E40" i="6"/>
  <c r="F42" i="6"/>
  <c r="C42" i="6" s="1"/>
  <c r="F44" i="6"/>
  <c r="C44" i="6" s="1"/>
  <c r="F46" i="6"/>
  <c r="C46" i="6" s="1"/>
  <c r="E47" i="6"/>
  <c r="F48" i="6"/>
  <c r="C48" i="6" s="1"/>
  <c r="F51" i="6"/>
  <c r="C51" i="6" s="1"/>
  <c r="E56" i="6"/>
  <c r="C58" i="6"/>
  <c r="C60" i="6"/>
  <c r="F43" i="6"/>
  <c r="C43" i="6" s="1"/>
  <c r="F45" i="6"/>
  <c r="C45" i="6" s="1"/>
  <c r="F50" i="6"/>
  <c r="C50" i="6" s="1"/>
  <c r="G54" i="6"/>
  <c r="C54" i="6"/>
  <c r="C57" i="6"/>
  <c r="C59" i="6"/>
  <c r="C61" i="6"/>
  <c r="F52" i="6"/>
  <c r="C52" i="6" s="1"/>
  <c r="F53" i="6"/>
  <c r="C53" i="6" s="1"/>
  <c r="F62" i="6"/>
  <c r="F63" i="6"/>
  <c r="F64" i="6"/>
  <c r="F65" i="6"/>
  <c r="F66" i="6"/>
  <c r="E67" i="6"/>
  <c r="F69" i="6"/>
  <c r="F70" i="6"/>
  <c r="F72" i="6"/>
  <c r="F73" i="6"/>
  <c r="F75" i="6"/>
  <c r="G75" i="6" s="1"/>
  <c r="F55" i="6"/>
  <c r="F73" i="7"/>
  <c r="F72" i="7"/>
  <c r="F70" i="7"/>
  <c r="F69" i="7"/>
  <c r="F74" i="7"/>
  <c r="F66" i="7"/>
  <c r="F65" i="7"/>
  <c r="F64" i="7"/>
  <c r="F63" i="7"/>
  <c r="F62" i="7"/>
  <c r="F61" i="7"/>
  <c r="F60" i="7"/>
  <c r="F59" i="7"/>
  <c r="F58" i="7"/>
  <c r="F57" i="7"/>
  <c r="F55" i="7"/>
  <c r="F53" i="7"/>
  <c r="F52" i="7"/>
  <c r="F51" i="7"/>
  <c r="F50" i="7"/>
  <c r="F54" i="7"/>
  <c r="F56" i="7"/>
  <c r="F67" i="7"/>
  <c r="F46" i="7"/>
  <c r="F45" i="7"/>
  <c r="F44" i="7"/>
  <c r="F43" i="7"/>
  <c r="F42" i="7"/>
  <c r="F47" i="7"/>
  <c r="F39" i="7"/>
  <c r="F38" i="7"/>
  <c r="F36" i="7"/>
  <c r="F34" i="7"/>
  <c r="F29" i="7"/>
  <c r="F28" i="7"/>
  <c r="F26" i="7"/>
  <c r="F27" i="7"/>
  <c r="F25" i="7"/>
  <c r="F24" i="7"/>
  <c r="F23" i="7"/>
  <c r="F22" i="7"/>
  <c r="F21" i="7"/>
  <c r="F20" i="7"/>
  <c r="F19" i="7"/>
  <c r="F18" i="7"/>
  <c r="F17" i="7"/>
  <c r="F16" i="7"/>
  <c r="F14" i="7"/>
  <c r="F13" i="7"/>
  <c r="F30" i="7"/>
  <c r="F31" i="7"/>
  <c r="F32" i="7"/>
  <c r="F40" i="7"/>
  <c r="F48" i="7"/>
  <c r="F75" i="7"/>
  <c r="F76" i="7"/>
  <c r="G76" i="7"/>
  <c r="E76" i="7"/>
  <c r="C76" i="7"/>
  <c r="G75" i="7"/>
  <c r="E75" i="7"/>
  <c r="C75" i="7"/>
  <c r="G74" i="7"/>
  <c r="E74" i="7"/>
  <c r="C74" i="7"/>
  <c r="G73" i="7"/>
  <c r="E73" i="7"/>
  <c r="C73" i="7"/>
  <c r="G72" i="7"/>
  <c r="E72" i="7"/>
  <c r="C72" i="7"/>
  <c r="G70" i="7"/>
  <c r="E70" i="7"/>
  <c r="C70" i="7"/>
  <c r="G69" i="7"/>
  <c r="E69" i="7"/>
  <c r="C69" i="7"/>
  <c r="G67" i="7"/>
  <c r="E67" i="7"/>
  <c r="C67" i="7"/>
  <c r="G66" i="7"/>
  <c r="E66" i="7"/>
  <c r="C66" i="7"/>
  <c r="G65" i="7"/>
  <c r="E65" i="7"/>
  <c r="C65" i="7"/>
  <c r="G64" i="7"/>
  <c r="E64" i="7"/>
  <c r="C64" i="7"/>
  <c r="G63" i="7"/>
  <c r="E63" i="7"/>
  <c r="C63" i="7"/>
  <c r="G62" i="7"/>
  <c r="E62" i="7"/>
  <c r="C62" i="7"/>
  <c r="G61" i="7"/>
  <c r="E61" i="7"/>
  <c r="C61" i="7"/>
  <c r="G60" i="7"/>
  <c r="E60" i="7"/>
  <c r="C60" i="7"/>
  <c r="G59" i="7"/>
  <c r="E59" i="7"/>
  <c r="C59" i="7"/>
  <c r="G58" i="7"/>
  <c r="E58" i="7"/>
  <c r="C58" i="7"/>
  <c r="G57" i="7"/>
  <c r="E57" i="7"/>
  <c r="C57" i="7"/>
  <c r="G56" i="7"/>
  <c r="E56" i="7"/>
  <c r="C56" i="7"/>
  <c r="G55" i="7"/>
  <c r="E55" i="7"/>
  <c r="C55" i="7"/>
  <c r="G54" i="7"/>
  <c r="E54" i="7"/>
  <c r="C54" i="7"/>
  <c r="G53" i="7"/>
  <c r="E53" i="7"/>
  <c r="C53" i="7"/>
  <c r="G52" i="7"/>
  <c r="E52" i="7"/>
  <c r="C52" i="7"/>
  <c r="G51" i="7"/>
  <c r="E51" i="7"/>
  <c r="C51" i="7"/>
  <c r="G50" i="7"/>
  <c r="E50" i="7"/>
  <c r="C50" i="7"/>
  <c r="G48" i="7"/>
  <c r="E48" i="7"/>
  <c r="C48" i="7"/>
  <c r="G47" i="7"/>
  <c r="E47" i="7"/>
  <c r="C47" i="7"/>
  <c r="G46" i="7"/>
  <c r="E46" i="7"/>
  <c r="C46" i="7"/>
  <c r="G45" i="7"/>
  <c r="E45" i="7"/>
  <c r="C45" i="7"/>
  <c r="G44" i="7"/>
  <c r="E44" i="7"/>
  <c r="C44" i="7"/>
  <c r="G43" i="7"/>
  <c r="E43" i="7"/>
  <c r="C43" i="7"/>
  <c r="G42" i="7"/>
  <c r="E42" i="7"/>
  <c r="C42" i="7"/>
  <c r="G40" i="7"/>
  <c r="E40" i="7"/>
  <c r="C40" i="7"/>
  <c r="G39" i="7"/>
  <c r="E39" i="7"/>
  <c r="C39" i="7"/>
  <c r="G38" i="7"/>
  <c r="E38" i="7"/>
  <c r="C38" i="7"/>
  <c r="G36" i="7"/>
  <c r="E36" i="7"/>
  <c r="C36" i="7"/>
  <c r="G34" i="7"/>
  <c r="E34" i="7"/>
  <c r="C34" i="7"/>
  <c r="F33" i="7"/>
  <c r="G33" i="7"/>
  <c r="E33" i="7"/>
  <c r="C33" i="7"/>
  <c r="G32" i="7"/>
  <c r="E32" i="7"/>
  <c r="C32" i="7"/>
  <c r="G31" i="7"/>
  <c r="E31" i="7"/>
  <c r="C31" i="7"/>
  <c r="G30" i="7"/>
  <c r="E30" i="7"/>
  <c r="C30" i="7"/>
  <c r="G29" i="7"/>
  <c r="E29" i="7"/>
  <c r="C29" i="7"/>
  <c r="G28" i="7"/>
  <c r="E28" i="7"/>
  <c r="C28" i="7"/>
  <c r="G27" i="7"/>
  <c r="E27" i="7"/>
  <c r="C27" i="7"/>
  <c r="G26" i="7"/>
  <c r="E26" i="7"/>
  <c r="C26" i="7"/>
  <c r="G25" i="7"/>
  <c r="E25" i="7"/>
  <c r="C25" i="7"/>
  <c r="G24" i="7"/>
  <c r="E24" i="7"/>
  <c r="C24" i="7"/>
  <c r="G23" i="7"/>
  <c r="E23" i="7"/>
  <c r="C23" i="7"/>
  <c r="G22" i="7"/>
  <c r="E22" i="7"/>
  <c r="C22" i="7"/>
  <c r="G21" i="7"/>
  <c r="E21" i="7"/>
  <c r="C21" i="7"/>
  <c r="G20" i="7"/>
  <c r="E20" i="7"/>
  <c r="C20" i="7"/>
  <c r="G19" i="7"/>
  <c r="E19" i="7"/>
  <c r="C19" i="7"/>
  <c r="G18" i="7"/>
  <c r="E18" i="7"/>
  <c r="C18" i="7"/>
  <c r="G17" i="7"/>
  <c r="E17" i="7"/>
  <c r="C17" i="7"/>
  <c r="G16" i="7"/>
  <c r="E16" i="7"/>
  <c r="C16" i="7"/>
  <c r="F15" i="7"/>
  <c r="G15" i="7"/>
  <c r="E15" i="7"/>
  <c r="C15" i="7"/>
  <c r="G14" i="7"/>
  <c r="E14" i="7"/>
  <c r="C14" i="7"/>
  <c r="G13" i="7"/>
  <c r="E13" i="7"/>
  <c r="C13" i="7"/>
  <c r="F73" i="5"/>
  <c r="F72" i="5"/>
  <c r="F70" i="5"/>
  <c r="F69" i="5"/>
  <c r="F74" i="5"/>
  <c r="F66" i="5"/>
  <c r="F65" i="5"/>
  <c r="F64" i="5"/>
  <c r="F63" i="5"/>
  <c r="F62" i="5"/>
  <c r="F61" i="5"/>
  <c r="F60" i="5"/>
  <c r="F59" i="5"/>
  <c r="F58" i="5"/>
  <c r="F57" i="5"/>
  <c r="F55" i="5"/>
  <c r="F53" i="5"/>
  <c r="F52" i="5"/>
  <c r="F51" i="5"/>
  <c r="F50" i="5"/>
  <c r="F54" i="5"/>
  <c r="F56" i="5"/>
  <c r="F67" i="5"/>
  <c r="F46" i="5"/>
  <c r="F45" i="5"/>
  <c r="F44" i="5"/>
  <c r="F43" i="5"/>
  <c r="F42" i="5"/>
  <c r="F47" i="5"/>
  <c r="F39" i="5"/>
  <c r="F38" i="5"/>
  <c r="F36" i="5"/>
  <c r="F34" i="5"/>
  <c r="F29" i="5"/>
  <c r="F28" i="5"/>
  <c r="F26" i="5"/>
  <c r="F27" i="5"/>
  <c r="F25" i="5"/>
  <c r="F24" i="5"/>
  <c r="F23" i="5"/>
  <c r="F22" i="5"/>
  <c r="F21" i="5"/>
  <c r="F20" i="5"/>
  <c r="F19" i="5"/>
  <c r="F18" i="5"/>
  <c r="F17" i="5"/>
  <c r="F16" i="5"/>
  <c r="F14" i="5"/>
  <c r="F13" i="5"/>
  <c r="F30" i="5"/>
  <c r="F31" i="5"/>
  <c r="F32" i="5"/>
  <c r="F40" i="5"/>
  <c r="F48" i="5"/>
  <c r="F75" i="5"/>
  <c r="F76" i="5"/>
  <c r="G76" i="5"/>
  <c r="E76" i="5"/>
  <c r="C76" i="5"/>
  <c r="G75" i="5"/>
  <c r="E75" i="5"/>
  <c r="C75" i="5"/>
  <c r="G74" i="5"/>
  <c r="E74" i="5"/>
  <c r="C74" i="5"/>
  <c r="G73" i="5"/>
  <c r="E73" i="5"/>
  <c r="C73" i="5"/>
  <c r="G72" i="5"/>
  <c r="E72" i="5"/>
  <c r="C72" i="5"/>
  <c r="G70" i="5"/>
  <c r="E70" i="5"/>
  <c r="C70" i="5"/>
  <c r="G69" i="5"/>
  <c r="E69" i="5"/>
  <c r="C69" i="5"/>
  <c r="G67" i="5"/>
  <c r="E67" i="5"/>
  <c r="C67" i="5"/>
  <c r="G66" i="5"/>
  <c r="E66" i="5"/>
  <c r="C66" i="5"/>
  <c r="G65" i="5"/>
  <c r="E65" i="5"/>
  <c r="C65" i="5"/>
  <c r="G64" i="5"/>
  <c r="E64" i="5"/>
  <c r="C64" i="5"/>
  <c r="G63" i="5"/>
  <c r="E63" i="5"/>
  <c r="C63" i="5"/>
  <c r="G62" i="5"/>
  <c r="E62" i="5"/>
  <c r="C62" i="5"/>
  <c r="G61" i="5"/>
  <c r="E61" i="5"/>
  <c r="C61" i="5"/>
  <c r="G60" i="5"/>
  <c r="E60" i="5"/>
  <c r="C60" i="5"/>
  <c r="G59" i="5"/>
  <c r="E59" i="5"/>
  <c r="C59" i="5"/>
  <c r="G58" i="5"/>
  <c r="E58" i="5"/>
  <c r="C58" i="5"/>
  <c r="G57" i="5"/>
  <c r="C57" i="5"/>
  <c r="G56" i="5"/>
  <c r="E56" i="5"/>
  <c r="C56" i="5"/>
  <c r="G55" i="5"/>
  <c r="E55" i="5"/>
  <c r="C55" i="5"/>
  <c r="G54" i="5"/>
  <c r="E54" i="5"/>
  <c r="C54" i="5"/>
  <c r="G53" i="5"/>
  <c r="E53" i="5"/>
  <c r="C53" i="5"/>
  <c r="G52" i="5"/>
  <c r="E52" i="5"/>
  <c r="C52" i="5"/>
  <c r="G51" i="5"/>
  <c r="E51" i="5"/>
  <c r="C51" i="5"/>
  <c r="G50" i="5"/>
  <c r="E50" i="5"/>
  <c r="C50" i="5"/>
  <c r="G48" i="5"/>
  <c r="E48" i="5"/>
  <c r="C48" i="5"/>
  <c r="G47" i="5"/>
  <c r="E47" i="5"/>
  <c r="C47" i="5"/>
  <c r="G46" i="5"/>
  <c r="E46" i="5"/>
  <c r="C46" i="5"/>
  <c r="G45" i="5"/>
  <c r="E45" i="5"/>
  <c r="C45" i="5"/>
  <c r="G44" i="5"/>
  <c r="E44" i="5"/>
  <c r="C44" i="5"/>
  <c r="G43" i="5"/>
  <c r="E43" i="5"/>
  <c r="C43" i="5"/>
  <c r="G42" i="5"/>
  <c r="E42" i="5"/>
  <c r="C42" i="5"/>
  <c r="G40" i="5"/>
  <c r="E40" i="5"/>
  <c r="C40" i="5"/>
  <c r="G39" i="5"/>
  <c r="E39" i="5"/>
  <c r="C39" i="5"/>
  <c r="G38" i="5"/>
  <c r="E38" i="5"/>
  <c r="C38" i="5"/>
  <c r="G36" i="5"/>
  <c r="E36" i="5"/>
  <c r="C36" i="5"/>
  <c r="G34" i="5"/>
  <c r="E34" i="5"/>
  <c r="C34" i="5"/>
  <c r="F33" i="5"/>
  <c r="G33" i="5"/>
  <c r="E33" i="5"/>
  <c r="C33" i="5"/>
  <c r="G32" i="5"/>
  <c r="E32" i="5"/>
  <c r="C32" i="5"/>
  <c r="G31" i="5"/>
  <c r="E31" i="5"/>
  <c r="C31" i="5"/>
  <c r="G30" i="5"/>
  <c r="E30" i="5"/>
  <c r="C30" i="5"/>
  <c r="G29" i="5"/>
  <c r="E29" i="5"/>
  <c r="C29" i="5"/>
  <c r="G28" i="5"/>
  <c r="E28" i="5"/>
  <c r="C28" i="5"/>
  <c r="G27" i="5"/>
  <c r="E27" i="5"/>
  <c r="C27" i="5"/>
  <c r="G26" i="5"/>
  <c r="E26" i="5"/>
  <c r="C26" i="5"/>
  <c r="G25" i="5"/>
  <c r="E25" i="5"/>
  <c r="C25" i="5"/>
  <c r="G24" i="5"/>
  <c r="E24" i="5"/>
  <c r="C24" i="5"/>
  <c r="G23" i="5"/>
  <c r="E23" i="5"/>
  <c r="C23" i="5"/>
  <c r="G22" i="5"/>
  <c r="E22" i="5"/>
  <c r="C22" i="5"/>
  <c r="G21" i="5"/>
  <c r="E21" i="5"/>
  <c r="C21" i="5"/>
  <c r="G20" i="5"/>
  <c r="E20" i="5"/>
  <c r="C20" i="5"/>
  <c r="G19" i="5"/>
  <c r="E19" i="5"/>
  <c r="C19" i="5"/>
  <c r="G18" i="5"/>
  <c r="E18" i="5"/>
  <c r="C18" i="5"/>
  <c r="G17" i="5"/>
  <c r="E17" i="5"/>
  <c r="C17" i="5"/>
  <c r="G16" i="5"/>
  <c r="E16" i="5"/>
  <c r="C16" i="5"/>
  <c r="F15" i="5"/>
  <c r="G15" i="5"/>
  <c r="E15" i="5"/>
  <c r="C15" i="5"/>
  <c r="G14" i="5"/>
  <c r="E14" i="5"/>
  <c r="C14" i="5"/>
  <c r="G13" i="5"/>
  <c r="E13" i="5"/>
  <c r="C13" i="5"/>
  <c r="F73" i="4"/>
  <c r="F72" i="4"/>
  <c r="F70" i="4"/>
  <c r="F69" i="4"/>
  <c r="F74" i="4"/>
  <c r="F66" i="4"/>
  <c r="F65" i="4"/>
  <c r="F64" i="4"/>
  <c r="F63" i="4"/>
  <c r="F62" i="4"/>
  <c r="F61" i="4"/>
  <c r="F60" i="4"/>
  <c r="F59" i="4"/>
  <c r="F58" i="4"/>
  <c r="F57" i="4"/>
  <c r="F55" i="4"/>
  <c r="F53" i="4"/>
  <c r="F52" i="4"/>
  <c r="F51" i="4"/>
  <c r="F50" i="4"/>
  <c r="F54" i="4"/>
  <c r="F56" i="4"/>
  <c r="F67" i="4"/>
  <c r="F46" i="4"/>
  <c r="F45" i="4"/>
  <c r="F44" i="4"/>
  <c r="F43" i="4"/>
  <c r="F42" i="4"/>
  <c r="F47" i="4"/>
  <c r="F39" i="4"/>
  <c r="F38" i="4"/>
  <c r="F36" i="4"/>
  <c r="F34" i="4"/>
  <c r="F29" i="4"/>
  <c r="F28" i="4"/>
  <c r="F26" i="4"/>
  <c r="F27" i="4"/>
  <c r="F25" i="4"/>
  <c r="F24" i="4"/>
  <c r="F23" i="4"/>
  <c r="F22" i="4"/>
  <c r="F21" i="4"/>
  <c r="F20" i="4"/>
  <c r="F19" i="4"/>
  <c r="F18" i="4"/>
  <c r="F17" i="4"/>
  <c r="F16" i="4"/>
  <c r="F14" i="4"/>
  <c r="F13" i="4"/>
  <c r="F30" i="4"/>
  <c r="F31" i="4"/>
  <c r="F32" i="4"/>
  <c r="F40" i="4"/>
  <c r="F48" i="4"/>
  <c r="F75" i="4"/>
  <c r="F76" i="4"/>
  <c r="G76" i="4"/>
  <c r="E76" i="4"/>
  <c r="C76" i="4"/>
  <c r="G75" i="4"/>
  <c r="E75" i="4"/>
  <c r="C75" i="4"/>
  <c r="G74" i="4"/>
  <c r="E74" i="4"/>
  <c r="C74" i="4"/>
  <c r="G73" i="4"/>
  <c r="E73" i="4"/>
  <c r="C73" i="4"/>
  <c r="G72" i="4"/>
  <c r="E72" i="4"/>
  <c r="C72" i="4"/>
  <c r="G70" i="4"/>
  <c r="E70" i="4"/>
  <c r="C70" i="4"/>
  <c r="G69" i="4"/>
  <c r="E69" i="4"/>
  <c r="C69" i="4"/>
  <c r="G67" i="4"/>
  <c r="E67" i="4"/>
  <c r="C67" i="4"/>
  <c r="G66" i="4"/>
  <c r="E66" i="4"/>
  <c r="C66" i="4"/>
  <c r="G65" i="4"/>
  <c r="E65" i="4"/>
  <c r="C65" i="4"/>
  <c r="G64" i="4"/>
  <c r="E64" i="4"/>
  <c r="C64" i="4"/>
  <c r="G63" i="4"/>
  <c r="E63" i="4"/>
  <c r="C63" i="4"/>
  <c r="G62" i="4"/>
  <c r="E62" i="4"/>
  <c r="C62" i="4"/>
  <c r="G61" i="4"/>
  <c r="E61" i="4"/>
  <c r="C61" i="4"/>
  <c r="G60" i="4"/>
  <c r="E60" i="4"/>
  <c r="C60" i="4"/>
  <c r="G59" i="4"/>
  <c r="E59" i="4"/>
  <c r="C59" i="4"/>
  <c r="G58" i="4"/>
  <c r="E58" i="4"/>
  <c r="C58" i="4"/>
  <c r="G57" i="4"/>
  <c r="E57" i="4"/>
  <c r="C57" i="4"/>
  <c r="G56" i="4"/>
  <c r="E56" i="4"/>
  <c r="C56" i="4"/>
  <c r="G55" i="4"/>
  <c r="E55" i="4"/>
  <c r="C55" i="4"/>
  <c r="G54" i="4"/>
  <c r="E54" i="4"/>
  <c r="C54" i="4"/>
  <c r="G53" i="4"/>
  <c r="E53" i="4"/>
  <c r="C53" i="4"/>
  <c r="G52" i="4"/>
  <c r="E52" i="4"/>
  <c r="C52" i="4"/>
  <c r="G51" i="4"/>
  <c r="E51" i="4"/>
  <c r="C51" i="4"/>
  <c r="G50" i="4"/>
  <c r="E50" i="4"/>
  <c r="C50" i="4"/>
  <c r="G48" i="4"/>
  <c r="E48" i="4"/>
  <c r="C48" i="4"/>
  <c r="G47" i="4"/>
  <c r="E47" i="4"/>
  <c r="C47" i="4"/>
  <c r="G46" i="4"/>
  <c r="E46" i="4"/>
  <c r="C46" i="4"/>
  <c r="G45" i="4"/>
  <c r="E45" i="4"/>
  <c r="C45" i="4"/>
  <c r="G44" i="4"/>
  <c r="E44" i="4"/>
  <c r="C44" i="4"/>
  <c r="G43" i="4"/>
  <c r="E43" i="4"/>
  <c r="C43" i="4"/>
  <c r="G42" i="4"/>
  <c r="E42" i="4"/>
  <c r="C42" i="4"/>
  <c r="G40" i="4"/>
  <c r="E40" i="4"/>
  <c r="C40" i="4"/>
  <c r="G39" i="4"/>
  <c r="E39" i="4"/>
  <c r="C39" i="4"/>
  <c r="G38" i="4"/>
  <c r="E38" i="4"/>
  <c r="C38" i="4"/>
  <c r="G36" i="4"/>
  <c r="E36" i="4"/>
  <c r="C36" i="4"/>
  <c r="G34" i="4"/>
  <c r="E34" i="4"/>
  <c r="C34" i="4"/>
  <c r="F33" i="4"/>
  <c r="G33" i="4"/>
  <c r="E33" i="4"/>
  <c r="C33" i="4"/>
  <c r="G32" i="4"/>
  <c r="E32" i="4"/>
  <c r="C32" i="4"/>
  <c r="G31" i="4"/>
  <c r="E31" i="4"/>
  <c r="C31" i="4"/>
  <c r="G30" i="4"/>
  <c r="E30" i="4"/>
  <c r="C30" i="4"/>
  <c r="G29" i="4"/>
  <c r="E29" i="4"/>
  <c r="C29" i="4"/>
  <c r="G28" i="4"/>
  <c r="E28" i="4"/>
  <c r="C28" i="4"/>
  <c r="G27" i="4"/>
  <c r="E27" i="4"/>
  <c r="C27" i="4"/>
  <c r="G26" i="4"/>
  <c r="E26" i="4"/>
  <c r="C26" i="4"/>
  <c r="G25" i="4"/>
  <c r="E25" i="4"/>
  <c r="C25" i="4"/>
  <c r="G24" i="4"/>
  <c r="E24" i="4"/>
  <c r="C24" i="4"/>
  <c r="G23" i="4"/>
  <c r="E23" i="4"/>
  <c r="C23" i="4"/>
  <c r="G22" i="4"/>
  <c r="E22" i="4"/>
  <c r="C22" i="4"/>
  <c r="G21" i="4"/>
  <c r="E21" i="4"/>
  <c r="C21" i="4"/>
  <c r="G20" i="4"/>
  <c r="E20" i="4"/>
  <c r="C20" i="4"/>
  <c r="G19" i="4"/>
  <c r="E19" i="4"/>
  <c r="C19" i="4"/>
  <c r="G18" i="4"/>
  <c r="E18" i="4"/>
  <c r="C18" i="4"/>
  <c r="G17" i="4"/>
  <c r="E17" i="4"/>
  <c r="C17" i="4"/>
  <c r="G16" i="4"/>
  <c r="E16" i="4"/>
  <c r="C16" i="4"/>
  <c r="F15" i="4"/>
  <c r="G15" i="4"/>
  <c r="E15" i="4"/>
  <c r="C15" i="4"/>
  <c r="G14" i="4"/>
  <c r="E14" i="4"/>
  <c r="C14" i="4"/>
  <c r="G13" i="4"/>
  <c r="E13" i="4"/>
  <c r="C13" i="4"/>
  <c r="F56" i="2"/>
  <c r="C56" i="2"/>
  <c r="E56" i="2"/>
  <c r="F73" i="2"/>
  <c r="F72" i="2"/>
  <c r="F70" i="2"/>
  <c r="F69" i="2"/>
  <c r="F74" i="2"/>
  <c r="F66" i="2"/>
  <c r="F65" i="2"/>
  <c r="F64" i="2"/>
  <c r="F63" i="2"/>
  <c r="F62" i="2"/>
  <c r="F61" i="2"/>
  <c r="F60" i="2"/>
  <c r="F59" i="2"/>
  <c r="F58" i="2"/>
  <c r="F57" i="2"/>
  <c r="F67" i="2"/>
  <c r="F75" i="2"/>
  <c r="F76" i="2"/>
  <c r="G56" i="2"/>
  <c r="C57" i="2"/>
  <c r="E57" i="2"/>
  <c r="G57" i="2"/>
  <c r="C58" i="2"/>
  <c r="E58" i="2"/>
  <c r="G58" i="2"/>
  <c r="C59" i="2"/>
  <c r="E59" i="2"/>
  <c r="G59" i="2"/>
  <c r="C60" i="2"/>
  <c r="E60" i="2"/>
  <c r="G60" i="2"/>
  <c r="C61" i="2"/>
  <c r="E61" i="2"/>
  <c r="G61" i="2"/>
  <c r="C62" i="2"/>
  <c r="E62" i="2"/>
  <c r="G62" i="2"/>
  <c r="C63" i="2"/>
  <c r="E63" i="2"/>
  <c r="G63" i="2"/>
  <c r="C64" i="2"/>
  <c r="E64" i="2"/>
  <c r="G64" i="2"/>
  <c r="C65" i="2"/>
  <c r="E65" i="2"/>
  <c r="G65" i="2"/>
  <c r="C66" i="2"/>
  <c r="E66" i="2"/>
  <c r="G66" i="2"/>
  <c r="C67" i="2"/>
  <c r="E67" i="2"/>
  <c r="G67" i="2"/>
  <c r="C69" i="2"/>
  <c r="E69" i="2"/>
  <c r="G69" i="2"/>
  <c r="C70" i="2"/>
  <c r="E70" i="2"/>
  <c r="G70" i="2"/>
  <c r="C72" i="2"/>
  <c r="E72" i="2"/>
  <c r="G72" i="2"/>
  <c r="C73" i="2"/>
  <c r="E73" i="2"/>
  <c r="G73" i="2"/>
  <c r="C74" i="2"/>
  <c r="E74" i="2"/>
  <c r="G74" i="2"/>
  <c r="C75" i="2"/>
  <c r="E75" i="2"/>
  <c r="G75" i="2"/>
  <c r="F46" i="2"/>
  <c r="F45" i="2"/>
  <c r="F44" i="2"/>
  <c r="F43" i="2"/>
  <c r="F42" i="2"/>
  <c r="F47" i="2"/>
  <c r="F39" i="2"/>
  <c r="F38" i="2"/>
  <c r="F36" i="2"/>
  <c r="F34" i="2"/>
  <c r="F29" i="2"/>
  <c r="F28" i="2"/>
  <c r="F26" i="2"/>
  <c r="F27" i="2"/>
  <c r="F25" i="2"/>
  <c r="F24" i="2"/>
  <c r="F23" i="2"/>
  <c r="F22" i="2"/>
  <c r="F21" i="2"/>
  <c r="F20" i="2"/>
  <c r="F19" i="2"/>
  <c r="F18" i="2"/>
  <c r="F17" i="2"/>
  <c r="F16" i="2"/>
  <c r="F14" i="2"/>
  <c r="F13" i="2"/>
  <c r="F30" i="2"/>
  <c r="F31" i="2"/>
  <c r="F32" i="2"/>
  <c r="F40" i="2"/>
  <c r="F48" i="2"/>
  <c r="F54" i="2"/>
  <c r="F53" i="2"/>
  <c r="F52" i="2"/>
  <c r="F51" i="2"/>
  <c r="F50" i="2"/>
  <c r="F55" i="2"/>
  <c r="G55" i="2"/>
  <c r="E55" i="2"/>
  <c r="C55" i="2"/>
  <c r="G54" i="2"/>
  <c r="E54" i="2"/>
  <c r="C54" i="2"/>
  <c r="G53" i="2"/>
  <c r="E53" i="2"/>
  <c r="C53" i="2"/>
  <c r="G52" i="2"/>
  <c r="E52" i="2"/>
  <c r="C52" i="2"/>
  <c r="G51" i="2"/>
  <c r="E51" i="2"/>
  <c r="C51" i="2"/>
  <c r="G50" i="2"/>
  <c r="E50" i="2"/>
  <c r="C50" i="2"/>
  <c r="G48" i="2"/>
  <c r="E48" i="2"/>
  <c r="C48" i="2"/>
  <c r="G47" i="2"/>
  <c r="E47" i="2"/>
  <c r="C47" i="2"/>
  <c r="G46" i="2"/>
  <c r="E46" i="2"/>
  <c r="C46" i="2"/>
  <c r="G45" i="2"/>
  <c r="E45" i="2"/>
  <c r="C45" i="2"/>
  <c r="G44" i="2"/>
  <c r="E44" i="2"/>
  <c r="C44" i="2"/>
  <c r="G43" i="2"/>
  <c r="E43" i="2"/>
  <c r="C43" i="2"/>
  <c r="E42" i="2"/>
  <c r="C42" i="2"/>
  <c r="G40" i="2"/>
  <c r="E40" i="2"/>
  <c r="C40" i="2"/>
  <c r="G39" i="2"/>
  <c r="E39" i="2"/>
  <c r="C39" i="2"/>
  <c r="G38" i="2"/>
  <c r="E38" i="2"/>
  <c r="C38" i="2"/>
  <c r="G36" i="2"/>
  <c r="E36" i="2"/>
  <c r="C36" i="2"/>
  <c r="G34" i="2"/>
  <c r="E34" i="2"/>
  <c r="C34" i="2"/>
  <c r="G32" i="2"/>
  <c r="E32" i="2"/>
  <c r="C32" i="2"/>
  <c r="G31" i="2"/>
  <c r="E31" i="2"/>
  <c r="C31" i="2"/>
  <c r="G30" i="2"/>
  <c r="E30" i="2"/>
  <c r="C30" i="2"/>
  <c r="G29" i="2"/>
  <c r="E29" i="2"/>
  <c r="C29" i="2"/>
  <c r="G28" i="2"/>
  <c r="E28" i="2"/>
  <c r="C28" i="2"/>
  <c r="G27" i="2"/>
  <c r="E27" i="2"/>
  <c r="C27" i="2"/>
  <c r="G26" i="2"/>
  <c r="E26" i="2"/>
  <c r="C26" i="2"/>
  <c r="G25" i="2"/>
  <c r="E25" i="2"/>
  <c r="C25" i="2"/>
  <c r="G24" i="2"/>
  <c r="E24" i="2"/>
  <c r="C24" i="2"/>
  <c r="G23" i="2"/>
  <c r="E23" i="2"/>
  <c r="C23" i="2"/>
  <c r="G22" i="2"/>
  <c r="E22" i="2"/>
  <c r="C22" i="2"/>
  <c r="G21" i="2"/>
  <c r="E21" i="2"/>
  <c r="C21" i="2"/>
  <c r="G20" i="2"/>
  <c r="E20" i="2"/>
  <c r="C20" i="2"/>
  <c r="G19" i="2"/>
  <c r="E19" i="2"/>
  <c r="C19" i="2"/>
  <c r="G18" i="2"/>
  <c r="E18" i="2"/>
  <c r="C18" i="2"/>
  <c r="G17" i="2"/>
  <c r="E17" i="2"/>
  <c r="C17" i="2"/>
  <c r="G16" i="2"/>
  <c r="E16" i="2"/>
  <c r="C16" i="2"/>
  <c r="F15" i="2"/>
  <c r="G15" i="2"/>
  <c r="E15" i="2"/>
  <c r="C15" i="2"/>
  <c r="G14" i="2"/>
  <c r="E14" i="2"/>
  <c r="C14" i="2"/>
  <c r="G13" i="2"/>
  <c r="E13" i="2"/>
  <c r="C13" i="2"/>
  <c r="F73" i="49"/>
  <c r="F72" i="49"/>
  <c r="F70" i="49"/>
  <c r="F69" i="49"/>
  <c r="F74" i="49"/>
  <c r="F66" i="49"/>
  <c r="F65" i="49"/>
  <c r="F64" i="49"/>
  <c r="F63" i="49"/>
  <c r="F62" i="49"/>
  <c r="F61" i="49"/>
  <c r="F60" i="49"/>
  <c r="F59" i="49"/>
  <c r="F58" i="49"/>
  <c r="F57" i="49"/>
  <c r="F55" i="49"/>
  <c r="F53" i="49"/>
  <c r="F52" i="49"/>
  <c r="F51" i="49"/>
  <c r="F50" i="49"/>
  <c r="F54" i="49"/>
  <c r="F56" i="49"/>
  <c r="F67" i="49"/>
  <c r="F46" i="49"/>
  <c r="F45" i="49"/>
  <c r="F44" i="49"/>
  <c r="F43" i="49"/>
  <c r="F42" i="49"/>
  <c r="F47" i="49"/>
  <c r="F39" i="49"/>
  <c r="F38" i="49"/>
  <c r="F36" i="49"/>
  <c r="F34" i="49"/>
  <c r="F29" i="49"/>
  <c r="F28" i="49"/>
  <c r="F26" i="49"/>
  <c r="F27" i="49"/>
  <c r="F25" i="49"/>
  <c r="F24" i="49"/>
  <c r="F23" i="49"/>
  <c r="F22" i="49"/>
  <c r="F21" i="49"/>
  <c r="F20" i="49"/>
  <c r="F19" i="49"/>
  <c r="F18" i="49"/>
  <c r="F17" i="49"/>
  <c r="F16" i="49"/>
  <c r="F14" i="49"/>
  <c r="F13" i="49"/>
  <c r="F30" i="49"/>
  <c r="F31" i="49"/>
  <c r="F32" i="49"/>
  <c r="F40" i="49"/>
  <c r="F48" i="49"/>
  <c r="F75" i="49"/>
  <c r="F76" i="49"/>
  <c r="G76" i="49"/>
  <c r="E76" i="49"/>
  <c r="C76" i="49"/>
  <c r="G75" i="49"/>
  <c r="E75" i="49"/>
  <c r="C75" i="49"/>
  <c r="G74" i="49"/>
  <c r="E74" i="49"/>
  <c r="C74" i="49"/>
  <c r="G73" i="49"/>
  <c r="E73" i="49"/>
  <c r="C73" i="49"/>
  <c r="G72" i="49"/>
  <c r="E72" i="49"/>
  <c r="C72" i="49"/>
  <c r="G70" i="49"/>
  <c r="E70" i="49"/>
  <c r="C70" i="49"/>
  <c r="G69" i="49"/>
  <c r="E69" i="49"/>
  <c r="C69" i="49"/>
  <c r="G67" i="49"/>
  <c r="E67" i="49"/>
  <c r="C67" i="49"/>
  <c r="G66" i="49"/>
  <c r="E66" i="49"/>
  <c r="C66" i="49"/>
  <c r="G65" i="49"/>
  <c r="E65" i="49"/>
  <c r="C65" i="49"/>
  <c r="G64" i="49"/>
  <c r="E64" i="49"/>
  <c r="C64" i="49"/>
  <c r="G63" i="49"/>
  <c r="E63" i="49"/>
  <c r="C63" i="49"/>
  <c r="G62" i="49"/>
  <c r="E62" i="49"/>
  <c r="C62" i="49"/>
  <c r="G61" i="49"/>
  <c r="E61" i="49"/>
  <c r="C61" i="49"/>
  <c r="G60" i="49"/>
  <c r="E60" i="49"/>
  <c r="C60" i="49"/>
  <c r="G59" i="49"/>
  <c r="E59" i="49"/>
  <c r="C59" i="49"/>
  <c r="G58" i="49"/>
  <c r="E58" i="49"/>
  <c r="C58" i="49"/>
  <c r="G57" i="49"/>
  <c r="E57" i="49"/>
  <c r="C57" i="49"/>
  <c r="G56" i="49"/>
  <c r="E56" i="49"/>
  <c r="C56" i="49"/>
  <c r="G55" i="49"/>
  <c r="E55" i="49"/>
  <c r="C55" i="49"/>
  <c r="G54" i="49"/>
  <c r="E54" i="49"/>
  <c r="C54" i="49"/>
  <c r="G53" i="49"/>
  <c r="E53" i="49"/>
  <c r="C53" i="49"/>
  <c r="G52" i="49"/>
  <c r="E52" i="49"/>
  <c r="C52" i="49"/>
  <c r="G51" i="49"/>
  <c r="E51" i="49"/>
  <c r="C51" i="49"/>
  <c r="G50" i="49"/>
  <c r="E50" i="49"/>
  <c r="C50" i="49"/>
  <c r="G48" i="49"/>
  <c r="E48" i="49"/>
  <c r="C48" i="49"/>
  <c r="G47" i="49"/>
  <c r="E47" i="49"/>
  <c r="C47" i="49"/>
  <c r="G46" i="49"/>
  <c r="E46" i="49"/>
  <c r="C46" i="49"/>
  <c r="G45" i="49"/>
  <c r="E45" i="49"/>
  <c r="C45" i="49"/>
  <c r="G44" i="49"/>
  <c r="E44" i="49"/>
  <c r="C44" i="49"/>
  <c r="G43" i="49"/>
  <c r="E43" i="49"/>
  <c r="C43" i="49"/>
  <c r="G42" i="49"/>
  <c r="E42" i="49"/>
  <c r="C42" i="49"/>
  <c r="G40" i="49"/>
  <c r="E40" i="49"/>
  <c r="C40" i="49"/>
  <c r="G39" i="49"/>
  <c r="E39" i="49"/>
  <c r="C39" i="49"/>
  <c r="G38" i="49"/>
  <c r="E38" i="49"/>
  <c r="C38" i="49"/>
  <c r="G36" i="49"/>
  <c r="E36" i="49"/>
  <c r="C36" i="49"/>
  <c r="G34" i="49"/>
  <c r="E34" i="49"/>
  <c r="C34" i="49"/>
  <c r="F33" i="49"/>
  <c r="G33" i="49"/>
  <c r="E33" i="49"/>
  <c r="C33" i="49"/>
  <c r="G32" i="49"/>
  <c r="E32" i="49"/>
  <c r="C32" i="49"/>
  <c r="G31" i="49"/>
  <c r="E31" i="49"/>
  <c r="C31" i="49"/>
  <c r="G30" i="49"/>
  <c r="E30" i="49"/>
  <c r="C30" i="49"/>
  <c r="G29" i="49"/>
  <c r="E29" i="49"/>
  <c r="C29" i="49"/>
  <c r="G28" i="49"/>
  <c r="E28" i="49"/>
  <c r="C28" i="49"/>
  <c r="G27" i="49"/>
  <c r="E27" i="49"/>
  <c r="C27" i="49"/>
  <c r="G26" i="49"/>
  <c r="E26" i="49"/>
  <c r="C26" i="49"/>
  <c r="G25" i="49"/>
  <c r="E25" i="49"/>
  <c r="C25" i="49"/>
  <c r="G24" i="49"/>
  <c r="E24" i="49"/>
  <c r="C24" i="49"/>
  <c r="G23" i="49"/>
  <c r="E23" i="49"/>
  <c r="C23" i="49"/>
  <c r="G22" i="49"/>
  <c r="E22" i="49"/>
  <c r="C22" i="49"/>
  <c r="G21" i="49"/>
  <c r="E21" i="49"/>
  <c r="C21" i="49"/>
  <c r="G20" i="49"/>
  <c r="E20" i="49"/>
  <c r="C20" i="49"/>
  <c r="G19" i="49"/>
  <c r="E19" i="49"/>
  <c r="C19" i="49"/>
  <c r="G18" i="49"/>
  <c r="E18" i="49"/>
  <c r="C18" i="49"/>
  <c r="G17" i="49"/>
  <c r="E17" i="49"/>
  <c r="C17" i="49"/>
  <c r="G16" i="49"/>
  <c r="E16" i="49"/>
  <c r="C16" i="49"/>
  <c r="F15" i="49"/>
  <c r="G15" i="49"/>
  <c r="E15" i="49"/>
  <c r="C15" i="49"/>
  <c r="G14" i="49"/>
  <c r="E14" i="49"/>
  <c r="C14" i="49"/>
  <c r="G13" i="49"/>
  <c r="E13" i="49"/>
  <c r="C13" i="49"/>
  <c r="F73" i="48"/>
  <c r="F72" i="48"/>
  <c r="F70" i="48"/>
  <c r="F69" i="48"/>
  <c r="F74" i="48"/>
  <c r="F66" i="48"/>
  <c r="F65" i="48"/>
  <c r="F64" i="48"/>
  <c r="F63" i="48"/>
  <c r="F62" i="48"/>
  <c r="F61" i="48"/>
  <c r="F60" i="48"/>
  <c r="F59" i="48"/>
  <c r="F58" i="48"/>
  <c r="F57" i="48"/>
  <c r="F55" i="48"/>
  <c r="F53" i="48"/>
  <c r="F52" i="48"/>
  <c r="F51" i="48"/>
  <c r="F50" i="48"/>
  <c r="F54" i="48"/>
  <c r="F56" i="48"/>
  <c r="F67" i="48"/>
  <c r="F46" i="48"/>
  <c r="F45" i="48"/>
  <c r="F44" i="48"/>
  <c r="F43" i="48"/>
  <c r="F42" i="48"/>
  <c r="F47" i="48"/>
  <c r="F39" i="48"/>
  <c r="F38" i="48"/>
  <c r="F36" i="48"/>
  <c r="F34" i="48"/>
  <c r="F29" i="48"/>
  <c r="F28" i="48"/>
  <c r="F26" i="48"/>
  <c r="F27" i="48"/>
  <c r="F25" i="48"/>
  <c r="F24" i="48"/>
  <c r="F23" i="48"/>
  <c r="F22" i="48"/>
  <c r="F21" i="48"/>
  <c r="F20" i="48"/>
  <c r="F19" i="48"/>
  <c r="F18" i="48"/>
  <c r="F17" i="48"/>
  <c r="F16" i="48"/>
  <c r="F14" i="48"/>
  <c r="F13" i="48"/>
  <c r="F30" i="48"/>
  <c r="F31" i="48"/>
  <c r="F32" i="48"/>
  <c r="F40" i="48"/>
  <c r="F48" i="48"/>
  <c r="F75" i="48"/>
  <c r="F76" i="48"/>
  <c r="G76" i="48"/>
  <c r="E76" i="48"/>
  <c r="C76" i="48"/>
  <c r="G75" i="48"/>
  <c r="E75" i="48"/>
  <c r="C75" i="48"/>
  <c r="G74" i="48"/>
  <c r="E74" i="48"/>
  <c r="C74" i="48"/>
  <c r="G73" i="48"/>
  <c r="E73" i="48"/>
  <c r="C73" i="48"/>
  <c r="G72" i="48"/>
  <c r="E72" i="48"/>
  <c r="C72" i="48"/>
  <c r="G70" i="48"/>
  <c r="E70" i="48"/>
  <c r="C70" i="48"/>
  <c r="G69" i="48"/>
  <c r="E69" i="48"/>
  <c r="C69" i="48"/>
  <c r="G67" i="48"/>
  <c r="E67" i="48"/>
  <c r="C67" i="48"/>
  <c r="G66" i="48"/>
  <c r="E66" i="48"/>
  <c r="C66" i="48"/>
  <c r="G65" i="48"/>
  <c r="E65" i="48"/>
  <c r="C65" i="48"/>
  <c r="G64" i="48"/>
  <c r="E64" i="48"/>
  <c r="C64" i="48"/>
  <c r="G63" i="48"/>
  <c r="E63" i="48"/>
  <c r="C63" i="48"/>
  <c r="G62" i="48"/>
  <c r="E62" i="48"/>
  <c r="C62" i="48"/>
  <c r="G61" i="48"/>
  <c r="E61" i="48"/>
  <c r="C61" i="48"/>
  <c r="G60" i="48"/>
  <c r="E60" i="48"/>
  <c r="C60" i="48"/>
  <c r="G59" i="48"/>
  <c r="E59" i="48"/>
  <c r="C59" i="48"/>
  <c r="G58" i="48"/>
  <c r="E58" i="48"/>
  <c r="C58" i="48"/>
  <c r="G57" i="48"/>
  <c r="E57" i="48"/>
  <c r="C57" i="48"/>
  <c r="G56" i="48"/>
  <c r="E56" i="48"/>
  <c r="C56" i="48"/>
  <c r="G55" i="48"/>
  <c r="E55" i="48"/>
  <c r="C55" i="48"/>
  <c r="G54" i="48"/>
  <c r="E54" i="48"/>
  <c r="C54" i="48"/>
  <c r="G53" i="48"/>
  <c r="E53" i="48"/>
  <c r="C53" i="48"/>
  <c r="G52" i="48"/>
  <c r="E52" i="48"/>
  <c r="C52" i="48"/>
  <c r="G51" i="48"/>
  <c r="E51" i="48"/>
  <c r="C51" i="48"/>
  <c r="G50" i="48"/>
  <c r="E50" i="48"/>
  <c r="C50" i="48"/>
  <c r="G48" i="48"/>
  <c r="E48" i="48"/>
  <c r="C48" i="48"/>
  <c r="G47" i="48"/>
  <c r="E47" i="48"/>
  <c r="C47" i="48"/>
  <c r="G46" i="48"/>
  <c r="E46" i="48"/>
  <c r="C46" i="48"/>
  <c r="G45" i="48"/>
  <c r="E45" i="48"/>
  <c r="C45" i="48"/>
  <c r="G44" i="48"/>
  <c r="E44" i="48"/>
  <c r="C44" i="48"/>
  <c r="G43" i="48"/>
  <c r="E43" i="48"/>
  <c r="C43" i="48"/>
  <c r="G42" i="48"/>
  <c r="E42" i="48"/>
  <c r="C42" i="48"/>
  <c r="G40" i="48"/>
  <c r="E40" i="48"/>
  <c r="C40" i="48"/>
  <c r="G39" i="48"/>
  <c r="E39" i="48"/>
  <c r="C39" i="48"/>
  <c r="G38" i="48"/>
  <c r="E38" i="48"/>
  <c r="C38" i="48"/>
  <c r="G36" i="48"/>
  <c r="E36" i="48"/>
  <c r="C36" i="48"/>
  <c r="G34" i="48"/>
  <c r="E34" i="48"/>
  <c r="C34" i="48"/>
  <c r="F33" i="48"/>
  <c r="G33" i="48"/>
  <c r="E33" i="48"/>
  <c r="C33" i="48"/>
  <c r="G32" i="48"/>
  <c r="E32" i="48"/>
  <c r="C32" i="48"/>
  <c r="G31" i="48"/>
  <c r="E31" i="48"/>
  <c r="C31" i="48"/>
  <c r="G30" i="48"/>
  <c r="E30" i="48"/>
  <c r="C30" i="48"/>
  <c r="G29" i="48"/>
  <c r="E29" i="48"/>
  <c r="C29" i="48"/>
  <c r="G28" i="48"/>
  <c r="E28" i="48"/>
  <c r="C28" i="48"/>
  <c r="G27" i="48"/>
  <c r="E27" i="48"/>
  <c r="C27" i="48"/>
  <c r="G26" i="48"/>
  <c r="E26" i="48"/>
  <c r="C26" i="48"/>
  <c r="G25" i="48"/>
  <c r="E25" i="48"/>
  <c r="C25" i="48"/>
  <c r="G24" i="48"/>
  <c r="E24" i="48"/>
  <c r="C24" i="48"/>
  <c r="G23" i="48"/>
  <c r="E23" i="48"/>
  <c r="C23" i="48"/>
  <c r="G22" i="48"/>
  <c r="E22" i="48"/>
  <c r="C22" i="48"/>
  <c r="G21" i="48"/>
  <c r="E21" i="48"/>
  <c r="C21" i="48"/>
  <c r="G20" i="48"/>
  <c r="E20" i="48"/>
  <c r="C20" i="48"/>
  <c r="G19" i="48"/>
  <c r="E19" i="48"/>
  <c r="C19" i="48"/>
  <c r="G18" i="48"/>
  <c r="E18" i="48"/>
  <c r="C18" i="48"/>
  <c r="G17" i="48"/>
  <c r="E17" i="48"/>
  <c r="C17" i="48"/>
  <c r="G16" i="48"/>
  <c r="E16" i="48"/>
  <c r="C16" i="48"/>
  <c r="F15" i="48"/>
  <c r="G15" i="48"/>
  <c r="E15" i="48"/>
  <c r="C15" i="48"/>
  <c r="G14" i="48"/>
  <c r="E14" i="48"/>
  <c r="C14" i="48"/>
  <c r="G13" i="48"/>
  <c r="E13" i="48"/>
  <c r="C13" i="48"/>
  <c r="F73" i="56"/>
  <c r="F72" i="56"/>
  <c r="F70" i="56"/>
  <c r="F69" i="56"/>
  <c r="F74" i="56"/>
  <c r="F66" i="56"/>
  <c r="F65" i="56"/>
  <c r="F64" i="56"/>
  <c r="F63" i="56"/>
  <c r="F62" i="56"/>
  <c r="F61" i="56"/>
  <c r="F60" i="56"/>
  <c r="F59" i="56"/>
  <c r="F58" i="56"/>
  <c r="F57" i="56"/>
  <c r="F55" i="56"/>
  <c r="F53" i="56"/>
  <c r="F52" i="56"/>
  <c r="F51" i="56"/>
  <c r="F50" i="56"/>
  <c r="F54" i="56"/>
  <c r="F56" i="56"/>
  <c r="F67" i="56"/>
  <c r="F46" i="56"/>
  <c r="F45" i="56"/>
  <c r="F44" i="56"/>
  <c r="F43" i="56"/>
  <c r="F42" i="56"/>
  <c r="F47" i="56"/>
  <c r="F39" i="56"/>
  <c r="F38" i="56"/>
  <c r="F36" i="56"/>
  <c r="F34" i="56"/>
  <c r="F29" i="56"/>
  <c r="F28" i="56"/>
  <c r="F26" i="56"/>
  <c r="F27" i="56"/>
  <c r="F25" i="56"/>
  <c r="F24" i="56"/>
  <c r="F23" i="56"/>
  <c r="F22" i="56"/>
  <c r="F21" i="56"/>
  <c r="F20" i="56"/>
  <c r="F19" i="56"/>
  <c r="F18" i="56"/>
  <c r="F17" i="56"/>
  <c r="F16" i="56"/>
  <c r="F14" i="56"/>
  <c r="F13" i="56"/>
  <c r="F30" i="56"/>
  <c r="F31" i="56"/>
  <c r="F32" i="56"/>
  <c r="F40" i="56"/>
  <c r="F48" i="56"/>
  <c r="F75" i="56"/>
  <c r="F76" i="56"/>
  <c r="G76" i="56"/>
  <c r="E76" i="56"/>
  <c r="C76" i="56"/>
  <c r="G75" i="56"/>
  <c r="E75" i="56"/>
  <c r="C75" i="56"/>
  <c r="G74" i="56"/>
  <c r="E74" i="56"/>
  <c r="C74" i="56"/>
  <c r="G73" i="56"/>
  <c r="E73" i="56"/>
  <c r="C73" i="56"/>
  <c r="G72" i="56"/>
  <c r="E72" i="56"/>
  <c r="C72" i="56"/>
  <c r="G70" i="56"/>
  <c r="E70" i="56"/>
  <c r="C70" i="56"/>
  <c r="G69" i="56"/>
  <c r="E69" i="56"/>
  <c r="C69" i="56"/>
  <c r="G67" i="56"/>
  <c r="E67" i="56"/>
  <c r="C67" i="56"/>
  <c r="G66" i="56"/>
  <c r="E66" i="56"/>
  <c r="C66" i="56"/>
  <c r="G65" i="56"/>
  <c r="E65" i="56"/>
  <c r="C65" i="56"/>
  <c r="G64" i="56"/>
  <c r="E64" i="56"/>
  <c r="C64" i="56"/>
  <c r="G63" i="56"/>
  <c r="E63" i="56"/>
  <c r="C63" i="56"/>
  <c r="G62" i="56"/>
  <c r="E62" i="56"/>
  <c r="C62" i="56"/>
  <c r="G61" i="56"/>
  <c r="E61" i="56"/>
  <c r="C61" i="56"/>
  <c r="G60" i="56"/>
  <c r="E60" i="56"/>
  <c r="C60" i="56"/>
  <c r="G59" i="56"/>
  <c r="E59" i="56"/>
  <c r="C59" i="56"/>
  <c r="G58" i="56"/>
  <c r="E58" i="56"/>
  <c r="C58" i="56"/>
  <c r="G57" i="56"/>
  <c r="E57" i="56"/>
  <c r="C57" i="56"/>
  <c r="G56" i="56"/>
  <c r="E56" i="56"/>
  <c r="C56" i="56"/>
  <c r="G55" i="56"/>
  <c r="E55" i="56"/>
  <c r="C55" i="56"/>
  <c r="G54" i="56"/>
  <c r="E54" i="56"/>
  <c r="C54" i="56"/>
  <c r="G53" i="56"/>
  <c r="E53" i="56"/>
  <c r="C53" i="56"/>
  <c r="G52" i="56"/>
  <c r="E52" i="56"/>
  <c r="C52" i="56"/>
  <c r="G51" i="56"/>
  <c r="E51" i="56"/>
  <c r="C51" i="56"/>
  <c r="G50" i="56"/>
  <c r="E50" i="56"/>
  <c r="C50" i="56"/>
  <c r="G48" i="56"/>
  <c r="E48" i="56"/>
  <c r="C48" i="56"/>
  <c r="G47" i="56"/>
  <c r="E47" i="56"/>
  <c r="C47" i="56"/>
  <c r="G46" i="56"/>
  <c r="E46" i="56"/>
  <c r="C46" i="56"/>
  <c r="G45" i="56"/>
  <c r="E45" i="56"/>
  <c r="C45" i="56"/>
  <c r="G44" i="56"/>
  <c r="E44" i="56"/>
  <c r="C44" i="56"/>
  <c r="G43" i="56"/>
  <c r="E43" i="56"/>
  <c r="C43" i="56"/>
  <c r="G42" i="56"/>
  <c r="E42" i="56"/>
  <c r="C42" i="56"/>
  <c r="G40" i="56"/>
  <c r="E40" i="56"/>
  <c r="C40" i="56"/>
  <c r="G39" i="56"/>
  <c r="E39" i="56"/>
  <c r="C39" i="56"/>
  <c r="G38" i="56"/>
  <c r="E38" i="56"/>
  <c r="C38" i="56"/>
  <c r="G36" i="56"/>
  <c r="E36" i="56"/>
  <c r="C36" i="56"/>
  <c r="G34" i="56"/>
  <c r="E34" i="56"/>
  <c r="C34" i="56"/>
  <c r="F33" i="56"/>
  <c r="G33" i="56"/>
  <c r="E33" i="56"/>
  <c r="C33" i="56"/>
  <c r="G32" i="56"/>
  <c r="E32" i="56"/>
  <c r="C32" i="56"/>
  <c r="G31" i="56"/>
  <c r="E31" i="56"/>
  <c r="C31" i="56"/>
  <c r="G30" i="56"/>
  <c r="E30" i="56"/>
  <c r="C30" i="56"/>
  <c r="G29" i="56"/>
  <c r="E29" i="56"/>
  <c r="C29" i="56"/>
  <c r="G28" i="56"/>
  <c r="E28" i="56"/>
  <c r="C28" i="56"/>
  <c r="G27" i="56"/>
  <c r="E27" i="56"/>
  <c r="C27" i="56"/>
  <c r="G26" i="56"/>
  <c r="E26" i="56"/>
  <c r="C26" i="56"/>
  <c r="G25" i="56"/>
  <c r="E25" i="56"/>
  <c r="C25" i="56"/>
  <c r="G24" i="56"/>
  <c r="E24" i="56"/>
  <c r="C24" i="56"/>
  <c r="G23" i="56"/>
  <c r="E23" i="56"/>
  <c r="C23" i="56"/>
  <c r="G22" i="56"/>
  <c r="E22" i="56"/>
  <c r="C22" i="56"/>
  <c r="G21" i="56"/>
  <c r="E21" i="56"/>
  <c r="C21" i="56"/>
  <c r="G20" i="56"/>
  <c r="E20" i="56"/>
  <c r="C20" i="56"/>
  <c r="G19" i="56"/>
  <c r="E19" i="56"/>
  <c r="C19" i="56"/>
  <c r="G18" i="56"/>
  <c r="E18" i="56"/>
  <c r="C18" i="56"/>
  <c r="G17" i="56"/>
  <c r="E17" i="56"/>
  <c r="C17" i="56"/>
  <c r="G16" i="56"/>
  <c r="E16" i="56"/>
  <c r="C16" i="56"/>
  <c r="F15" i="56"/>
  <c r="G15" i="56"/>
  <c r="E15" i="56"/>
  <c r="C15" i="56"/>
  <c r="G14" i="56"/>
  <c r="E14" i="56"/>
  <c r="C14" i="56"/>
  <c r="G13" i="56"/>
  <c r="E13" i="56"/>
  <c r="C13" i="56"/>
  <c r="F73" i="47"/>
  <c r="F72" i="47"/>
  <c r="F70" i="47"/>
  <c r="F69" i="47"/>
  <c r="F74" i="47"/>
  <c r="F66" i="47"/>
  <c r="F65" i="47"/>
  <c r="F64" i="47"/>
  <c r="F63" i="47"/>
  <c r="F62" i="47"/>
  <c r="F61" i="47"/>
  <c r="F60" i="47"/>
  <c r="F59" i="47"/>
  <c r="F58" i="47"/>
  <c r="F57" i="47"/>
  <c r="F55" i="47"/>
  <c r="F53" i="47"/>
  <c r="F52" i="47"/>
  <c r="F51" i="47"/>
  <c r="F50" i="47"/>
  <c r="F54" i="47"/>
  <c r="F56" i="47"/>
  <c r="F67" i="47"/>
  <c r="F46" i="47"/>
  <c r="F45" i="47"/>
  <c r="F44" i="47"/>
  <c r="F43" i="47"/>
  <c r="F42" i="47"/>
  <c r="F47" i="47"/>
  <c r="F39" i="47"/>
  <c r="F38" i="47"/>
  <c r="F36" i="47"/>
  <c r="F34" i="47"/>
  <c r="F29" i="47"/>
  <c r="F28" i="47"/>
  <c r="F26" i="47"/>
  <c r="F27" i="47"/>
  <c r="F25" i="47"/>
  <c r="F24" i="47"/>
  <c r="F23" i="47"/>
  <c r="F22" i="47"/>
  <c r="F21" i="47"/>
  <c r="F20" i="47"/>
  <c r="F19" i="47"/>
  <c r="F18" i="47"/>
  <c r="F17" i="47"/>
  <c r="F16" i="47"/>
  <c r="F14" i="47"/>
  <c r="F13" i="47"/>
  <c r="F30" i="47"/>
  <c r="F31" i="47"/>
  <c r="F32" i="47"/>
  <c r="F40" i="47"/>
  <c r="F48" i="47"/>
  <c r="F75" i="47"/>
  <c r="F76" i="47"/>
  <c r="G76" i="47"/>
  <c r="E76" i="47"/>
  <c r="C76" i="47"/>
  <c r="G75" i="47"/>
  <c r="E75" i="47"/>
  <c r="C75" i="47"/>
  <c r="G74" i="47"/>
  <c r="E74" i="47"/>
  <c r="C74" i="47"/>
  <c r="G73" i="47"/>
  <c r="E73" i="47"/>
  <c r="C73" i="47"/>
  <c r="G72" i="47"/>
  <c r="E72" i="47"/>
  <c r="C72" i="47"/>
  <c r="G70" i="47"/>
  <c r="E70" i="47"/>
  <c r="C70" i="47"/>
  <c r="G69" i="47"/>
  <c r="E69" i="47"/>
  <c r="C69" i="47"/>
  <c r="G67" i="47"/>
  <c r="E67" i="47"/>
  <c r="C67" i="47"/>
  <c r="G66" i="47"/>
  <c r="E66" i="47"/>
  <c r="C66" i="47"/>
  <c r="G65" i="47"/>
  <c r="E65" i="47"/>
  <c r="C65" i="47"/>
  <c r="G64" i="47"/>
  <c r="E64" i="47"/>
  <c r="C64" i="47"/>
  <c r="G63" i="47"/>
  <c r="E63" i="47"/>
  <c r="C63" i="47"/>
  <c r="G62" i="47"/>
  <c r="E62" i="47"/>
  <c r="C62" i="47"/>
  <c r="G61" i="47"/>
  <c r="E61" i="47"/>
  <c r="C61" i="47"/>
  <c r="G60" i="47"/>
  <c r="E60" i="47"/>
  <c r="C60" i="47"/>
  <c r="G59" i="47"/>
  <c r="E59" i="47"/>
  <c r="C59" i="47"/>
  <c r="G58" i="47"/>
  <c r="E58" i="47"/>
  <c r="C58" i="47"/>
  <c r="G57" i="47"/>
  <c r="E57" i="47"/>
  <c r="C57" i="47"/>
  <c r="G56" i="47"/>
  <c r="E56" i="47"/>
  <c r="C56" i="47"/>
  <c r="G55" i="47"/>
  <c r="E55" i="47"/>
  <c r="C55" i="47"/>
  <c r="G54" i="47"/>
  <c r="E54" i="47"/>
  <c r="C54" i="47"/>
  <c r="G53" i="47"/>
  <c r="E53" i="47"/>
  <c r="C53" i="47"/>
  <c r="G52" i="47"/>
  <c r="E52" i="47"/>
  <c r="C52" i="47"/>
  <c r="G51" i="47"/>
  <c r="E51" i="47"/>
  <c r="C51" i="47"/>
  <c r="G50" i="47"/>
  <c r="E50" i="47"/>
  <c r="C50" i="47"/>
  <c r="G48" i="47"/>
  <c r="E48" i="47"/>
  <c r="C48" i="47"/>
  <c r="G47" i="47"/>
  <c r="E47" i="47"/>
  <c r="C47" i="47"/>
  <c r="G46" i="47"/>
  <c r="E46" i="47"/>
  <c r="C46" i="47"/>
  <c r="G45" i="47"/>
  <c r="E45" i="47"/>
  <c r="C45" i="47"/>
  <c r="G44" i="47"/>
  <c r="E44" i="47"/>
  <c r="C44" i="47"/>
  <c r="G43" i="47"/>
  <c r="E43" i="47"/>
  <c r="C43" i="47"/>
  <c r="G42" i="47"/>
  <c r="E42" i="47"/>
  <c r="C42" i="47"/>
  <c r="G40" i="47"/>
  <c r="E40" i="47"/>
  <c r="C40" i="47"/>
  <c r="G39" i="47"/>
  <c r="E39" i="47"/>
  <c r="C39" i="47"/>
  <c r="G38" i="47"/>
  <c r="E38" i="47"/>
  <c r="C38" i="47"/>
  <c r="G36" i="47"/>
  <c r="E36" i="47"/>
  <c r="C36" i="47"/>
  <c r="G34" i="47"/>
  <c r="E34" i="47"/>
  <c r="C34" i="47"/>
  <c r="F33" i="47"/>
  <c r="G33" i="47"/>
  <c r="E33" i="47"/>
  <c r="C33" i="47"/>
  <c r="G32" i="47"/>
  <c r="E32" i="47"/>
  <c r="C32" i="47"/>
  <c r="G31" i="47"/>
  <c r="E31" i="47"/>
  <c r="C31" i="47"/>
  <c r="G30" i="47"/>
  <c r="E30" i="47"/>
  <c r="C30" i="47"/>
  <c r="G29" i="47"/>
  <c r="E29" i="47"/>
  <c r="C29" i="47"/>
  <c r="G28" i="47"/>
  <c r="E28" i="47"/>
  <c r="C28" i="47"/>
  <c r="G27" i="47"/>
  <c r="E27" i="47"/>
  <c r="C27" i="47"/>
  <c r="G26" i="47"/>
  <c r="E26" i="47"/>
  <c r="C26" i="47"/>
  <c r="G25" i="47"/>
  <c r="E25" i="47"/>
  <c r="C25" i="47"/>
  <c r="G24" i="47"/>
  <c r="E24" i="47"/>
  <c r="C24" i="47"/>
  <c r="G23" i="47"/>
  <c r="E23" i="47"/>
  <c r="C23" i="47"/>
  <c r="G22" i="47"/>
  <c r="E22" i="47"/>
  <c r="C22" i="47"/>
  <c r="G21" i="47"/>
  <c r="E21" i="47"/>
  <c r="C21" i="47"/>
  <c r="G20" i="47"/>
  <c r="E20" i="47"/>
  <c r="C20" i="47"/>
  <c r="G19" i="47"/>
  <c r="E19" i="47"/>
  <c r="C19" i="47"/>
  <c r="G18" i="47"/>
  <c r="E18" i="47"/>
  <c r="C18" i="47"/>
  <c r="G17" i="47"/>
  <c r="E17" i="47"/>
  <c r="C17" i="47"/>
  <c r="G16" i="47"/>
  <c r="E16" i="47"/>
  <c r="C16" i="47"/>
  <c r="F15" i="47"/>
  <c r="G15" i="47"/>
  <c r="E15" i="47"/>
  <c r="C15" i="47"/>
  <c r="G14" i="47"/>
  <c r="E14" i="47"/>
  <c r="C14" i="47"/>
  <c r="G13" i="47"/>
  <c r="E13" i="47"/>
  <c r="C13" i="47"/>
  <c r="F73" i="55"/>
  <c r="F72" i="55"/>
  <c r="F70" i="55"/>
  <c r="F69" i="55"/>
  <c r="F74" i="55"/>
  <c r="F66" i="55"/>
  <c r="F65" i="55"/>
  <c r="F64" i="55"/>
  <c r="F63" i="55"/>
  <c r="F62" i="55"/>
  <c r="F61" i="55"/>
  <c r="F60" i="55"/>
  <c r="F59" i="55"/>
  <c r="F58" i="55"/>
  <c r="F57" i="55"/>
  <c r="F55" i="55"/>
  <c r="F53" i="55"/>
  <c r="F52" i="55"/>
  <c r="F51" i="55"/>
  <c r="F50" i="55"/>
  <c r="F54" i="55"/>
  <c r="F56" i="55"/>
  <c r="F67" i="55"/>
  <c r="F46" i="55"/>
  <c r="F45" i="55"/>
  <c r="F44" i="55"/>
  <c r="F43" i="55"/>
  <c r="F42" i="55"/>
  <c r="F47" i="55"/>
  <c r="F39" i="55"/>
  <c r="F38" i="55"/>
  <c r="F36" i="55"/>
  <c r="F34" i="55"/>
  <c r="F29" i="55"/>
  <c r="F28" i="55"/>
  <c r="F26" i="55"/>
  <c r="F27" i="55"/>
  <c r="F25" i="55"/>
  <c r="F24" i="55"/>
  <c r="F23" i="55"/>
  <c r="F22" i="55"/>
  <c r="F21" i="55"/>
  <c r="F20" i="55"/>
  <c r="F19" i="55"/>
  <c r="F18" i="55"/>
  <c r="F17" i="55"/>
  <c r="F16" i="55"/>
  <c r="F14" i="55"/>
  <c r="F13" i="55"/>
  <c r="F30" i="55"/>
  <c r="F31" i="55"/>
  <c r="F32" i="55"/>
  <c r="F40" i="55"/>
  <c r="F48" i="55"/>
  <c r="F75" i="55"/>
  <c r="F76" i="55"/>
  <c r="G76" i="55"/>
  <c r="E76" i="55"/>
  <c r="C76" i="55"/>
  <c r="G75" i="55"/>
  <c r="E75" i="55"/>
  <c r="C75" i="55"/>
  <c r="G74" i="55"/>
  <c r="E74" i="55"/>
  <c r="C74" i="55"/>
  <c r="G73" i="55"/>
  <c r="E73" i="55"/>
  <c r="C73" i="55"/>
  <c r="G72" i="55"/>
  <c r="E72" i="55"/>
  <c r="C72" i="55"/>
  <c r="G70" i="55"/>
  <c r="E70" i="55"/>
  <c r="C70" i="55"/>
  <c r="G69" i="55"/>
  <c r="E69" i="55"/>
  <c r="C69" i="55"/>
  <c r="G67" i="55"/>
  <c r="E67" i="55"/>
  <c r="C67" i="55"/>
  <c r="G66" i="55"/>
  <c r="E66" i="55"/>
  <c r="C66" i="55"/>
  <c r="G65" i="55"/>
  <c r="E65" i="55"/>
  <c r="C65" i="55"/>
  <c r="G64" i="55"/>
  <c r="E64" i="55"/>
  <c r="C64" i="55"/>
  <c r="G63" i="55"/>
  <c r="E63" i="55"/>
  <c r="C63" i="55"/>
  <c r="G62" i="55"/>
  <c r="E62" i="55"/>
  <c r="C62" i="55"/>
  <c r="G61" i="55"/>
  <c r="E61" i="55"/>
  <c r="C61" i="55"/>
  <c r="G60" i="55"/>
  <c r="E60" i="55"/>
  <c r="C60" i="55"/>
  <c r="G59" i="55"/>
  <c r="E59" i="55"/>
  <c r="C59" i="55"/>
  <c r="G58" i="55"/>
  <c r="E58" i="55"/>
  <c r="C58" i="55"/>
  <c r="G57" i="55"/>
  <c r="E57" i="55"/>
  <c r="C57" i="55"/>
  <c r="G56" i="55"/>
  <c r="E56" i="55"/>
  <c r="C56" i="55"/>
  <c r="G55" i="55"/>
  <c r="E55" i="55"/>
  <c r="C55" i="55"/>
  <c r="G54" i="55"/>
  <c r="E54" i="55"/>
  <c r="C54" i="55"/>
  <c r="G53" i="55"/>
  <c r="E53" i="55"/>
  <c r="C53" i="55"/>
  <c r="G52" i="55"/>
  <c r="E52" i="55"/>
  <c r="C52" i="55"/>
  <c r="G51" i="55"/>
  <c r="E51" i="55"/>
  <c r="C51" i="55"/>
  <c r="G50" i="55"/>
  <c r="E50" i="55"/>
  <c r="C50" i="55"/>
  <c r="G48" i="55"/>
  <c r="E48" i="55"/>
  <c r="C48" i="55"/>
  <c r="G47" i="55"/>
  <c r="E47" i="55"/>
  <c r="C47" i="55"/>
  <c r="G46" i="55"/>
  <c r="E46" i="55"/>
  <c r="C46" i="55"/>
  <c r="G45" i="55"/>
  <c r="E45" i="55"/>
  <c r="C45" i="55"/>
  <c r="G44" i="55"/>
  <c r="E44" i="55"/>
  <c r="C44" i="55"/>
  <c r="G43" i="55"/>
  <c r="E43" i="55"/>
  <c r="C43" i="55"/>
  <c r="G42" i="55"/>
  <c r="E42" i="55"/>
  <c r="C42" i="55"/>
  <c r="G40" i="55"/>
  <c r="E40" i="55"/>
  <c r="C40" i="55"/>
  <c r="G39" i="55"/>
  <c r="E39" i="55"/>
  <c r="C39" i="55"/>
  <c r="G38" i="55"/>
  <c r="E38" i="55"/>
  <c r="C38" i="55"/>
  <c r="G36" i="55"/>
  <c r="E36" i="55"/>
  <c r="C36" i="55"/>
  <c r="G34" i="55"/>
  <c r="E34" i="55"/>
  <c r="C34" i="55"/>
  <c r="F33" i="55"/>
  <c r="G33" i="55"/>
  <c r="E33" i="55"/>
  <c r="C33" i="55"/>
  <c r="G32" i="55"/>
  <c r="E32" i="55"/>
  <c r="C32" i="55"/>
  <c r="G31" i="55"/>
  <c r="E31" i="55"/>
  <c r="C31" i="55"/>
  <c r="G30" i="55"/>
  <c r="E30" i="55"/>
  <c r="C30" i="55"/>
  <c r="G29" i="55"/>
  <c r="E29" i="55"/>
  <c r="C29" i="55"/>
  <c r="G28" i="55"/>
  <c r="E28" i="55"/>
  <c r="C28" i="55"/>
  <c r="G27" i="55"/>
  <c r="E27" i="55"/>
  <c r="C27" i="55"/>
  <c r="G26" i="55"/>
  <c r="E26" i="55"/>
  <c r="C26" i="55"/>
  <c r="G25" i="55"/>
  <c r="E25" i="55"/>
  <c r="C25" i="55"/>
  <c r="G24" i="55"/>
  <c r="E24" i="55"/>
  <c r="C24" i="55"/>
  <c r="G23" i="55"/>
  <c r="E23" i="55"/>
  <c r="C23" i="55"/>
  <c r="G22" i="55"/>
  <c r="E22" i="55"/>
  <c r="C22" i="55"/>
  <c r="G21" i="55"/>
  <c r="E21" i="55"/>
  <c r="C21" i="55"/>
  <c r="G20" i="55"/>
  <c r="E20" i="55"/>
  <c r="C20" i="55"/>
  <c r="G19" i="55"/>
  <c r="E19" i="55"/>
  <c r="C19" i="55"/>
  <c r="G18" i="55"/>
  <c r="E18" i="55"/>
  <c r="C18" i="55"/>
  <c r="G17" i="55"/>
  <c r="E17" i="55"/>
  <c r="C17" i="55"/>
  <c r="G16" i="55"/>
  <c r="E16" i="55"/>
  <c r="C16" i="55"/>
  <c r="F15" i="55"/>
  <c r="G15" i="55"/>
  <c r="E15" i="55"/>
  <c r="C15" i="55"/>
  <c r="G14" i="55"/>
  <c r="E14" i="55"/>
  <c r="C14" i="55"/>
  <c r="G13" i="55"/>
  <c r="E13" i="55"/>
  <c r="C13" i="55"/>
  <c r="F73" i="45"/>
  <c r="F72" i="45"/>
  <c r="F70" i="45"/>
  <c r="F69" i="45"/>
  <c r="F74" i="45"/>
  <c r="F66" i="45"/>
  <c r="F65" i="45"/>
  <c r="F64" i="45"/>
  <c r="F63" i="45"/>
  <c r="F62" i="45"/>
  <c r="F61" i="45"/>
  <c r="F60" i="45"/>
  <c r="F59" i="45"/>
  <c r="F58" i="45"/>
  <c r="F57" i="45"/>
  <c r="F55" i="45"/>
  <c r="F53" i="45"/>
  <c r="F52" i="45"/>
  <c r="F51" i="45"/>
  <c r="F50" i="45"/>
  <c r="F54" i="45"/>
  <c r="F56" i="45"/>
  <c r="F67" i="45"/>
  <c r="F46" i="45"/>
  <c r="F45" i="45"/>
  <c r="F44" i="45"/>
  <c r="F43" i="45"/>
  <c r="F42" i="45"/>
  <c r="F47" i="45"/>
  <c r="F39" i="45"/>
  <c r="F38" i="45"/>
  <c r="F36" i="45"/>
  <c r="F34" i="45"/>
  <c r="F29" i="45"/>
  <c r="F28" i="45"/>
  <c r="F26" i="45"/>
  <c r="F27" i="45"/>
  <c r="F25" i="45"/>
  <c r="F24" i="45"/>
  <c r="F23" i="45"/>
  <c r="F22" i="45"/>
  <c r="F21" i="45"/>
  <c r="F20" i="45"/>
  <c r="F19" i="45"/>
  <c r="F18" i="45"/>
  <c r="F17" i="45"/>
  <c r="F16" i="45"/>
  <c r="F14" i="45"/>
  <c r="F13" i="45"/>
  <c r="F30" i="45"/>
  <c r="F31" i="45"/>
  <c r="F32" i="45"/>
  <c r="F40" i="45"/>
  <c r="F48" i="45"/>
  <c r="F75" i="45"/>
  <c r="F76" i="45"/>
  <c r="G76" i="45"/>
  <c r="E76" i="45"/>
  <c r="C76" i="45"/>
  <c r="G75" i="45"/>
  <c r="E75" i="45"/>
  <c r="C75" i="45"/>
  <c r="G74" i="45"/>
  <c r="E74" i="45"/>
  <c r="C74" i="45"/>
  <c r="G73" i="45"/>
  <c r="E73" i="45"/>
  <c r="C73" i="45"/>
  <c r="G72" i="45"/>
  <c r="E72" i="45"/>
  <c r="C72" i="45"/>
  <c r="G70" i="45"/>
  <c r="E70" i="45"/>
  <c r="C70" i="45"/>
  <c r="G69" i="45"/>
  <c r="E69" i="45"/>
  <c r="C69" i="45"/>
  <c r="G67" i="45"/>
  <c r="E67" i="45"/>
  <c r="C67" i="45"/>
  <c r="G66" i="45"/>
  <c r="E66" i="45"/>
  <c r="C66" i="45"/>
  <c r="G65" i="45"/>
  <c r="E65" i="45"/>
  <c r="C65" i="45"/>
  <c r="G64" i="45"/>
  <c r="E64" i="45"/>
  <c r="C64" i="45"/>
  <c r="G63" i="45"/>
  <c r="E63" i="45"/>
  <c r="C63" i="45"/>
  <c r="G62" i="45"/>
  <c r="E62" i="45"/>
  <c r="C62" i="45"/>
  <c r="G61" i="45"/>
  <c r="E61" i="45"/>
  <c r="C61" i="45"/>
  <c r="G60" i="45"/>
  <c r="E60" i="45"/>
  <c r="C60" i="45"/>
  <c r="G59" i="45"/>
  <c r="E59" i="45"/>
  <c r="C59" i="45"/>
  <c r="G58" i="45"/>
  <c r="E58" i="45"/>
  <c r="C58" i="45"/>
  <c r="G57" i="45"/>
  <c r="E57" i="45"/>
  <c r="C57" i="45"/>
  <c r="G56" i="45"/>
  <c r="E56" i="45"/>
  <c r="C56" i="45"/>
  <c r="G55" i="45"/>
  <c r="E55" i="45"/>
  <c r="C55" i="45"/>
  <c r="G54" i="45"/>
  <c r="E54" i="45"/>
  <c r="C54" i="45"/>
  <c r="G53" i="45"/>
  <c r="E53" i="45"/>
  <c r="C53" i="45"/>
  <c r="G52" i="45"/>
  <c r="E52" i="45"/>
  <c r="C52" i="45"/>
  <c r="G51" i="45"/>
  <c r="E51" i="45"/>
  <c r="C51" i="45"/>
  <c r="G50" i="45"/>
  <c r="E50" i="45"/>
  <c r="C50" i="45"/>
  <c r="G48" i="45"/>
  <c r="E48" i="45"/>
  <c r="C48" i="45"/>
  <c r="G47" i="45"/>
  <c r="E47" i="45"/>
  <c r="C47" i="45"/>
  <c r="G46" i="45"/>
  <c r="E46" i="45"/>
  <c r="C46" i="45"/>
  <c r="G45" i="45"/>
  <c r="E45" i="45"/>
  <c r="C45" i="45"/>
  <c r="G44" i="45"/>
  <c r="E44" i="45"/>
  <c r="C44" i="45"/>
  <c r="G43" i="45"/>
  <c r="E43" i="45"/>
  <c r="C43" i="45"/>
  <c r="G42" i="45"/>
  <c r="E42" i="45"/>
  <c r="C42" i="45"/>
  <c r="G40" i="45"/>
  <c r="E40" i="45"/>
  <c r="C40" i="45"/>
  <c r="G39" i="45"/>
  <c r="E39" i="45"/>
  <c r="C39" i="45"/>
  <c r="G38" i="45"/>
  <c r="E38" i="45"/>
  <c r="C38" i="45"/>
  <c r="G36" i="45"/>
  <c r="E36" i="45"/>
  <c r="C36" i="45"/>
  <c r="G34" i="45"/>
  <c r="E34" i="45"/>
  <c r="C34" i="45"/>
  <c r="F33" i="45"/>
  <c r="G33" i="45"/>
  <c r="E33" i="45"/>
  <c r="C33" i="45"/>
  <c r="G32" i="45"/>
  <c r="E32" i="45"/>
  <c r="C32" i="45"/>
  <c r="G31" i="45"/>
  <c r="E31" i="45"/>
  <c r="C31" i="45"/>
  <c r="G30" i="45"/>
  <c r="E30" i="45"/>
  <c r="C30" i="45"/>
  <c r="G29" i="45"/>
  <c r="E29" i="45"/>
  <c r="C29" i="45"/>
  <c r="G28" i="45"/>
  <c r="E28" i="45"/>
  <c r="C28" i="45"/>
  <c r="G27" i="45"/>
  <c r="E27" i="45"/>
  <c r="C27" i="45"/>
  <c r="G26" i="45"/>
  <c r="E26" i="45"/>
  <c r="C26" i="45"/>
  <c r="G25" i="45"/>
  <c r="E25" i="45"/>
  <c r="C25" i="45"/>
  <c r="G24" i="45"/>
  <c r="E24" i="45"/>
  <c r="C24" i="45"/>
  <c r="G23" i="45"/>
  <c r="E23" i="45"/>
  <c r="C23" i="45"/>
  <c r="G22" i="45"/>
  <c r="E22" i="45"/>
  <c r="C22" i="45"/>
  <c r="G21" i="45"/>
  <c r="E21" i="45"/>
  <c r="C21" i="45"/>
  <c r="G20" i="45"/>
  <c r="E20" i="45"/>
  <c r="C20" i="45"/>
  <c r="G19" i="45"/>
  <c r="E19" i="45"/>
  <c r="C19" i="45"/>
  <c r="G18" i="45"/>
  <c r="E18" i="45"/>
  <c r="C18" i="45"/>
  <c r="G17" i="45"/>
  <c r="E17" i="45"/>
  <c r="C17" i="45"/>
  <c r="G16" i="45"/>
  <c r="E16" i="45"/>
  <c r="C16" i="45"/>
  <c r="F15" i="45"/>
  <c r="G15" i="45"/>
  <c r="E15" i="45"/>
  <c r="C15" i="45"/>
  <c r="G14" i="45"/>
  <c r="E14" i="45"/>
  <c r="C14" i="45"/>
  <c r="G13" i="45"/>
  <c r="E13" i="45"/>
  <c r="C13" i="45"/>
  <c r="F73" i="46"/>
  <c r="F72" i="46"/>
  <c r="F70" i="46"/>
  <c r="F69" i="46"/>
  <c r="F74" i="46"/>
  <c r="F66" i="46"/>
  <c r="F65" i="46"/>
  <c r="F64" i="46"/>
  <c r="F63" i="46"/>
  <c r="F62" i="46"/>
  <c r="F61" i="46"/>
  <c r="F60" i="46"/>
  <c r="F59" i="46"/>
  <c r="F58" i="46"/>
  <c r="F57" i="46"/>
  <c r="F55" i="46"/>
  <c r="F53" i="46"/>
  <c r="F52" i="46"/>
  <c r="F51" i="46"/>
  <c r="F50" i="46"/>
  <c r="F54" i="46"/>
  <c r="F56" i="46"/>
  <c r="F67" i="46"/>
  <c r="F46" i="46"/>
  <c r="F45" i="46"/>
  <c r="F44" i="46"/>
  <c r="F43" i="46"/>
  <c r="F42" i="46"/>
  <c r="F47" i="46"/>
  <c r="F39" i="46"/>
  <c r="F38" i="46"/>
  <c r="F36" i="46"/>
  <c r="F34" i="46"/>
  <c r="F29" i="46"/>
  <c r="F28" i="46"/>
  <c r="F26" i="46"/>
  <c r="F27" i="46"/>
  <c r="F25" i="46"/>
  <c r="F24" i="46"/>
  <c r="F23" i="46"/>
  <c r="F22" i="46"/>
  <c r="F21" i="46"/>
  <c r="F20" i="46"/>
  <c r="F19" i="46"/>
  <c r="F18" i="46"/>
  <c r="F17" i="46"/>
  <c r="F16" i="46"/>
  <c r="F14" i="46"/>
  <c r="F13" i="46"/>
  <c r="F30" i="46"/>
  <c r="F31" i="46"/>
  <c r="F32" i="46"/>
  <c r="F40" i="46"/>
  <c r="F48" i="46"/>
  <c r="F75" i="46"/>
  <c r="F76" i="46"/>
  <c r="G76" i="46"/>
  <c r="E76" i="46"/>
  <c r="C76" i="46"/>
  <c r="G75" i="46"/>
  <c r="E75" i="46"/>
  <c r="C75" i="46"/>
  <c r="G74" i="46"/>
  <c r="E74" i="46"/>
  <c r="C74" i="46"/>
  <c r="G73" i="46"/>
  <c r="E73" i="46"/>
  <c r="C73" i="46"/>
  <c r="G72" i="46"/>
  <c r="E72" i="46"/>
  <c r="C72" i="46"/>
  <c r="G70" i="46"/>
  <c r="E70" i="46"/>
  <c r="C70" i="46"/>
  <c r="G69" i="46"/>
  <c r="E69" i="46"/>
  <c r="C69" i="46"/>
  <c r="G67" i="46"/>
  <c r="E67" i="46"/>
  <c r="C67" i="46"/>
  <c r="G66" i="46"/>
  <c r="E66" i="46"/>
  <c r="C66" i="46"/>
  <c r="G65" i="46"/>
  <c r="E65" i="46"/>
  <c r="C65" i="46"/>
  <c r="G64" i="46"/>
  <c r="E64" i="46"/>
  <c r="C64" i="46"/>
  <c r="G63" i="46"/>
  <c r="E63" i="46"/>
  <c r="C63" i="46"/>
  <c r="G62" i="46"/>
  <c r="E62" i="46"/>
  <c r="C62" i="46"/>
  <c r="G61" i="46"/>
  <c r="E61" i="46"/>
  <c r="C61" i="46"/>
  <c r="G60" i="46"/>
  <c r="E60" i="46"/>
  <c r="C60" i="46"/>
  <c r="G59" i="46"/>
  <c r="E59" i="46"/>
  <c r="C59" i="46"/>
  <c r="G58" i="46"/>
  <c r="E58" i="46"/>
  <c r="C58" i="46"/>
  <c r="G57" i="46"/>
  <c r="E57" i="46"/>
  <c r="C57" i="46"/>
  <c r="G56" i="46"/>
  <c r="E56" i="46"/>
  <c r="C56" i="46"/>
  <c r="G55" i="46"/>
  <c r="E55" i="46"/>
  <c r="C55" i="46"/>
  <c r="G54" i="46"/>
  <c r="E54" i="46"/>
  <c r="C54" i="46"/>
  <c r="G53" i="46"/>
  <c r="E53" i="46"/>
  <c r="C53" i="46"/>
  <c r="G52" i="46"/>
  <c r="E52" i="46"/>
  <c r="C52" i="46"/>
  <c r="G51" i="46"/>
  <c r="E51" i="46"/>
  <c r="C51" i="46"/>
  <c r="G50" i="46"/>
  <c r="E50" i="46"/>
  <c r="C50" i="46"/>
  <c r="G48" i="46"/>
  <c r="E48" i="46"/>
  <c r="C48" i="46"/>
  <c r="G47" i="46"/>
  <c r="E47" i="46"/>
  <c r="C47" i="46"/>
  <c r="G46" i="46"/>
  <c r="E46" i="46"/>
  <c r="C46" i="46"/>
  <c r="G45" i="46"/>
  <c r="E45" i="46"/>
  <c r="C45" i="46"/>
  <c r="G44" i="46"/>
  <c r="E44" i="46"/>
  <c r="C44" i="46"/>
  <c r="G43" i="46"/>
  <c r="E43" i="46"/>
  <c r="C43" i="46"/>
  <c r="G42" i="46"/>
  <c r="E42" i="46"/>
  <c r="C42" i="46"/>
  <c r="G40" i="46"/>
  <c r="E40" i="46"/>
  <c r="C40" i="46"/>
  <c r="G39" i="46"/>
  <c r="E39" i="46"/>
  <c r="C39" i="46"/>
  <c r="G38" i="46"/>
  <c r="E38" i="46"/>
  <c r="C38" i="46"/>
  <c r="G36" i="46"/>
  <c r="E36" i="46"/>
  <c r="C36" i="46"/>
  <c r="G34" i="46"/>
  <c r="E34" i="46"/>
  <c r="C34" i="46"/>
  <c r="F33" i="46"/>
  <c r="G33" i="46"/>
  <c r="E33" i="46"/>
  <c r="C33" i="46"/>
  <c r="G32" i="46"/>
  <c r="E32" i="46"/>
  <c r="C32" i="46"/>
  <c r="G31" i="46"/>
  <c r="E31" i="46"/>
  <c r="C31" i="46"/>
  <c r="G30" i="46"/>
  <c r="E30" i="46"/>
  <c r="C30" i="46"/>
  <c r="G29" i="46"/>
  <c r="E29" i="46"/>
  <c r="C29" i="46"/>
  <c r="G28" i="46"/>
  <c r="E28" i="46"/>
  <c r="C28" i="46"/>
  <c r="G27" i="46"/>
  <c r="E27" i="46"/>
  <c r="C27" i="46"/>
  <c r="G26" i="46"/>
  <c r="E26" i="46"/>
  <c r="C26" i="46"/>
  <c r="G25" i="46"/>
  <c r="E25" i="46"/>
  <c r="C25" i="46"/>
  <c r="G24" i="46"/>
  <c r="E24" i="46"/>
  <c r="C24" i="46"/>
  <c r="G23" i="46"/>
  <c r="E23" i="46"/>
  <c r="C23" i="46"/>
  <c r="G22" i="46"/>
  <c r="E22" i="46"/>
  <c r="C22" i="46"/>
  <c r="G21" i="46"/>
  <c r="E21" i="46"/>
  <c r="C21" i="46"/>
  <c r="G20" i="46"/>
  <c r="E20" i="46"/>
  <c r="C20" i="46"/>
  <c r="G19" i="46"/>
  <c r="E19" i="46"/>
  <c r="C19" i="46"/>
  <c r="G18" i="46"/>
  <c r="E18" i="46"/>
  <c r="C18" i="46"/>
  <c r="G17" i="46"/>
  <c r="E17" i="46"/>
  <c r="C17" i="46"/>
  <c r="G16" i="46"/>
  <c r="E16" i="46"/>
  <c r="C16" i="46"/>
  <c r="F15" i="46"/>
  <c r="G15" i="46"/>
  <c r="E15" i="46"/>
  <c r="C15" i="46"/>
  <c r="G14" i="46"/>
  <c r="E14" i="46"/>
  <c r="C14" i="46"/>
  <c r="G13" i="46"/>
  <c r="E13" i="46"/>
  <c r="C13" i="46"/>
  <c r="F73" i="44"/>
  <c r="F72" i="44"/>
  <c r="F70" i="44"/>
  <c r="F69" i="44"/>
  <c r="F74" i="44"/>
  <c r="F66" i="44"/>
  <c r="F65" i="44"/>
  <c r="F64" i="44"/>
  <c r="F63" i="44"/>
  <c r="F62" i="44"/>
  <c r="F61" i="44"/>
  <c r="F60" i="44"/>
  <c r="F59" i="44"/>
  <c r="F58" i="44"/>
  <c r="F57" i="44"/>
  <c r="F55" i="44"/>
  <c r="F53" i="44"/>
  <c r="F52" i="44"/>
  <c r="F51" i="44"/>
  <c r="F50" i="44"/>
  <c r="F54" i="44"/>
  <c r="F56" i="44"/>
  <c r="F67" i="44"/>
  <c r="F46" i="44"/>
  <c r="F45" i="44"/>
  <c r="F44" i="44"/>
  <c r="F43" i="44"/>
  <c r="F42" i="44"/>
  <c r="F47" i="44"/>
  <c r="F39" i="44"/>
  <c r="F38" i="44"/>
  <c r="F36" i="44"/>
  <c r="F34" i="44"/>
  <c r="F29" i="44"/>
  <c r="F28" i="44"/>
  <c r="F26" i="44"/>
  <c r="F27" i="44"/>
  <c r="F25" i="44"/>
  <c r="F24" i="44"/>
  <c r="F23" i="44"/>
  <c r="F22" i="44"/>
  <c r="F21" i="44"/>
  <c r="F20" i="44"/>
  <c r="F19" i="44"/>
  <c r="F18" i="44"/>
  <c r="F17" i="44"/>
  <c r="F16" i="44"/>
  <c r="F14" i="44"/>
  <c r="F13" i="44"/>
  <c r="F30" i="44"/>
  <c r="F31" i="44"/>
  <c r="F32" i="44"/>
  <c r="F40" i="44"/>
  <c r="F48" i="44"/>
  <c r="F75" i="44"/>
  <c r="F76" i="44"/>
  <c r="G76" i="44"/>
  <c r="E76" i="44"/>
  <c r="C76" i="44"/>
  <c r="G75" i="44"/>
  <c r="E75" i="44"/>
  <c r="C75" i="44"/>
  <c r="G74" i="44"/>
  <c r="E74" i="44"/>
  <c r="C74" i="44"/>
  <c r="G73" i="44"/>
  <c r="E73" i="44"/>
  <c r="C73" i="44"/>
  <c r="G72" i="44"/>
  <c r="E72" i="44"/>
  <c r="C72" i="44"/>
  <c r="G70" i="44"/>
  <c r="E70" i="44"/>
  <c r="C70" i="44"/>
  <c r="G69" i="44"/>
  <c r="E69" i="44"/>
  <c r="C69" i="44"/>
  <c r="G67" i="44"/>
  <c r="E67" i="44"/>
  <c r="C67" i="44"/>
  <c r="G66" i="44"/>
  <c r="E66" i="44"/>
  <c r="C66" i="44"/>
  <c r="G65" i="44"/>
  <c r="E65" i="44"/>
  <c r="C65" i="44"/>
  <c r="G64" i="44"/>
  <c r="E64" i="44"/>
  <c r="C64" i="44"/>
  <c r="G63" i="44"/>
  <c r="E63" i="44"/>
  <c r="C63" i="44"/>
  <c r="G62" i="44"/>
  <c r="E62" i="44"/>
  <c r="C62" i="44"/>
  <c r="G61" i="44"/>
  <c r="E61" i="44"/>
  <c r="C61" i="44"/>
  <c r="G60" i="44"/>
  <c r="E60" i="44"/>
  <c r="C60" i="44"/>
  <c r="G59" i="44"/>
  <c r="E59" i="44"/>
  <c r="C59" i="44"/>
  <c r="G58" i="44"/>
  <c r="E58" i="44"/>
  <c r="C58" i="44"/>
  <c r="G57" i="44"/>
  <c r="E57" i="44"/>
  <c r="C57" i="44"/>
  <c r="G56" i="44"/>
  <c r="E56" i="44"/>
  <c r="C56" i="44"/>
  <c r="G55" i="44"/>
  <c r="E55" i="44"/>
  <c r="C55" i="44"/>
  <c r="G54" i="44"/>
  <c r="E54" i="44"/>
  <c r="C54" i="44"/>
  <c r="G53" i="44"/>
  <c r="E53" i="44"/>
  <c r="C53" i="44"/>
  <c r="G52" i="44"/>
  <c r="E52" i="44"/>
  <c r="C52" i="44"/>
  <c r="G51" i="44"/>
  <c r="E51" i="44"/>
  <c r="C51" i="44"/>
  <c r="G50" i="44"/>
  <c r="E50" i="44"/>
  <c r="C50" i="44"/>
  <c r="G48" i="44"/>
  <c r="E48" i="44"/>
  <c r="C48" i="44"/>
  <c r="G47" i="44"/>
  <c r="E47" i="44"/>
  <c r="C47" i="44"/>
  <c r="G46" i="44"/>
  <c r="E46" i="44"/>
  <c r="C46" i="44"/>
  <c r="G45" i="44"/>
  <c r="E45" i="44"/>
  <c r="C45" i="44"/>
  <c r="G44" i="44"/>
  <c r="E44" i="44"/>
  <c r="C44" i="44"/>
  <c r="G43" i="44"/>
  <c r="E43" i="44"/>
  <c r="C43" i="44"/>
  <c r="G42" i="44"/>
  <c r="E42" i="44"/>
  <c r="C42" i="44"/>
  <c r="G40" i="44"/>
  <c r="E40" i="44"/>
  <c r="C40" i="44"/>
  <c r="G39" i="44"/>
  <c r="E39" i="44"/>
  <c r="C39" i="44"/>
  <c r="G38" i="44"/>
  <c r="E38" i="44"/>
  <c r="C38" i="44"/>
  <c r="G36" i="44"/>
  <c r="E36" i="44"/>
  <c r="C36" i="44"/>
  <c r="G34" i="44"/>
  <c r="E34" i="44"/>
  <c r="C34" i="44"/>
  <c r="F33" i="44"/>
  <c r="G33" i="44"/>
  <c r="E33" i="44"/>
  <c r="C33" i="44"/>
  <c r="G32" i="44"/>
  <c r="E32" i="44"/>
  <c r="C32" i="44"/>
  <c r="G31" i="44"/>
  <c r="E31" i="44"/>
  <c r="C31" i="44"/>
  <c r="G30" i="44"/>
  <c r="E30" i="44"/>
  <c r="C30" i="44"/>
  <c r="G29" i="44"/>
  <c r="E29" i="44"/>
  <c r="C29" i="44"/>
  <c r="G28" i="44"/>
  <c r="E28" i="44"/>
  <c r="C28" i="44"/>
  <c r="G27" i="44"/>
  <c r="E27" i="44"/>
  <c r="C27" i="44"/>
  <c r="G26" i="44"/>
  <c r="E26" i="44"/>
  <c r="C26" i="44"/>
  <c r="G25" i="44"/>
  <c r="E25" i="44"/>
  <c r="C25" i="44"/>
  <c r="G24" i="44"/>
  <c r="E24" i="44"/>
  <c r="C24" i="44"/>
  <c r="G23" i="44"/>
  <c r="E23" i="44"/>
  <c r="C23" i="44"/>
  <c r="G22" i="44"/>
  <c r="E22" i="44"/>
  <c r="C22" i="44"/>
  <c r="G21" i="44"/>
  <c r="E21" i="44"/>
  <c r="C21" i="44"/>
  <c r="G20" i="44"/>
  <c r="E20" i="44"/>
  <c r="C20" i="44"/>
  <c r="G19" i="44"/>
  <c r="E19" i="44"/>
  <c r="C19" i="44"/>
  <c r="G18" i="44"/>
  <c r="E18" i="44"/>
  <c r="C18" i="44"/>
  <c r="G17" i="44"/>
  <c r="E17" i="44"/>
  <c r="C17" i="44"/>
  <c r="G16" i="44"/>
  <c r="E16" i="44"/>
  <c r="C16" i="44"/>
  <c r="F15" i="44"/>
  <c r="G15" i="44"/>
  <c r="E15" i="44"/>
  <c r="C15" i="44"/>
  <c r="G14" i="44"/>
  <c r="E14" i="44"/>
  <c r="C14" i="44"/>
  <c r="G13" i="44"/>
  <c r="E13" i="44"/>
  <c r="C13" i="44"/>
  <c r="F73" i="38"/>
  <c r="F72" i="38"/>
  <c r="F70" i="38"/>
  <c r="F69" i="38"/>
  <c r="F74" i="38"/>
  <c r="F66" i="38"/>
  <c r="F65" i="38"/>
  <c r="F64" i="38"/>
  <c r="F63" i="38"/>
  <c r="F62" i="38"/>
  <c r="F61" i="38"/>
  <c r="F60" i="38"/>
  <c r="F59" i="38"/>
  <c r="F58" i="38"/>
  <c r="F57" i="38"/>
  <c r="F55" i="38"/>
  <c r="F53" i="38"/>
  <c r="F52" i="38"/>
  <c r="F51" i="38"/>
  <c r="F50" i="38"/>
  <c r="F54" i="38"/>
  <c r="F56" i="38"/>
  <c r="F67" i="38"/>
  <c r="F46" i="38"/>
  <c r="F45" i="38"/>
  <c r="F44" i="38"/>
  <c r="F43" i="38"/>
  <c r="F42" i="38"/>
  <c r="F47" i="38"/>
  <c r="F39" i="38"/>
  <c r="F38" i="38"/>
  <c r="F36" i="38"/>
  <c r="F34" i="38"/>
  <c r="F29" i="38"/>
  <c r="F28" i="38"/>
  <c r="F26" i="38"/>
  <c r="F27" i="38"/>
  <c r="F25" i="38"/>
  <c r="F24" i="38"/>
  <c r="F23" i="38"/>
  <c r="F22" i="38"/>
  <c r="F21" i="38"/>
  <c r="F20" i="38"/>
  <c r="F19" i="38"/>
  <c r="F18" i="38"/>
  <c r="F17" i="38"/>
  <c r="F16" i="38"/>
  <c r="F14" i="38"/>
  <c r="F13" i="38"/>
  <c r="F30" i="38"/>
  <c r="F31" i="38"/>
  <c r="F32" i="38"/>
  <c r="F40" i="38"/>
  <c r="F48" i="38"/>
  <c r="F75" i="38"/>
  <c r="F76" i="38"/>
  <c r="G76" i="38"/>
  <c r="E76" i="38"/>
  <c r="C76" i="38"/>
  <c r="G75" i="38"/>
  <c r="E75" i="38"/>
  <c r="C75" i="38"/>
  <c r="G74" i="38"/>
  <c r="E74" i="38"/>
  <c r="C74" i="38"/>
  <c r="G73" i="38"/>
  <c r="E73" i="38"/>
  <c r="C73" i="38"/>
  <c r="G72" i="38"/>
  <c r="E72" i="38"/>
  <c r="C72" i="38"/>
  <c r="G70" i="38"/>
  <c r="E70" i="38"/>
  <c r="C70" i="38"/>
  <c r="G69" i="38"/>
  <c r="E69" i="38"/>
  <c r="C69" i="38"/>
  <c r="G67" i="38"/>
  <c r="E67" i="38"/>
  <c r="C67" i="38"/>
  <c r="G66" i="38"/>
  <c r="E66" i="38"/>
  <c r="C66" i="38"/>
  <c r="G65" i="38"/>
  <c r="E65" i="38"/>
  <c r="C65" i="38"/>
  <c r="G64" i="38"/>
  <c r="E64" i="38"/>
  <c r="C64" i="38"/>
  <c r="G63" i="38"/>
  <c r="E63" i="38"/>
  <c r="C63" i="38"/>
  <c r="G62" i="38"/>
  <c r="E62" i="38"/>
  <c r="C62" i="38"/>
  <c r="G61" i="38"/>
  <c r="E61" i="38"/>
  <c r="C61" i="38"/>
  <c r="G60" i="38"/>
  <c r="E60" i="38"/>
  <c r="C60" i="38"/>
  <c r="G59" i="38"/>
  <c r="E59" i="38"/>
  <c r="C59" i="38"/>
  <c r="G58" i="38"/>
  <c r="E58" i="38"/>
  <c r="C58" i="38"/>
  <c r="G57" i="38"/>
  <c r="E57" i="38"/>
  <c r="C57" i="38"/>
  <c r="G56" i="38"/>
  <c r="E56" i="38"/>
  <c r="C56" i="38"/>
  <c r="G55" i="38"/>
  <c r="E55" i="38"/>
  <c r="C55" i="38"/>
  <c r="G54" i="38"/>
  <c r="E54" i="38"/>
  <c r="C54" i="38"/>
  <c r="G53" i="38"/>
  <c r="E53" i="38"/>
  <c r="C53" i="38"/>
  <c r="G52" i="38"/>
  <c r="E52" i="38"/>
  <c r="C52" i="38"/>
  <c r="G51" i="38"/>
  <c r="E51" i="38"/>
  <c r="C51" i="38"/>
  <c r="G50" i="38"/>
  <c r="E50" i="38"/>
  <c r="C50" i="38"/>
  <c r="G48" i="38"/>
  <c r="E48" i="38"/>
  <c r="C48" i="38"/>
  <c r="G47" i="38"/>
  <c r="E47" i="38"/>
  <c r="C47" i="38"/>
  <c r="G46" i="38"/>
  <c r="E46" i="38"/>
  <c r="C46" i="38"/>
  <c r="G45" i="38"/>
  <c r="E45" i="38"/>
  <c r="C45" i="38"/>
  <c r="G44" i="38"/>
  <c r="E44" i="38"/>
  <c r="C44" i="38"/>
  <c r="G43" i="38"/>
  <c r="E43" i="38"/>
  <c r="C43" i="38"/>
  <c r="E42" i="38"/>
  <c r="C42" i="38"/>
  <c r="G40" i="38"/>
  <c r="E40" i="38"/>
  <c r="C40" i="38"/>
  <c r="G39" i="38"/>
  <c r="E39" i="38"/>
  <c r="C39" i="38"/>
  <c r="G38" i="38"/>
  <c r="E38" i="38"/>
  <c r="C38" i="38"/>
  <c r="G36" i="38"/>
  <c r="E36" i="38"/>
  <c r="C36" i="38"/>
  <c r="G34" i="38"/>
  <c r="E34" i="38"/>
  <c r="C34" i="38"/>
  <c r="F33" i="38"/>
  <c r="G33" i="38"/>
  <c r="E33" i="38"/>
  <c r="C33" i="38"/>
  <c r="G32" i="38"/>
  <c r="E32" i="38"/>
  <c r="C32" i="38"/>
  <c r="G31" i="38"/>
  <c r="E31" i="38"/>
  <c r="C31" i="38"/>
  <c r="G30" i="38"/>
  <c r="E30" i="38"/>
  <c r="C30" i="38"/>
  <c r="G29" i="38"/>
  <c r="E29" i="38"/>
  <c r="C29" i="38"/>
  <c r="G28" i="38"/>
  <c r="E28" i="38"/>
  <c r="C28" i="38"/>
  <c r="G27" i="38"/>
  <c r="E27" i="38"/>
  <c r="C27" i="38"/>
  <c r="G26" i="38"/>
  <c r="E26" i="38"/>
  <c r="C26" i="38"/>
  <c r="G25" i="38"/>
  <c r="E25" i="38"/>
  <c r="C25" i="38"/>
  <c r="G24" i="38"/>
  <c r="E24" i="38"/>
  <c r="C24" i="38"/>
  <c r="G23" i="38"/>
  <c r="E23" i="38"/>
  <c r="C23" i="38"/>
  <c r="G22" i="38"/>
  <c r="E22" i="38"/>
  <c r="C22" i="38"/>
  <c r="G21" i="38"/>
  <c r="E21" i="38"/>
  <c r="C21" i="38"/>
  <c r="G20" i="38"/>
  <c r="E20" i="38"/>
  <c r="C20" i="38"/>
  <c r="G19" i="38"/>
  <c r="E19" i="38"/>
  <c r="C19" i="38"/>
  <c r="G18" i="38"/>
  <c r="E18" i="38"/>
  <c r="C18" i="38"/>
  <c r="G17" i="38"/>
  <c r="E17" i="38"/>
  <c r="C17" i="38"/>
  <c r="G16" i="38"/>
  <c r="E16" i="38"/>
  <c r="C16" i="38"/>
  <c r="F15" i="38"/>
  <c r="G15" i="38"/>
  <c r="E15" i="38"/>
  <c r="C15" i="38"/>
  <c r="G14" i="38"/>
  <c r="E14" i="38"/>
  <c r="C14" i="38"/>
  <c r="G13" i="38"/>
  <c r="E13" i="38"/>
  <c r="C13" i="38"/>
  <c r="F73" i="43"/>
  <c r="F72" i="43"/>
  <c r="F70" i="43"/>
  <c r="F69" i="43"/>
  <c r="F74" i="43"/>
  <c r="F66" i="43"/>
  <c r="F65" i="43"/>
  <c r="F64" i="43"/>
  <c r="F63" i="43"/>
  <c r="F62" i="43"/>
  <c r="F61" i="43"/>
  <c r="F60" i="43"/>
  <c r="F59" i="43"/>
  <c r="F58" i="43"/>
  <c r="F57" i="43"/>
  <c r="F55" i="43"/>
  <c r="F53" i="43"/>
  <c r="F52" i="43"/>
  <c r="F51" i="43"/>
  <c r="F50" i="43"/>
  <c r="F54" i="43"/>
  <c r="F56" i="43"/>
  <c r="F67" i="43"/>
  <c r="F46" i="43"/>
  <c r="F45" i="43"/>
  <c r="F44" i="43"/>
  <c r="F43" i="43"/>
  <c r="F42" i="43"/>
  <c r="F47" i="43"/>
  <c r="F39" i="43"/>
  <c r="F38" i="43"/>
  <c r="F36" i="43"/>
  <c r="F34" i="43"/>
  <c r="F29" i="43"/>
  <c r="F28" i="43"/>
  <c r="F26" i="43"/>
  <c r="F27" i="43"/>
  <c r="F25" i="43"/>
  <c r="F24" i="43"/>
  <c r="F23" i="43"/>
  <c r="F22" i="43"/>
  <c r="F21" i="43"/>
  <c r="F20" i="43"/>
  <c r="F19" i="43"/>
  <c r="F18" i="43"/>
  <c r="F17" i="43"/>
  <c r="F16" i="43"/>
  <c r="F14" i="43"/>
  <c r="F13" i="43"/>
  <c r="F30" i="43"/>
  <c r="F31" i="43"/>
  <c r="F32" i="43"/>
  <c r="F40" i="43"/>
  <c r="F48" i="43"/>
  <c r="F75" i="43"/>
  <c r="F76" i="43"/>
  <c r="G76" i="43"/>
  <c r="E76" i="43"/>
  <c r="C76" i="43"/>
  <c r="G75" i="43"/>
  <c r="E75" i="43"/>
  <c r="C75" i="43"/>
  <c r="G74" i="43"/>
  <c r="E74" i="43"/>
  <c r="C74" i="43"/>
  <c r="G73" i="43"/>
  <c r="E73" i="43"/>
  <c r="C73" i="43"/>
  <c r="G72" i="43"/>
  <c r="E72" i="43"/>
  <c r="C72" i="43"/>
  <c r="G70" i="43"/>
  <c r="E70" i="43"/>
  <c r="C70" i="43"/>
  <c r="G69" i="43"/>
  <c r="E69" i="43"/>
  <c r="C69" i="43"/>
  <c r="G67" i="43"/>
  <c r="E67" i="43"/>
  <c r="C67" i="43"/>
  <c r="G66" i="43"/>
  <c r="E66" i="43"/>
  <c r="C66" i="43"/>
  <c r="G65" i="43"/>
  <c r="E65" i="43"/>
  <c r="C65" i="43"/>
  <c r="G64" i="43"/>
  <c r="E64" i="43"/>
  <c r="C64" i="43"/>
  <c r="G63" i="43"/>
  <c r="E63" i="43"/>
  <c r="C63" i="43"/>
  <c r="G62" i="43"/>
  <c r="E62" i="43"/>
  <c r="C62" i="43"/>
  <c r="G61" i="43"/>
  <c r="E61" i="43"/>
  <c r="C61" i="43"/>
  <c r="G60" i="43"/>
  <c r="E60" i="43"/>
  <c r="C60" i="43"/>
  <c r="G59" i="43"/>
  <c r="E59" i="43"/>
  <c r="C59" i="43"/>
  <c r="G58" i="43"/>
  <c r="E58" i="43"/>
  <c r="C58" i="43"/>
  <c r="G57" i="43"/>
  <c r="E57" i="43"/>
  <c r="C57" i="43"/>
  <c r="G56" i="43"/>
  <c r="E56" i="43"/>
  <c r="C56" i="43"/>
  <c r="G55" i="43"/>
  <c r="E55" i="43"/>
  <c r="C55" i="43"/>
  <c r="G54" i="43"/>
  <c r="E54" i="43"/>
  <c r="C54" i="43"/>
  <c r="G53" i="43"/>
  <c r="E53" i="43"/>
  <c r="C53" i="43"/>
  <c r="G52" i="43"/>
  <c r="E52" i="43"/>
  <c r="C52" i="43"/>
  <c r="G51" i="43"/>
  <c r="E51" i="43"/>
  <c r="C51" i="43"/>
  <c r="G50" i="43"/>
  <c r="E50" i="43"/>
  <c r="C50" i="43"/>
  <c r="G48" i="43"/>
  <c r="E48" i="43"/>
  <c r="C48" i="43"/>
  <c r="G47" i="43"/>
  <c r="E47" i="43"/>
  <c r="C47" i="43"/>
  <c r="G46" i="43"/>
  <c r="E46" i="43"/>
  <c r="C46" i="43"/>
  <c r="G45" i="43"/>
  <c r="E45" i="43"/>
  <c r="C45" i="43"/>
  <c r="G44" i="43"/>
  <c r="E44" i="43"/>
  <c r="C44" i="43"/>
  <c r="G43" i="43"/>
  <c r="E43" i="43"/>
  <c r="C43" i="43"/>
  <c r="G42" i="43"/>
  <c r="E42" i="43"/>
  <c r="C42" i="43"/>
  <c r="G40" i="43"/>
  <c r="E40" i="43"/>
  <c r="C40" i="43"/>
  <c r="G39" i="43"/>
  <c r="E39" i="43"/>
  <c r="C39" i="43"/>
  <c r="G38" i="43"/>
  <c r="E38" i="43"/>
  <c r="C38" i="43"/>
  <c r="G36" i="43"/>
  <c r="E36" i="43"/>
  <c r="C36" i="43"/>
  <c r="G34" i="43"/>
  <c r="E34" i="43"/>
  <c r="C34" i="43"/>
  <c r="F33" i="43"/>
  <c r="G33" i="43"/>
  <c r="E33" i="43"/>
  <c r="C33" i="43"/>
  <c r="G32" i="43"/>
  <c r="E32" i="43"/>
  <c r="C32" i="43"/>
  <c r="G31" i="43"/>
  <c r="E31" i="43"/>
  <c r="C31" i="43"/>
  <c r="G30" i="43"/>
  <c r="E30" i="43"/>
  <c r="C30" i="43"/>
  <c r="G29" i="43"/>
  <c r="E29" i="43"/>
  <c r="C29" i="43"/>
  <c r="G28" i="43"/>
  <c r="E28" i="43"/>
  <c r="C28" i="43"/>
  <c r="G27" i="43"/>
  <c r="E27" i="43"/>
  <c r="C27" i="43"/>
  <c r="G26" i="43"/>
  <c r="E26" i="43"/>
  <c r="C26" i="43"/>
  <c r="G25" i="43"/>
  <c r="E25" i="43"/>
  <c r="C25" i="43"/>
  <c r="G24" i="43"/>
  <c r="E24" i="43"/>
  <c r="C24" i="43"/>
  <c r="G23" i="43"/>
  <c r="E23" i="43"/>
  <c r="C23" i="43"/>
  <c r="G22" i="43"/>
  <c r="E22" i="43"/>
  <c r="C22" i="43"/>
  <c r="G21" i="43"/>
  <c r="E21" i="43"/>
  <c r="C21" i="43"/>
  <c r="G20" i="43"/>
  <c r="E20" i="43"/>
  <c r="C20" i="43"/>
  <c r="G19" i="43"/>
  <c r="E19" i="43"/>
  <c r="C19" i="43"/>
  <c r="G18" i="43"/>
  <c r="E18" i="43"/>
  <c r="C18" i="43"/>
  <c r="G17" i="43"/>
  <c r="E17" i="43"/>
  <c r="C17" i="43"/>
  <c r="G16" i="43"/>
  <c r="E16" i="43"/>
  <c r="C16" i="43"/>
  <c r="F15" i="43"/>
  <c r="G15" i="43"/>
  <c r="E15" i="43"/>
  <c r="C15" i="43"/>
  <c r="G14" i="43"/>
  <c r="E14" i="43"/>
  <c r="C14" i="43"/>
  <c r="G13" i="43"/>
  <c r="E13" i="43"/>
  <c r="C13" i="43"/>
  <c r="F73" i="41"/>
  <c r="F72" i="41"/>
  <c r="F70" i="41"/>
  <c r="F69" i="41"/>
  <c r="F74" i="41"/>
  <c r="F66" i="41"/>
  <c r="F65" i="41"/>
  <c r="F64" i="41"/>
  <c r="F63" i="41"/>
  <c r="F62" i="41"/>
  <c r="F61" i="41"/>
  <c r="F60" i="41"/>
  <c r="F59" i="41"/>
  <c r="F58" i="41"/>
  <c r="F57" i="41"/>
  <c r="F55" i="41"/>
  <c r="F53" i="41"/>
  <c r="F52" i="41"/>
  <c r="F51" i="41"/>
  <c r="F50" i="41"/>
  <c r="F54" i="41"/>
  <c r="F56" i="41"/>
  <c r="F67" i="41"/>
  <c r="F46" i="41"/>
  <c r="F45" i="41"/>
  <c r="F44" i="41"/>
  <c r="F43" i="41"/>
  <c r="F42" i="41"/>
  <c r="F47" i="41"/>
  <c r="F39" i="41"/>
  <c r="F38" i="41"/>
  <c r="F36" i="41"/>
  <c r="F34" i="41"/>
  <c r="F29" i="41"/>
  <c r="F28" i="41"/>
  <c r="F26" i="41"/>
  <c r="F27" i="41"/>
  <c r="F25" i="41"/>
  <c r="F24" i="41"/>
  <c r="F23" i="41"/>
  <c r="F22" i="41"/>
  <c r="F21" i="41"/>
  <c r="F20" i="41"/>
  <c r="F19" i="41"/>
  <c r="F18" i="41"/>
  <c r="F17" i="41"/>
  <c r="F16" i="41"/>
  <c r="F14" i="41"/>
  <c r="F13" i="41"/>
  <c r="F30" i="41"/>
  <c r="F31" i="41"/>
  <c r="F32" i="41"/>
  <c r="F40" i="41"/>
  <c r="F48" i="41"/>
  <c r="F75" i="41"/>
  <c r="F76" i="41"/>
  <c r="G76" i="41"/>
  <c r="E76" i="41"/>
  <c r="C76" i="41"/>
  <c r="G75" i="41"/>
  <c r="E75" i="41"/>
  <c r="C75" i="41"/>
  <c r="G74" i="41"/>
  <c r="E74" i="41"/>
  <c r="C74" i="41"/>
  <c r="G73" i="41"/>
  <c r="E73" i="41"/>
  <c r="C73" i="41"/>
  <c r="G72" i="41"/>
  <c r="E72" i="41"/>
  <c r="C72" i="41"/>
  <c r="G70" i="41"/>
  <c r="E70" i="41"/>
  <c r="C70" i="41"/>
  <c r="G69" i="41"/>
  <c r="E69" i="41"/>
  <c r="C69" i="41"/>
  <c r="G67" i="41"/>
  <c r="E67" i="41"/>
  <c r="C67" i="41"/>
  <c r="G66" i="41"/>
  <c r="E66" i="41"/>
  <c r="C66" i="41"/>
  <c r="G65" i="41"/>
  <c r="E65" i="41"/>
  <c r="C65" i="41"/>
  <c r="G64" i="41"/>
  <c r="E64" i="41"/>
  <c r="C64" i="41"/>
  <c r="G63" i="41"/>
  <c r="E63" i="41"/>
  <c r="C63" i="41"/>
  <c r="G62" i="41"/>
  <c r="E62" i="41"/>
  <c r="C62" i="41"/>
  <c r="G61" i="41"/>
  <c r="E61" i="41"/>
  <c r="C61" i="41"/>
  <c r="G60" i="41"/>
  <c r="E60" i="41"/>
  <c r="C60" i="41"/>
  <c r="G59" i="41"/>
  <c r="E59" i="41"/>
  <c r="C59" i="41"/>
  <c r="G58" i="41"/>
  <c r="E58" i="41"/>
  <c r="C58" i="41"/>
  <c r="G57" i="41"/>
  <c r="E57" i="41"/>
  <c r="C57" i="41"/>
  <c r="G56" i="41"/>
  <c r="E56" i="41"/>
  <c r="C56" i="41"/>
  <c r="G55" i="41"/>
  <c r="E55" i="41"/>
  <c r="C55" i="41"/>
  <c r="G54" i="41"/>
  <c r="E54" i="41"/>
  <c r="C54" i="41"/>
  <c r="G53" i="41"/>
  <c r="E53" i="41"/>
  <c r="C53" i="41"/>
  <c r="G52" i="41"/>
  <c r="E52" i="41"/>
  <c r="C52" i="41"/>
  <c r="G51" i="41"/>
  <c r="E51" i="41"/>
  <c r="C51" i="41"/>
  <c r="G50" i="41"/>
  <c r="E50" i="41"/>
  <c r="C50" i="41"/>
  <c r="G48" i="41"/>
  <c r="E48" i="41"/>
  <c r="C48" i="41"/>
  <c r="G47" i="41"/>
  <c r="E47" i="41"/>
  <c r="C47" i="41"/>
  <c r="G46" i="41"/>
  <c r="E46" i="41"/>
  <c r="C46" i="41"/>
  <c r="G45" i="41"/>
  <c r="E45" i="41"/>
  <c r="C45" i="41"/>
  <c r="G44" i="41"/>
  <c r="E44" i="41"/>
  <c r="C44" i="41"/>
  <c r="G43" i="41"/>
  <c r="E43" i="41"/>
  <c r="C43" i="41"/>
  <c r="G42" i="41"/>
  <c r="E42" i="41"/>
  <c r="C42" i="41"/>
  <c r="G40" i="41"/>
  <c r="E40" i="41"/>
  <c r="C40" i="41"/>
  <c r="G39" i="41"/>
  <c r="E39" i="41"/>
  <c r="C39" i="41"/>
  <c r="G38" i="41"/>
  <c r="E38" i="41"/>
  <c r="C38" i="41"/>
  <c r="G36" i="41"/>
  <c r="E36" i="41"/>
  <c r="C36" i="41"/>
  <c r="G34" i="41"/>
  <c r="E34" i="41"/>
  <c r="C34" i="41"/>
  <c r="F33" i="41"/>
  <c r="G33" i="41"/>
  <c r="E33" i="41"/>
  <c r="C33" i="41"/>
  <c r="G32" i="41"/>
  <c r="E32" i="41"/>
  <c r="C32" i="41"/>
  <c r="G31" i="41"/>
  <c r="E31" i="41"/>
  <c r="C31" i="41"/>
  <c r="G30" i="41"/>
  <c r="E30" i="41"/>
  <c r="C30" i="41"/>
  <c r="G29" i="41"/>
  <c r="E29" i="41"/>
  <c r="C29" i="41"/>
  <c r="G28" i="41"/>
  <c r="E28" i="41"/>
  <c r="C28" i="41"/>
  <c r="G27" i="41"/>
  <c r="E27" i="41"/>
  <c r="C27" i="41"/>
  <c r="G26" i="41"/>
  <c r="E26" i="41"/>
  <c r="C26" i="41"/>
  <c r="G25" i="41"/>
  <c r="E25" i="41"/>
  <c r="C25" i="41"/>
  <c r="G24" i="41"/>
  <c r="E24" i="41"/>
  <c r="C24" i="41"/>
  <c r="G23" i="41"/>
  <c r="E23" i="41"/>
  <c r="C23" i="41"/>
  <c r="G22" i="41"/>
  <c r="E22" i="41"/>
  <c r="C22" i="41"/>
  <c r="G21" i="41"/>
  <c r="E21" i="41"/>
  <c r="C21" i="41"/>
  <c r="G20" i="41"/>
  <c r="E20" i="41"/>
  <c r="C20" i="41"/>
  <c r="G19" i="41"/>
  <c r="E19" i="41"/>
  <c r="C19" i="41"/>
  <c r="G18" i="41"/>
  <c r="E18" i="41"/>
  <c r="C18" i="41"/>
  <c r="G17" i="41"/>
  <c r="E17" i="41"/>
  <c r="C17" i="41"/>
  <c r="G16" i="41"/>
  <c r="E16" i="41"/>
  <c r="C16" i="41"/>
  <c r="F15" i="41"/>
  <c r="G15" i="41"/>
  <c r="E15" i="41"/>
  <c r="C15" i="41"/>
  <c r="G14" i="41"/>
  <c r="E14" i="41"/>
  <c r="C14" i="41"/>
  <c r="G13" i="41"/>
  <c r="E13" i="41"/>
  <c r="C13" i="41"/>
  <c r="F73" i="42"/>
  <c r="F72" i="42"/>
  <c r="F70" i="42"/>
  <c r="F69" i="42"/>
  <c r="F74" i="42"/>
  <c r="F66" i="42"/>
  <c r="F65" i="42"/>
  <c r="F64" i="42"/>
  <c r="F63" i="42"/>
  <c r="F62" i="42"/>
  <c r="F61" i="42"/>
  <c r="F60" i="42"/>
  <c r="F59" i="42"/>
  <c r="F58" i="42"/>
  <c r="F57" i="42"/>
  <c r="F55" i="42"/>
  <c r="F53" i="42"/>
  <c r="F52" i="42"/>
  <c r="F51" i="42"/>
  <c r="F50" i="42"/>
  <c r="F54" i="42"/>
  <c r="F56" i="42"/>
  <c r="F67" i="42"/>
  <c r="F46" i="42"/>
  <c r="F45" i="42"/>
  <c r="F44" i="42"/>
  <c r="F43" i="42"/>
  <c r="F42" i="42"/>
  <c r="F47" i="42"/>
  <c r="F39" i="42"/>
  <c r="F38" i="42"/>
  <c r="F36" i="42"/>
  <c r="F34" i="42"/>
  <c r="F29" i="42"/>
  <c r="F28" i="42"/>
  <c r="F26" i="42"/>
  <c r="F27" i="42"/>
  <c r="F25" i="42"/>
  <c r="F24" i="42"/>
  <c r="F23" i="42"/>
  <c r="F22" i="42"/>
  <c r="F21" i="42"/>
  <c r="F20" i="42"/>
  <c r="F19" i="42"/>
  <c r="F18" i="42"/>
  <c r="F17" i="42"/>
  <c r="F16" i="42"/>
  <c r="F14" i="42"/>
  <c r="F13" i="42"/>
  <c r="F30" i="42"/>
  <c r="F31" i="42"/>
  <c r="F32" i="42"/>
  <c r="F40" i="42"/>
  <c r="F48" i="42"/>
  <c r="F75" i="42"/>
  <c r="F76" i="42"/>
  <c r="G76" i="42"/>
  <c r="E76" i="42"/>
  <c r="C76" i="42"/>
  <c r="G75" i="42"/>
  <c r="E75" i="42"/>
  <c r="C75" i="42"/>
  <c r="G74" i="42"/>
  <c r="E74" i="42"/>
  <c r="C74" i="42"/>
  <c r="G73" i="42"/>
  <c r="E73" i="42"/>
  <c r="C73" i="42"/>
  <c r="G72" i="42"/>
  <c r="E72" i="42"/>
  <c r="C72" i="42"/>
  <c r="G70" i="42"/>
  <c r="E70" i="42"/>
  <c r="C70" i="42"/>
  <c r="G69" i="42"/>
  <c r="E69" i="42"/>
  <c r="C69" i="42"/>
  <c r="G67" i="42"/>
  <c r="E67" i="42"/>
  <c r="C67" i="42"/>
  <c r="G66" i="42"/>
  <c r="E66" i="42"/>
  <c r="C66" i="42"/>
  <c r="G65" i="42"/>
  <c r="E65" i="42"/>
  <c r="C65" i="42"/>
  <c r="G64" i="42"/>
  <c r="E64" i="42"/>
  <c r="C64" i="42"/>
  <c r="G63" i="42"/>
  <c r="E63" i="42"/>
  <c r="C63" i="42"/>
  <c r="G62" i="42"/>
  <c r="E62" i="42"/>
  <c r="C62" i="42"/>
  <c r="G61" i="42"/>
  <c r="E61" i="42"/>
  <c r="C61" i="42"/>
  <c r="G60" i="42"/>
  <c r="E60" i="42"/>
  <c r="C60" i="42"/>
  <c r="G59" i="42"/>
  <c r="E59" i="42"/>
  <c r="C59" i="42"/>
  <c r="G58" i="42"/>
  <c r="E58" i="42"/>
  <c r="C58" i="42"/>
  <c r="G57" i="42"/>
  <c r="E57" i="42"/>
  <c r="C57" i="42"/>
  <c r="G56" i="42"/>
  <c r="E56" i="42"/>
  <c r="C56" i="42"/>
  <c r="G55" i="42"/>
  <c r="E55" i="42"/>
  <c r="C55" i="42"/>
  <c r="G54" i="42"/>
  <c r="E54" i="42"/>
  <c r="C54" i="42"/>
  <c r="G53" i="42"/>
  <c r="E53" i="42"/>
  <c r="C53" i="42"/>
  <c r="G52" i="42"/>
  <c r="E52" i="42"/>
  <c r="C52" i="42"/>
  <c r="G51" i="42"/>
  <c r="E51" i="42"/>
  <c r="C51" i="42"/>
  <c r="G50" i="42"/>
  <c r="E50" i="42"/>
  <c r="C50" i="42"/>
  <c r="G48" i="42"/>
  <c r="E48" i="42"/>
  <c r="C48" i="42"/>
  <c r="G47" i="42"/>
  <c r="E47" i="42"/>
  <c r="C47" i="42"/>
  <c r="G46" i="42"/>
  <c r="E46" i="42"/>
  <c r="C46" i="42"/>
  <c r="G45" i="42"/>
  <c r="E45" i="42"/>
  <c r="C45" i="42"/>
  <c r="G44" i="42"/>
  <c r="E44" i="42"/>
  <c r="C44" i="42"/>
  <c r="G43" i="42"/>
  <c r="E43" i="42"/>
  <c r="C43" i="42"/>
  <c r="G42" i="42"/>
  <c r="E42" i="42"/>
  <c r="C42" i="42"/>
  <c r="G40" i="42"/>
  <c r="E40" i="42"/>
  <c r="C40" i="42"/>
  <c r="G39" i="42"/>
  <c r="E39" i="42"/>
  <c r="C39" i="42"/>
  <c r="G38" i="42"/>
  <c r="E38" i="42"/>
  <c r="C38" i="42"/>
  <c r="G36" i="42"/>
  <c r="E36" i="42"/>
  <c r="C36" i="42"/>
  <c r="G34" i="42"/>
  <c r="E34" i="42"/>
  <c r="C34" i="42"/>
  <c r="G32" i="42"/>
  <c r="E32" i="42"/>
  <c r="C32" i="42"/>
  <c r="G31" i="42"/>
  <c r="E31" i="42"/>
  <c r="C31" i="42"/>
  <c r="G30" i="42"/>
  <c r="E30" i="42"/>
  <c r="C30" i="42"/>
  <c r="G29" i="42"/>
  <c r="E29" i="42"/>
  <c r="C29" i="42"/>
  <c r="G28" i="42"/>
  <c r="E28" i="42"/>
  <c r="C28" i="42"/>
  <c r="G27" i="42"/>
  <c r="E27" i="42"/>
  <c r="C27" i="42"/>
  <c r="G26" i="42"/>
  <c r="E26" i="42"/>
  <c r="C26" i="42"/>
  <c r="G25" i="42"/>
  <c r="E25" i="42"/>
  <c r="C25" i="42"/>
  <c r="G24" i="42"/>
  <c r="E24" i="42"/>
  <c r="C24" i="42"/>
  <c r="G23" i="42"/>
  <c r="E23" i="42"/>
  <c r="C23" i="42"/>
  <c r="G22" i="42"/>
  <c r="E22" i="42"/>
  <c r="C22" i="42"/>
  <c r="G21" i="42"/>
  <c r="E21" i="42"/>
  <c r="C21" i="42"/>
  <c r="G20" i="42"/>
  <c r="E20" i="42"/>
  <c r="C20" i="42"/>
  <c r="G19" i="42"/>
  <c r="E19" i="42"/>
  <c r="C19" i="42"/>
  <c r="G18" i="42"/>
  <c r="E18" i="42"/>
  <c r="C18" i="42"/>
  <c r="G17" i="42"/>
  <c r="E17" i="42"/>
  <c r="C17" i="42"/>
  <c r="G16" i="42"/>
  <c r="E16" i="42"/>
  <c r="C16" i="42"/>
  <c r="F15" i="42"/>
  <c r="G15" i="42"/>
  <c r="E15" i="42"/>
  <c r="C15" i="42"/>
  <c r="G14" i="42"/>
  <c r="E14" i="42"/>
  <c r="C14" i="42"/>
  <c r="G13" i="42"/>
  <c r="E13" i="42"/>
  <c r="C13" i="42"/>
  <c r="F73" i="40"/>
  <c r="F72" i="40"/>
  <c r="F70" i="40"/>
  <c r="F69" i="40"/>
  <c r="F74" i="40"/>
  <c r="F66" i="40"/>
  <c r="F65" i="40"/>
  <c r="F64" i="40"/>
  <c r="F63" i="40"/>
  <c r="F62" i="40"/>
  <c r="F61" i="40"/>
  <c r="F60" i="40"/>
  <c r="F59" i="40"/>
  <c r="F58" i="40"/>
  <c r="F57" i="40"/>
  <c r="F55" i="40"/>
  <c r="F53" i="40"/>
  <c r="F52" i="40"/>
  <c r="F51" i="40"/>
  <c r="F50" i="40"/>
  <c r="F54" i="40"/>
  <c r="F56" i="40"/>
  <c r="F67" i="40"/>
  <c r="F46" i="40"/>
  <c r="F45" i="40"/>
  <c r="F44" i="40"/>
  <c r="F43" i="40"/>
  <c r="F42" i="40"/>
  <c r="F47" i="40"/>
  <c r="F39" i="40"/>
  <c r="F38" i="40"/>
  <c r="F36" i="40"/>
  <c r="F34" i="40"/>
  <c r="F29" i="40"/>
  <c r="F28" i="40"/>
  <c r="F26" i="40"/>
  <c r="F27" i="40"/>
  <c r="F25" i="40"/>
  <c r="F24" i="40"/>
  <c r="F23" i="40"/>
  <c r="F22" i="40"/>
  <c r="F21" i="40"/>
  <c r="F20" i="40"/>
  <c r="F19" i="40"/>
  <c r="F18" i="40"/>
  <c r="F17" i="40"/>
  <c r="F16" i="40"/>
  <c r="F14" i="40"/>
  <c r="F13" i="40"/>
  <c r="F30" i="40"/>
  <c r="F31" i="40"/>
  <c r="F32" i="40"/>
  <c r="F40" i="40"/>
  <c r="F48" i="40"/>
  <c r="F75" i="40"/>
  <c r="F76" i="40"/>
  <c r="G76" i="40"/>
  <c r="E76" i="40"/>
  <c r="C76" i="40"/>
  <c r="G75" i="40"/>
  <c r="E75" i="40"/>
  <c r="C75" i="40"/>
  <c r="G74" i="40"/>
  <c r="E74" i="40"/>
  <c r="C74" i="40"/>
  <c r="G73" i="40"/>
  <c r="E73" i="40"/>
  <c r="C73" i="40"/>
  <c r="G72" i="40"/>
  <c r="E72" i="40"/>
  <c r="C72" i="40"/>
  <c r="G70" i="40"/>
  <c r="E70" i="40"/>
  <c r="C70" i="40"/>
  <c r="G69" i="40"/>
  <c r="E69" i="40"/>
  <c r="C69" i="40"/>
  <c r="G67" i="40"/>
  <c r="E67" i="40"/>
  <c r="C67" i="40"/>
  <c r="G66" i="40"/>
  <c r="E66" i="40"/>
  <c r="C66" i="40"/>
  <c r="G65" i="40"/>
  <c r="E65" i="40"/>
  <c r="C65" i="40"/>
  <c r="G64" i="40"/>
  <c r="E64" i="40"/>
  <c r="C64" i="40"/>
  <c r="G63" i="40"/>
  <c r="E63" i="40"/>
  <c r="C63" i="40"/>
  <c r="G62" i="40"/>
  <c r="E62" i="40"/>
  <c r="C62" i="40"/>
  <c r="G61" i="40"/>
  <c r="E61" i="40"/>
  <c r="C61" i="40"/>
  <c r="G60" i="40"/>
  <c r="E60" i="40"/>
  <c r="C60" i="40"/>
  <c r="G59" i="40"/>
  <c r="E59" i="40"/>
  <c r="C59" i="40"/>
  <c r="G58" i="40"/>
  <c r="E58" i="40"/>
  <c r="C58" i="40"/>
  <c r="G57" i="40"/>
  <c r="E57" i="40"/>
  <c r="C57" i="40"/>
  <c r="G56" i="40"/>
  <c r="E56" i="40"/>
  <c r="C56" i="40"/>
  <c r="G55" i="40"/>
  <c r="E55" i="40"/>
  <c r="C55" i="40"/>
  <c r="G54" i="40"/>
  <c r="E54" i="40"/>
  <c r="C54" i="40"/>
  <c r="G53" i="40"/>
  <c r="E53" i="40"/>
  <c r="C53" i="40"/>
  <c r="G52" i="40"/>
  <c r="E52" i="40"/>
  <c r="C52" i="40"/>
  <c r="G51" i="40"/>
  <c r="E51" i="40"/>
  <c r="C51" i="40"/>
  <c r="G50" i="40"/>
  <c r="E50" i="40"/>
  <c r="C50" i="40"/>
  <c r="G48" i="40"/>
  <c r="E48" i="40"/>
  <c r="C48" i="40"/>
  <c r="G47" i="40"/>
  <c r="E47" i="40"/>
  <c r="C47" i="40"/>
  <c r="G46" i="40"/>
  <c r="E46" i="40"/>
  <c r="C46" i="40"/>
  <c r="G45" i="40"/>
  <c r="E45" i="40"/>
  <c r="C45" i="40"/>
  <c r="G44" i="40"/>
  <c r="E44" i="40"/>
  <c r="C44" i="40"/>
  <c r="G43" i="40"/>
  <c r="E43" i="40"/>
  <c r="C43" i="40"/>
  <c r="G42" i="40"/>
  <c r="E42" i="40"/>
  <c r="C42" i="40"/>
  <c r="G40" i="40"/>
  <c r="E40" i="40"/>
  <c r="C40" i="40"/>
  <c r="G39" i="40"/>
  <c r="E39" i="40"/>
  <c r="C39" i="40"/>
  <c r="G38" i="40"/>
  <c r="E38" i="40"/>
  <c r="C38" i="40"/>
  <c r="G36" i="40"/>
  <c r="E36" i="40"/>
  <c r="C36" i="40"/>
  <c r="G34" i="40"/>
  <c r="E34" i="40"/>
  <c r="C34" i="40"/>
  <c r="F33" i="40"/>
  <c r="G33" i="40"/>
  <c r="E33" i="40"/>
  <c r="C33" i="40"/>
  <c r="G32" i="40"/>
  <c r="E32" i="40"/>
  <c r="C32" i="40"/>
  <c r="G31" i="40"/>
  <c r="E31" i="40"/>
  <c r="C31" i="40"/>
  <c r="G30" i="40"/>
  <c r="E30" i="40"/>
  <c r="C30" i="40"/>
  <c r="G29" i="40"/>
  <c r="E29" i="40"/>
  <c r="C29" i="40"/>
  <c r="G28" i="40"/>
  <c r="E28" i="40"/>
  <c r="C28" i="40"/>
  <c r="G27" i="40"/>
  <c r="E27" i="40"/>
  <c r="C27" i="40"/>
  <c r="G26" i="40"/>
  <c r="E26" i="40"/>
  <c r="C26" i="40"/>
  <c r="G25" i="40"/>
  <c r="E25" i="40"/>
  <c r="C25" i="40"/>
  <c r="G24" i="40"/>
  <c r="E24" i="40"/>
  <c r="C24" i="40"/>
  <c r="G23" i="40"/>
  <c r="E23" i="40"/>
  <c r="C23" i="40"/>
  <c r="G22" i="40"/>
  <c r="E22" i="40"/>
  <c r="C22" i="40"/>
  <c r="G21" i="40"/>
  <c r="E21" i="40"/>
  <c r="C21" i="40"/>
  <c r="G20" i="40"/>
  <c r="E20" i="40"/>
  <c r="C20" i="40"/>
  <c r="G19" i="40"/>
  <c r="E19" i="40"/>
  <c r="C19" i="40"/>
  <c r="G18" i="40"/>
  <c r="E18" i="40"/>
  <c r="C18" i="40"/>
  <c r="G17" i="40"/>
  <c r="E17" i="40"/>
  <c r="C17" i="40"/>
  <c r="G16" i="40"/>
  <c r="E16" i="40"/>
  <c r="C16" i="40"/>
  <c r="F15" i="40"/>
  <c r="G15" i="40"/>
  <c r="E15" i="40"/>
  <c r="C15" i="40"/>
  <c r="G14" i="40"/>
  <c r="E14" i="40"/>
  <c r="C14" i="40"/>
  <c r="G13" i="40"/>
  <c r="E13" i="40"/>
  <c r="C13" i="40"/>
  <c r="F73" i="37"/>
  <c r="F72" i="37"/>
  <c r="F70" i="37"/>
  <c r="F69" i="37"/>
  <c r="F74" i="37"/>
  <c r="F66" i="37"/>
  <c r="F65" i="37"/>
  <c r="F64" i="37"/>
  <c r="F63" i="37"/>
  <c r="F62" i="37"/>
  <c r="F61" i="37"/>
  <c r="F60" i="37"/>
  <c r="F59" i="37"/>
  <c r="F58" i="37"/>
  <c r="F57" i="37"/>
  <c r="F55" i="37"/>
  <c r="F53" i="37"/>
  <c r="F52" i="37"/>
  <c r="F51" i="37"/>
  <c r="F50" i="37"/>
  <c r="F54" i="37"/>
  <c r="F56" i="37"/>
  <c r="F67" i="37"/>
  <c r="F46" i="37"/>
  <c r="F45" i="37"/>
  <c r="F44" i="37"/>
  <c r="F43" i="37"/>
  <c r="F42" i="37"/>
  <c r="F47" i="37"/>
  <c r="F39" i="37"/>
  <c r="F38" i="37"/>
  <c r="F36" i="37"/>
  <c r="F34" i="37"/>
  <c r="F29" i="37"/>
  <c r="F28" i="37"/>
  <c r="F26" i="37"/>
  <c r="F27" i="37"/>
  <c r="F25" i="37"/>
  <c r="F24" i="37"/>
  <c r="F23" i="37"/>
  <c r="F22" i="37"/>
  <c r="F21" i="37"/>
  <c r="F20" i="37"/>
  <c r="F19" i="37"/>
  <c r="F18" i="37"/>
  <c r="F17" i="37"/>
  <c r="F16" i="37"/>
  <c r="F14" i="37"/>
  <c r="F13" i="37"/>
  <c r="F30" i="37"/>
  <c r="F31" i="37"/>
  <c r="F32" i="37"/>
  <c r="F40" i="37"/>
  <c r="F48" i="37"/>
  <c r="F75" i="37"/>
  <c r="F76" i="37"/>
  <c r="G76" i="37"/>
  <c r="E76" i="37"/>
  <c r="C76" i="37"/>
  <c r="G75" i="37"/>
  <c r="E75" i="37"/>
  <c r="C75" i="37"/>
  <c r="G74" i="37"/>
  <c r="E74" i="37"/>
  <c r="C74" i="37"/>
  <c r="G73" i="37"/>
  <c r="E73" i="37"/>
  <c r="C73" i="37"/>
  <c r="G72" i="37"/>
  <c r="E72" i="37"/>
  <c r="C72" i="37"/>
  <c r="G70" i="37"/>
  <c r="E70" i="37"/>
  <c r="C70" i="37"/>
  <c r="G69" i="37"/>
  <c r="E69" i="37"/>
  <c r="C69" i="37"/>
  <c r="G67" i="37"/>
  <c r="E67" i="37"/>
  <c r="C67" i="37"/>
  <c r="G66" i="37"/>
  <c r="E66" i="37"/>
  <c r="C66" i="37"/>
  <c r="G65" i="37"/>
  <c r="E65" i="37"/>
  <c r="C65" i="37"/>
  <c r="G64" i="37"/>
  <c r="E64" i="37"/>
  <c r="C64" i="37"/>
  <c r="G63" i="37"/>
  <c r="E63" i="37"/>
  <c r="C63" i="37"/>
  <c r="G62" i="37"/>
  <c r="E62" i="37"/>
  <c r="C62" i="37"/>
  <c r="G61" i="37"/>
  <c r="E61" i="37"/>
  <c r="C61" i="37"/>
  <c r="G60" i="37"/>
  <c r="E60" i="37"/>
  <c r="C60" i="37"/>
  <c r="G59" i="37"/>
  <c r="E59" i="37"/>
  <c r="C59" i="37"/>
  <c r="G58" i="37"/>
  <c r="E58" i="37"/>
  <c r="C58" i="37"/>
  <c r="G57" i="37"/>
  <c r="E57" i="37"/>
  <c r="C57" i="37"/>
  <c r="G56" i="37"/>
  <c r="E56" i="37"/>
  <c r="C56" i="37"/>
  <c r="G55" i="37"/>
  <c r="E55" i="37"/>
  <c r="C55" i="37"/>
  <c r="G54" i="37"/>
  <c r="E54" i="37"/>
  <c r="C54" i="37"/>
  <c r="G53" i="37"/>
  <c r="E53" i="37"/>
  <c r="C53" i="37"/>
  <c r="G52" i="37"/>
  <c r="E52" i="37"/>
  <c r="C52" i="37"/>
  <c r="G51" i="37"/>
  <c r="E51" i="37"/>
  <c r="C51" i="37"/>
  <c r="G50" i="37"/>
  <c r="E50" i="37"/>
  <c r="C50" i="37"/>
  <c r="G48" i="37"/>
  <c r="E48" i="37"/>
  <c r="C48" i="37"/>
  <c r="G47" i="37"/>
  <c r="E47" i="37"/>
  <c r="C47" i="37"/>
  <c r="G46" i="37"/>
  <c r="E46" i="37"/>
  <c r="C46" i="37"/>
  <c r="G45" i="37"/>
  <c r="E45" i="37"/>
  <c r="C45" i="37"/>
  <c r="G44" i="37"/>
  <c r="E44" i="37"/>
  <c r="C44" i="37"/>
  <c r="G43" i="37"/>
  <c r="E43" i="37"/>
  <c r="C43" i="37"/>
  <c r="G42" i="37"/>
  <c r="E42" i="37"/>
  <c r="C42" i="37"/>
  <c r="G40" i="37"/>
  <c r="E40" i="37"/>
  <c r="C40" i="37"/>
  <c r="G39" i="37"/>
  <c r="E39" i="37"/>
  <c r="C39" i="37"/>
  <c r="G38" i="37"/>
  <c r="E38" i="37"/>
  <c r="C38" i="37"/>
  <c r="G36" i="37"/>
  <c r="E36" i="37"/>
  <c r="C36" i="37"/>
  <c r="G34" i="37"/>
  <c r="E34" i="37"/>
  <c r="C34" i="37"/>
  <c r="F33" i="37"/>
  <c r="G33" i="37"/>
  <c r="E33" i="37"/>
  <c r="C33" i="37"/>
  <c r="G32" i="37"/>
  <c r="E32" i="37"/>
  <c r="C32" i="37"/>
  <c r="G31" i="37"/>
  <c r="E31" i="37"/>
  <c r="C31" i="37"/>
  <c r="G30" i="37"/>
  <c r="E30" i="37"/>
  <c r="C30" i="37"/>
  <c r="G29" i="37"/>
  <c r="E29" i="37"/>
  <c r="C29" i="37"/>
  <c r="G28" i="37"/>
  <c r="E28" i="37"/>
  <c r="C28" i="37"/>
  <c r="G27" i="37"/>
  <c r="E27" i="37"/>
  <c r="C27" i="37"/>
  <c r="G26" i="37"/>
  <c r="E26" i="37"/>
  <c r="C26" i="37"/>
  <c r="G25" i="37"/>
  <c r="E25" i="37"/>
  <c r="C25" i="37"/>
  <c r="G24" i="37"/>
  <c r="E24" i="37"/>
  <c r="C24" i="37"/>
  <c r="G23" i="37"/>
  <c r="E23" i="37"/>
  <c r="C23" i="37"/>
  <c r="G22" i="37"/>
  <c r="E22" i="37"/>
  <c r="C22" i="37"/>
  <c r="G21" i="37"/>
  <c r="E21" i="37"/>
  <c r="C21" i="37"/>
  <c r="G20" i="37"/>
  <c r="E20" i="37"/>
  <c r="C20" i="37"/>
  <c r="G19" i="37"/>
  <c r="E19" i="37"/>
  <c r="C19" i="37"/>
  <c r="G18" i="37"/>
  <c r="E18" i="37"/>
  <c r="C18" i="37"/>
  <c r="G17" i="37"/>
  <c r="E17" i="37"/>
  <c r="C17" i="37"/>
  <c r="G16" i="37"/>
  <c r="E16" i="37"/>
  <c r="C16" i="37"/>
  <c r="F15" i="37"/>
  <c r="G15" i="37"/>
  <c r="E15" i="37"/>
  <c r="C15" i="37"/>
  <c r="G14" i="37"/>
  <c r="E14" i="37"/>
  <c r="C14" i="37"/>
  <c r="G13" i="37"/>
  <c r="E13" i="37"/>
  <c r="C13" i="37"/>
  <c r="F73" i="13"/>
  <c r="F72" i="13"/>
  <c r="F70" i="13"/>
  <c r="F69" i="13"/>
  <c r="F74" i="13"/>
  <c r="F66" i="13"/>
  <c r="F65" i="13"/>
  <c r="F64" i="13"/>
  <c r="F63" i="13"/>
  <c r="F62" i="13"/>
  <c r="F61" i="13"/>
  <c r="F60" i="13"/>
  <c r="F59" i="13"/>
  <c r="F58" i="13"/>
  <c r="F57" i="13"/>
  <c r="F55" i="13"/>
  <c r="F53" i="13"/>
  <c r="F52" i="13"/>
  <c r="F51" i="13"/>
  <c r="F50" i="13"/>
  <c r="F54" i="13"/>
  <c r="F56" i="13"/>
  <c r="F67" i="13"/>
  <c r="F46" i="13"/>
  <c r="F45" i="13"/>
  <c r="F44" i="13"/>
  <c r="F43" i="13"/>
  <c r="F42" i="13"/>
  <c r="F47" i="13"/>
  <c r="F39" i="13"/>
  <c r="F38" i="13"/>
  <c r="F36" i="13"/>
  <c r="F34" i="13"/>
  <c r="F29" i="13"/>
  <c r="F28" i="13"/>
  <c r="F26" i="13"/>
  <c r="F27" i="13"/>
  <c r="F25" i="13"/>
  <c r="F24" i="13"/>
  <c r="F23" i="13"/>
  <c r="F22" i="13"/>
  <c r="F21" i="13"/>
  <c r="F20" i="13"/>
  <c r="F19" i="13"/>
  <c r="F18" i="13"/>
  <c r="F17" i="13"/>
  <c r="F16" i="13"/>
  <c r="F14" i="13"/>
  <c r="F13" i="13"/>
  <c r="F30" i="13"/>
  <c r="F31" i="13"/>
  <c r="F32" i="13"/>
  <c r="F40" i="13"/>
  <c r="F48" i="13"/>
  <c r="F75" i="13"/>
  <c r="F76" i="13"/>
  <c r="G76" i="13"/>
  <c r="E76" i="13"/>
  <c r="C76" i="13"/>
  <c r="G75" i="13"/>
  <c r="E75" i="13"/>
  <c r="C75" i="13"/>
  <c r="G74" i="13"/>
  <c r="E74" i="13"/>
  <c r="C74" i="13"/>
  <c r="G73" i="13"/>
  <c r="E73" i="13"/>
  <c r="C73" i="13"/>
  <c r="G72" i="13"/>
  <c r="E72" i="13"/>
  <c r="C72" i="13"/>
  <c r="G70" i="13"/>
  <c r="E70" i="13"/>
  <c r="C70" i="13"/>
  <c r="G69" i="13"/>
  <c r="E69" i="13"/>
  <c r="C69" i="13"/>
  <c r="G67" i="13"/>
  <c r="E67" i="13"/>
  <c r="C67" i="13"/>
  <c r="G66" i="13"/>
  <c r="E66" i="13"/>
  <c r="C66" i="13"/>
  <c r="G65" i="13"/>
  <c r="E65" i="13"/>
  <c r="C65" i="13"/>
  <c r="G64" i="13"/>
  <c r="E64" i="13"/>
  <c r="C64" i="13"/>
  <c r="G63" i="13"/>
  <c r="E63" i="13"/>
  <c r="C63" i="13"/>
  <c r="G62" i="13"/>
  <c r="E62" i="13"/>
  <c r="C62" i="13"/>
  <c r="G61" i="13"/>
  <c r="E61" i="13"/>
  <c r="C61" i="13"/>
  <c r="G60" i="13"/>
  <c r="E60" i="13"/>
  <c r="C60" i="13"/>
  <c r="G59" i="13"/>
  <c r="E59" i="13"/>
  <c r="C59" i="13"/>
  <c r="G58" i="13"/>
  <c r="E58" i="13"/>
  <c r="C58" i="13"/>
  <c r="G57" i="13"/>
  <c r="E57" i="13"/>
  <c r="C57" i="13"/>
  <c r="G56" i="13"/>
  <c r="E56" i="13"/>
  <c r="C56" i="13"/>
  <c r="G55" i="13"/>
  <c r="E55" i="13"/>
  <c r="C55" i="13"/>
  <c r="G54" i="13"/>
  <c r="E54" i="13"/>
  <c r="C54" i="13"/>
  <c r="G53" i="13"/>
  <c r="E53" i="13"/>
  <c r="C53" i="13"/>
  <c r="G52" i="13"/>
  <c r="E52" i="13"/>
  <c r="C52" i="13"/>
  <c r="G51" i="13"/>
  <c r="E51" i="13"/>
  <c r="C51" i="13"/>
  <c r="G50" i="13"/>
  <c r="E50" i="13"/>
  <c r="C50" i="13"/>
  <c r="G48" i="13"/>
  <c r="E48" i="13"/>
  <c r="C48" i="13"/>
  <c r="G47" i="13"/>
  <c r="E47" i="13"/>
  <c r="C47" i="13"/>
  <c r="G46" i="13"/>
  <c r="E46" i="13"/>
  <c r="C46" i="13"/>
  <c r="G45" i="13"/>
  <c r="E45" i="13"/>
  <c r="C45" i="13"/>
  <c r="G44" i="13"/>
  <c r="E44" i="13"/>
  <c r="C44" i="13"/>
  <c r="G43" i="13"/>
  <c r="E43" i="13"/>
  <c r="C43" i="13"/>
  <c r="G42" i="13"/>
  <c r="E42" i="13"/>
  <c r="C42" i="13"/>
  <c r="G40" i="13"/>
  <c r="E40" i="13"/>
  <c r="C40" i="13"/>
  <c r="G39" i="13"/>
  <c r="E39" i="13"/>
  <c r="C39" i="13"/>
  <c r="G38" i="13"/>
  <c r="E38" i="13"/>
  <c r="C38" i="13"/>
  <c r="G36" i="13"/>
  <c r="E36" i="13"/>
  <c r="C36" i="13"/>
  <c r="G34" i="13"/>
  <c r="E34" i="13"/>
  <c r="C34" i="13"/>
  <c r="F33" i="13"/>
  <c r="G33" i="13"/>
  <c r="E33" i="13"/>
  <c r="C33" i="13"/>
  <c r="G32" i="13"/>
  <c r="E32" i="13"/>
  <c r="C32" i="13"/>
  <c r="G31" i="13"/>
  <c r="E31" i="13"/>
  <c r="C31" i="13"/>
  <c r="G30" i="13"/>
  <c r="E30" i="13"/>
  <c r="C30" i="13"/>
  <c r="G29" i="13"/>
  <c r="E29" i="13"/>
  <c r="C29" i="13"/>
  <c r="G28" i="13"/>
  <c r="E28" i="13"/>
  <c r="C28" i="13"/>
  <c r="G27" i="13"/>
  <c r="E27" i="13"/>
  <c r="C27" i="13"/>
  <c r="G26" i="13"/>
  <c r="E26" i="13"/>
  <c r="C26" i="13"/>
  <c r="G25" i="13"/>
  <c r="E25" i="13"/>
  <c r="C25" i="13"/>
  <c r="G24" i="13"/>
  <c r="E24" i="13"/>
  <c r="C24" i="13"/>
  <c r="G23" i="13"/>
  <c r="E23" i="13"/>
  <c r="C23" i="13"/>
  <c r="G22" i="13"/>
  <c r="E22" i="13"/>
  <c r="C22" i="13"/>
  <c r="G21" i="13"/>
  <c r="E21" i="13"/>
  <c r="C21" i="13"/>
  <c r="G20" i="13"/>
  <c r="E20" i="13"/>
  <c r="C20" i="13"/>
  <c r="G19" i="13"/>
  <c r="E19" i="13"/>
  <c r="C19" i="13"/>
  <c r="G18" i="13"/>
  <c r="E18" i="13"/>
  <c r="C18" i="13"/>
  <c r="G17" i="13"/>
  <c r="E17" i="13"/>
  <c r="C17" i="13"/>
  <c r="G16" i="13"/>
  <c r="E16" i="13"/>
  <c r="C16" i="13"/>
  <c r="F15" i="13"/>
  <c r="G15" i="13"/>
  <c r="E15" i="13"/>
  <c r="C15" i="13"/>
  <c r="G14" i="13"/>
  <c r="E14" i="13"/>
  <c r="C14" i="13"/>
  <c r="G13" i="13"/>
  <c r="E13" i="13"/>
  <c r="C13" i="13"/>
  <c r="F73" i="19"/>
  <c r="F72" i="19"/>
  <c r="F70" i="19"/>
  <c r="F69" i="19"/>
  <c r="F74" i="19"/>
  <c r="F66" i="19"/>
  <c r="F65" i="19"/>
  <c r="F64" i="19"/>
  <c r="F63" i="19"/>
  <c r="F62" i="19"/>
  <c r="F61" i="19"/>
  <c r="F60" i="19"/>
  <c r="F59" i="19"/>
  <c r="F58" i="19"/>
  <c r="F57" i="19"/>
  <c r="F55" i="19"/>
  <c r="F53" i="19"/>
  <c r="F52" i="19"/>
  <c r="F51" i="19"/>
  <c r="F50" i="19"/>
  <c r="F54" i="19"/>
  <c r="F56" i="19"/>
  <c r="F67" i="19"/>
  <c r="F46" i="19"/>
  <c r="F45" i="19"/>
  <c r="F44" i="19"/>
  <c r="F43" i="19"/>
  <c r="F42" i="19"/>
  <c r="F47" i="19"/>
  <c r="F39" i="19"/>
  <c r="F38" i="19"/>
  <c r="F36" i="19"/>
  <c r="F34" i="19"/>
  <c r="F29" i="19"/>
  <c r="F28" i="19"/>
  <c r="F26" i="19"/>
  <c r="F27" i="19"/>
  <c r="F25" i="19"/>
  <c r="F24" i="19"/>
  <c r="F23" i="19"/>
  <c r="F22" i="19"/>
  <c r="F21" i="19"/>
  <c r="F20" i="19"/>
  <c r="F19" i="19"/>
  <c r="F18" i="19"/>
  <c r="F17" i="19"/>
  <c r="F16" i="19"/>
  <c r="F14" i="19"/>
  <c r="F13" i="19"/>
  <c r="F30" i="19"/>
  <c r="F31" i="19"/>
  <c r="F32" i="19"/>
  <c r="F40" i="19"/>
  <c r="F48" i="19"/>
  <c r="F75" i="19"/>
  <c r="F76" i="19"/>
  <c r="G76" i="19"/>
  <c r="E76" i="19"/>
  <c r="C76" i="19"/>
  <c r="G75" i="19"/>
  <c r="E75" i="19"/>
  <c r="C75" i="19"/>
  <c r="G74" i="19"/>
  <c r="E74" i="19"/>
  <c r="C74" i="19"/>
  <c r="G73" i="19"/>
  <c r="E73" i="19"/>
  <c r="C73" i="19"/>
  <c r="G72" i="19"/>
  <c r="E72" i="19"/>
  <c r="C72" i="19"/>
  <c r="G70" i="19"/>
  <c r="E70" i="19"/>
  <c r="C70" i="19"/>
  <c r="G69" i="19"/>
  <c r="E69" i="19"/>
  <c r="C69" i="19"/>
  <c r="G67" i="19"/>
  <c r="E67" i="19"/>
  <c r="C67" i="19"/>
  <c r="G66" i="19"/>
  <c r="E66" i="19"/>
  <c r="C66" i="19"/>
  <c r="G65" i="19"/>
  <c r="E65" i="19"/>
  <c r="C65" i="19"/>
  <c r="G64" i="19"/>
  <c r="E64" i="19"/>
  <c r="C64" i="19"/>
  <c r="G63" i="19"/>
  <c r="E63" i="19"/>
  <c r="C63" i="19"/>
  <c r="G62" i="19"/>
  <c r="E62" i="19"/>
  <c r="C62" i="19"/>
  <c r="G61" i="19"/>
  <c r="E61" i="19"/>
  <c r="C61" i="19"/>
  <c r="G60" i="19"/>
  <c r="E60" i="19"/>
  <c r="C60" i="19"/>
  <c r="G59" i="19"/>
  <c r="E59" i="19"/>
  <c r="C59" i="19"/>
  <c r="G58" i="19"/>
  <c r="E58" i="19"/>
  <c r="C58" i="19"/>
  <c r="G57" i="19"/>
  <c r="E57" i="19"/>
  <c r="C57" i="19"/>
  <c r="G56" i="19"/>
  <c r="E56" i="19"/>
  <c r="C56" i="19"/>
  <c r="G55" i="19"/>
  <c r="E55" i="19"/>
  <c r="C55" i="19"/>
  <c r="G54" i="19"/>
  <c r="E54" i="19"/>
  <c r="C54" i="19"/>
  <c r="G53" i="19"/>
  <c r="E53" i="19"/>
  <c r="C53" i="19"/>
  <c r="G52" i="19"/>
  <c r="E52" i="19"/>
  <c r="C52" i="19"/>
  <c r="G51" i="19"/>
  <c r="E51" i="19"/>
  <c r="C51" i="19"/>
  <c r="G50" i="19"/>
  <c r="E50" i="19"/>
  <c r="C50" i="19"/>
  <c r="G48" i="19"/>
  <c r="E48" i="19"/>
  <c r="C48" i="19"/>
  <c r="G47" i="19"/>
  <c r="E47" i="19"/>
  <c r="C47" i="19"/>
  <c r="G46" i="19"/>
  <c r="E46" i="19"/>
  <c r="C46" i="19"/>
  <c r="G45" i="19"/>
  <c r="E45" i="19"/>
  <c r="C45" i="19"/>
  <c r="G44" i="19"/>
  <c r="E44" i="19"/>
  <c r="C44" i="19"/>
  <c r="G43" i="19"/>
  <c r="E43" i="19"/>
  <c r="C43" i="19"/>
  <c r="G42" i="19"/>
  <c r="E42" i="19"/>
  <c r="C42" i="19"/>
  <c r="G40" i="19"/>
  <c r="E40" i="19"/>
  <c r="C40" i="19"/>
  <c r="G39" i="19"/>
  <c r="E39" i="19"/>
  <c r="C39" i="19"/>
  <c r="G38" i="19"/>
  <c r="E38" i="19"/>
  <c r="C38" i="19"/>
  <c r="G36" i="19"/>
  <c r="E36" i="19"/>
  <c r="C36" i="19"/>
  <c r="G34" i="19"/>
  <c r="E34" i="19"/>
  <c r="C34" i="19"/>
  <c r="F33" i="19"/>
  <c r="G33" i="19"/>
  <c r="E33" i="19"/>
  <c r="C33" i="19"/>
  <c r="G32" i="19"/>
  <c r="E32" i="19"/>
  <c r="C32" i="19"/>
  <c r="G31" i="19"/>
  <c r="E31" i="19"/>
  <c r="C31" i="19"/>
  <c r="G30" i="19"/>
  <c r="E30" i="19"/>
  <c r="C30" i="19"/>
  <c r="G29" i="19"/>
  <c r="E29" i="19"/>
  <c r="C29" i="19"/>
  <c r="G28" i="19"/>
  <c r="E28" i="19"/>
  <c r="C28" i="19"/>
  <c r="G27" i="19"/>
  <c r="E27" i="19"/>
  <c r="C27" i="19"/>
  <c r="G26" i="19"/>
  <c r="E26" i="19"/>
  <c r="C26" i="19"/>
  <c r="G25" i="19"/>
  <c r="E25" i="19"/>
  <c r="C25" i="19"/>
  <c r="G24" i="19"/>
  <c r="E24" i="19"/>
  <c r="C24" i="19"/>
  <c r="G23" i="19"/>
  <c r="E23" i="19"/>
  <c r="C23" i="19"/>
  <c r="G22" i="19"/>
  <c r="E22" i="19"/>
  <c r="C22" i="19"/>
  <c r="G21" i="19"/>
  <c r="E21" i="19"/>
  <c r="C21" i="19"/>
  <c r="G20" i="19"/>
  <c r="E20" i="19"/>
  <c r="C20" i="19"/>
  <c r="G19" i="19"/>
  <c r="E19" i="19"/>
  <c r="C19" i="19"/>
  <c r="G18" i="19"/>
  <c r="E18" i="19"/>
  <c r="C18" i="19"/>
  <c r="G17" i="19"/>
  <c r="E17" i="19"/>
  <c r="C17" i="19"/>
  <c r="G16" i="19"/>
  <c r="E16" i="19"/>
  <c r="C16" i="19"/>
  <c r="F15" i="19"/>
  <c r="G15" i="19"/>
  <c r="E15" i="19"/>
  <c r="C15" i="19"/>
  <c r="G14" i="19"/>
  <c r="E14" i="19"/>
  <c r="C14" i="19"/>
  <c r="G13" i="19"/>
  <c r="E13" i="19"/>
  <c r="C13" i="19"/>
  <c r="F73" i="17"/>
  <c r="F72" i="17"/>
  <c r="F70" i="17"/>
  <c r="F69" i="17"/>
  <c r="F74" i="17"/>
  <c r="F66" i="17"/>
  <c r="F65" i="17"/>
  <c r="F64" i="17"/>
  <c r="F63" i="17"/>
  <c r="F62" i="17"/>
  <c r="F61" i="17"/>
  <c r="F60" i="17"/>
  <c r="F59" i="17"/>
  <c r="F58" i="17"/>
  <c r="F57" i="17"/>
  <c r="F55" i="17"/>
  <c r="F53" i="17"/>
  <c r="F52" i="17"/>
  <c r="F51" i="17"/>
  <c r="F50" i="17"/>
  <c r="F54" i="17"/>
  <c r="F56" i="17"/>
  <c r="F67" i="17"/>
  <c r="F46" i="17"/>
  <c r="F45" i="17"/>
  <c r="F44" i="17"/>
  <c r="F43" i="17"/>
  <c r="F42" i="17"/>
  <c r="F47" i="17"/>
  <c r="F39" i="17"/>
  <c r="F38" i="17"/>
  <c r="F36" i="17"/>
  <c r="F34" i="17"/>
  <c r="F29" i="17"/>
  <c r="F28" i="17"/>
  <c r="F26" i="17"/>
  <c r="F27" i="17"/>
  <c r="F25" i="17"/>
  <c r="F24" i="17"/>
  <c r="F23" i="17"/>
  <c r="F22" i="17"/>
  <c r="F21" i="17"/>
  <c r="F20" i="17"/>
  <c r="F19" i="17"/>
  <c r="F18" i="17"/>
  <c r="F17" i="17"/>
  <c r="F16" i="17"/>
  <c r="F14" i="17"/>
  <c r="F13" i="17"/>
  <c r="F30" i="17"/>
  <c r="F31" i="17"/>
  <c r="F32" i="17"/>
  <c r="F40" i="17"/>
  <c r="F48" i="17"/>
  <c r="F75" i="17"/>
  <c r="F76" i="17"/>
  <c r="G76" i="17"/>
  <c r="E76" i="17"/>
  <c r="C76" i="17"/>
  <c r="G75" i="17"/>
  <c r="E75" i="17"/>
  <c r="C75" i="17"/>
  <c r="G74" i="17"/>
  <c r="E74" i="17"/>
  <c r="C74" i="17"/>
  <c r="G73" i="17"/>
  <c r="E73" i="17"/>
  <c r="C73" i="17"/>
  <c r="G72" i="17"/>
  <c r="E72" i="17"/>
  <c r="C72" i="17"/>
  <c r="G70" i="17"/>
  <c r="E70" i="17"/>
  <c r="C70" i="17"/>
  <c r="G69" i="17"/>
  <c r="E69" i="17"/>
  <c r="C69" i="17"/>
  <c r="G67" i="17"/>
  <c r="E67" i="17"/>
  <c r="C67" i="17"/>
  <c r="G66" i="17"/>
  <c r="E66" i="17"/>
  <c r="C66" i="17"/>
  <c r="G65" i="17"/>
  <c r="E65" i="17"/>
  <c r="C65" i="17"/>
  <c r="G64" i="17"/>
  <c r="E64" i="17"/>
  <c r="C64" i="17"/>
  <c r="G63" i="17"/>
  <c r="E63" i="17"/>
  <c r="C63" i="17"/>
  <c r="G62" i="17"/>
  <c r="E62" i="17"/>
  <c r="C62" i="17"/>
  <c r="G61" i="17"/>
  <c r="E61" i="17"/>
  <c r="C61" i="17"/>
  <c r="G60" i="17"/>
  <c r="E60" i="17"/>
  <c r="C60" i="17"/>
  <c r="G59" i="17"/>
  <c r="E59" i="17"/>
  <c r="C59" i="17"/>
  <c r="G58" i="17"/>
  <c r="E58" i="17"/>
  <c r="C58" i="17"/>
  <c r="G57" i="17"/>
  <c r="E57" i="17"/>
  <c r="C57" i="17"/>
  <c r="G56" i="17"/>
  <c r="E56" i="17"/>
  <c r="C56" i="17"/>
  <c r="G55" i="17"/>
  <c r="E55" i="17"/>
  <c r="C55" i="17"/>
  <c r="G54" i="17"/>
  <c r="E54" i="17"/>
  <c r="C54" i="17"/>
  <c r="G53" i="17"/>
  <c r="E53" i="17"/>
  <c r="C53" i="17"/>
  <c r="G52" i="17"/>
  <c r="E52" i="17"/>
  <c r="C52" i="17"/>
  <c r="G51" i="17"/>
  <c r="E51" i="17"/>
  <c r="C51" i="17"/>
  <c r="G50" i="17"/>
  <c r="E50" i="17"/>
  <c r="C50" i="17"/>
  <c r="G48" i="17"/>
  <c r="E48" i="17"/>
  <c r="C48" i="17"/>
  <c r="G47" i="17"/>
  <c r="E47" i="17"/>
  <c r="C47" i="17"/>
  <c r="G46" i="17"/>
  <c r="E46" i="17"/>
  <c r="C46" i="17"/>
  <c r="G45" i="17"/>
  <c r="E45" i="17"/>
  <c r="C45" i="17"/>
  <c r="G44" i="17"/>
  <c r="E44" i="17"/>
  <c r="C44" i="17"/>
  <c r="G43" i="17"/>
  <c r="E43" i="17"/>
  <c r="C43" i="17"/>
  <c r="G42" i="17"/>
  <c r="E42" i="17"/>
  <c r="C42" i="17"/>
  <c r="G40" i="17"/>
  <c r="E40" i="17"/>
  <c r="C40" i="17"/>
  <c r="G39" i="17"/>
  <c r="E39" i="17"/>
  <c r="C39" i="17"/>
  <c r="G38" i="17"/>
  <c r="E38" i="17"/>
  <c r="C38" i="17"/>
  <c r="G36" i="17"/>
  <c r="E36" i="17"/>
  <c r="C36" i="17"/>
  <c r="G34" i="17"/>
  <c r="E34" i="17"/>
  <c r="C34" i="17"/>
  <c r="F33" i="17"/>
  <c r="G33" i="17"/>
  <c r="E33" i="17"/>
  <c r="C33" i="17"/>
  <c r="G32" i="17"/>
  <c r="E32" i="17"/>
  <c r="C32" i="17"/>
  <c r="G31" i="17"/>
  <c r="E31" i="17"/>
  <c r="C31" i="17"/>
  <c r="G30" i="17"/>
  <c r="E30" i="17"/>
  <c r="C30" i="17"/>
  <c r="G29" i="17"/>
  <c r="E29" i="17"/>
  <c r="C29" i="17"/>
  <c r="G28" i="17"/>
  <c r="E28" i="17"/>
  <c r="C28" i="17"/>
  <c r="G27" i="17"/>
  <c r="E27" i="17"/>
  <c r="C27" i="17"/>
  <c r="G26" i="17"/>
  <c r="E26" i="17"/>
  <c r="C26" i="17"/>
  <c r="G25" i="17"/>
  <c r="E25" i="17"/>
  <c r="C25" i="17"/>
  <c r="G24" i="17"/>
  <c r="E24" i="17"/>
  <c r="C24" i="17"/>
  <c r="G23" i="17"/>
  <c r="E23" i="17"/>
  <c r="C23" i="17"/>
  <c r="G22" i="17"/>
  <c r="E22" i="17"/>
  <c r="C22" i="17"/>
  <c r="G21" i="17"/>
  <c r="E21" i="17"/>
  <c r="C21" i="17"/>
  <c r="G20" i="17"/>
  <c r="E20" i="17"/>
  <c r="C20" i="17"/>
  <c r="G19" i="17"/>
  <c r="E19" i="17"/>
  <c r="C19" i="17"/>
  <c r="G18" i="17"/>
  <c r="E18" i="17"/>
  <c r="C18" i="17"/>
  <c r="G17" i="17"/>
  <c r="E17" i="17"/>
  <c r="C17" i="17"/>
  <c r="G16" i="17"/>
  <c r="E16" i="17"/>
  <c r="C16" i="17"/>
  <c r="F15" i="17"/>
  <c r="G15" i="17"/>
  <c r="E15" i="17"/>
  <c r="C15" i="17"/>
  <c r="G14" i="17"/>
  <c r="E14" i="17"/>
  <c r="C14" i="17"/>
  <c r="G13" i="17"/>
  <c r="E13" i="17"/>
  <c r="C13" i="17"/>
  <c r="F73" i="16"/>
  <c r="F72" i="16"/>
  <c r="F70" i="16"/>
  <c r="F69" i="16"/>
  <c r="F74" i="16"/>
  <c r="F66" i="16"/>
  <c r="F65" i="16"/>
  <c r="F64" i="16"/>
  <c r="F63" i="16"/>
  <c r="F62" i="16"/>
  <c r="F61" i="16"/>
  <c r="F60" i="16"/>
  <c r="F59" i="16"/>
  <c r="F58" i="16"/>
  <c r="F57" i="16"/>
  <c r="F55" i="16"/>
  <c r="F53" i="16"/>
  <c r="F52" i="16"/>
  <c r="F51" i="16"/>
  <c r="F50" i="16"/>
  <c r="F54" i="16"/>
  <c r="F56" i="16"/>
  <c r="F67" i="16"/>
  <c r="F46" i="16"/>
  <c r="F45" i="16"/>
  <c r="F44" i="16"/>
  <c r="F43" i="16"/>
  <c r="F42" i="16"/>
  <c r="F47" i="16"/>
  <c r="F39" i="16"/>
  <c r="F38" i="16"/>
  <c r="F36" i="16"/>
  <c r="F34" i="16"/>
  <c r="F29" i="16"/>
  <c r="F28" i="16"/>
  <c r="F26" i="16"/>
  <c r="F27" i="16"/>
  <c r="F25" i="16"/>
  <c r="F24" i="16"/>
  <c r="F23" i="16"/>
  <c r="F22" i="16"/>
  <c r="F21" i="16"/>
  <c r="F20" i="16"/>
  <c r="F19" i="16"/>
  <c r="F18" i="16"/>
  <c r="F17" i="16"/>
  <c r="F16" i="16"/>
  <c r="F14" i="16"/>
  <c r="F13" i="16"/>
  <c r="F30" i="16"/>
  <c r="F31" i="16"/>
  <c r="F32" i="16"/>
  <c r="F40" i="16"/>
  <c r="F48" i="16"/>
  <c r="F75" i="16"/>
  <c r="F76" i="16"/>
  <c r="G76" i="16"/>
  <c r="E76" i="16"/>
  <c r="C76" i="16"/>
  <c r="G75" i="16"/>
  <c r="E75" i="16"/>
  <c r="C75" i="16"/>
  <c r="G74" i="16"/>
  <c r="E74" i="16"/>
  <c r="C74" i="16"/>
  <c r="G73" i="16"/>
  <c r="E73" i="16"/>
  <c r="C73" i="16"/>
  <c r="G72" i="16"/>
  <c r="E72" i="16"/>
  <c r="C72" i="16"/>
  <c r="G70" i="16"/>
  <c r="E70" i="16"/>
  <c r="C70" i="16"/>
  <c r="G69" i="16"/>
  <c r="E69" i="16"/>
  <c r="C69" i="16"/>
  <c r="G67" i="16"/>
  <c r="E67" i="16"/>
  <c r="C67" i="16"/>
  <c r="G66" i="16"/>
  <c r="E66" i="16"/>
  <c r="C66" i="16"/>
  <c r="G65" i="16"/>
  <c r="E65" i="16"/>
  <c r="C65" i="16"/>
  <c r="G64" i="16"/>
  <c r="E64" i="16"/>
  <c r="C64" i="16"/>
  <c r="G63" i="16"/>
  <c r="E63" i="16"/>
  <c r="C63" i="16"/>
  <c r="G62" i="16"/>
  <c r="E62" i="16"/>
  <c r="C62" i="16"/>
  <c r="G61" i="16"/>
  <c r="E61" i="16"/>
  <c r="C61" i="16"/>
  <c r="G60" i="16"/>
  <c r="E60" i="16"/>
  <c r="C60" i="16"/>
  <c r="G59" i="16"/>
  <c r="E59" i="16"/>
  <c r="C59" i="16"/>
  <c r="G58" i="16"/>
  <c r="E58" i="16"/>
  <c r="C58" i="16"/>
  <c r="G57" i="16"/>
  <c r="E57" i="16"/>
  <c r="C57" i="16"/>
  <c r="G56" i="16"/>
  <c r="E56" i="16"/>
  <c r="C56" i="16"/>
  <c r="G55" i="16"/>
  <c r="E55" i="16"/>
  <c r="C55" i="16"/>
  <c r="G54" i="16"/>
  <c r="E54" i="16"/>
  <c r="C54" i="16"/>
  <c r="G53" i="16"/>
  <c r="E53" i="16"/>
  <c r="C53" i="16"/>
  <c r="G52" i="16"/>
  <c r="E52" i="16"/>
  <c r="C52" i="16"/>
  <c r="G51" i="16"/>
  <c r="E51" i="16"/>
  <c r="C51" i="16"/>
  <c r="G50" i="16"/>
  <c r="E50" i="16"/>
  <c r="C50" i="16"/>
  <c r="G48" i="16"/>
  <c r="E48" i="16"/>
  <c r="C48" i="16"/>
  <c r="G47" i="16"/>
  <c r="E47" i="16"/>
  <c r="C47" i="16"/>
  <c r="G46" i="16"/>
  <c r="E46" i="16"/>
  <c r="C46" i="16"/>
  <c r="G45" i="16"/>
  <c r="E45" i="16"/>
  <c r="C45" i="16"/>
  <c r="G44" i="16"/>
  <c r="E44" i="16"/>
  <c r="C44" i="16"/>
  <c r="G43" i="16"/>
  <c r="E43" i="16"/>
  <c r="C43" i="16"/>
  <c r="G42" i="16"/>
  <c r="E42" i="16"/>
  <c r="C42" i="16"/>
  <c r="G40" i="16"/>
  <c r="E40" i="16"/>
  <c r="C40" i="16"/>
  <c r="G39" i="16"/>
  <c r="E39" i="16"/>
  <c r="C39" i="16"/>
  <c r="G38" i="16"/>
  <c r="E38" i="16"/>
  <c r="C38" i="16"/>
  <c r="G36" i="16"/>
  <c r="E36" i="16"/>
  <c r="C36" i="16"/>
  <c r="G34" i="16"/>
  <c r="E34" i="16"/>
  <c r="C34" i="16"/>
  <c r="F33" i="16"/>
  <c r="G33" i="16"/>
  <c r="E33" i="16"/>
  <c r="C33" i="16"/>
  <c r="G32" i="16"/>
  <c r="E32" i="16"/>
  <c r="C32" i="16"/>
  <c r="G31" i="16"/>
  <c r="E31" i="16"/>
  <c r="C31" i="16"/>
  <c r="G30" i="16"/>
  <c r="E30" i="16"/>
  <c r="C30" i="16"/>
  <c r="G29" i="16"/>
  <c r="E29" i="16"/>
  <c r="C29" i="16"/>
  <c r="G28" i="16"/>
  <c r="E28" i="16"/>
  <c r="C28" i="16"/>
  <c r="G27" i="16"/>
  <c r="E27" i="16"/>
  <c r="C27" i="16"/>
  <c r="G26" i="16"/>
  <c r="E26" i="16"/>
  <c r="C26" i="16"/>
  <c r="G25" i="16"/>
  <c r="E25" i="16"/>
  <c r="C25" i="16"/>
  <c r="G24" i="16"/>
  <c r="E24" i="16"/>
  <c r="C24" i="16"/>
  <c r="G23" i="16"/>
  <c r="E23" i="16"/>
  <c r="C23" i="16"/>
  <c r="G22" i="16"/>
  <c r="E22" i="16"/>
  <c r="C22" i="16"/>
  <c r="G21" i="16"/>
  <c r="E21" i="16"/>
  <c r="C21" i="16"/>
  <c r="G20" i="16"/>
  <c r="E20" i="16"/>
  <c r="C20" i="16"/>
  <c r="G19" i="16"/>
  <c r="E19" i="16"/>
  <c r="C19" i="16"/>
  <c r="G18" i="16"/>
  <c r="E18" i="16"/>
  <c r="C18" i="16"/>
  <c r="G17" i="16"/>
  <c r="E17" i="16"/>
  <c r="C17" i="16"/>
  <c r="G16" i="16"/>
  <c r="E16" i="16"/>
  <c r="C16" i="16"/>
  <c r="F15" i="16"/>
  <c r="G15" i="16"/>
  <c r="E15" i="16"/>
  <c r="C15" i="16"/>
  <c r="G14" i="16"/>
  <c r="E14" i="16"/>
  <c r="C14" i="16"/>
  <c r="G13" i="16"/>
  <c r="E13" i="16"/>
  <c r="C13" i="16"/>
  <c r="F73" i="9"/>
  <c r="F72" i="9"/>
  <c r="F70" i="9"/>
  <c r="F69" i="9"/>
  <c r="F74" i="9"/>
  <c r="F66" i="9"/>
  <c r="F65" i="9"/>
  <c r="F64" i="9"/>
  <c r="F63" i="9"/>
  <c r="F62" i="9"/>
  <c r="F61" i="9"/>
  <c r="F60" i="9"/>
  <c r="F59" i="9"/>
  <c r="F58" i="9"/>
  <c r="F57" i="9"/>
  <c r="F55" i="9"/>
  <c r="F53" i="9"/>
  <c r="F52" i="9"/>
  <c r="F51" i="9"/>
  <c r="F50" i="9"/>
  <c r="F54" i="9"/>
  <c r="F56" i="9"/>
  <c r="F67" i="9"/>
  <c r="F46" i="9"/>
  <c r="F45" i="9"/>
  <c r="F44" i="9"/>
  <c r="F43" i="9"/>
  <c r="F42" i="9"/>
  <c r="F47" i="9"/>
  <c r="F39" i="9"/>
  <c r="F38" i="9"/>
  <c r="F36" i="9"/>
  <c r="F34" i="9"/>
  <c r="F29" i="9"/>
  <c r="F28" i="9"/>
  <c r="F26" i="9"/>
  <c r="F27" i="9"/>
  <c r="F25" i="9"/>
  <c r="F24" i="9"/>
  <c r="F23" i="9"/>
  <c r="F22" i="9"/>
  <c r="F21" i="9"/>
  <c r="F20" i="9"/>
  <c r="F19" i="9"/>
  <c r="F18" i="9"/>
  <c r="F17" i="9"/>
  <c r="F16" i="9"/>
  <c r="F14" i="9"/>
  <c r="F13" i="9"/>
  <c r="F30" i="9"/>
  <c r="F31" i="9"/>
  <c r="F32" i="9"/>
  <c r="F40" i="9"/>
  <c r="F48" i="9"/>
  <c r="F75" i="9"/>
  <c r="F76" i="9"/>
  <c r="G76" i="9"/>
  <c r="E76" i="9"/>
  <c r="C76" i="9"/>
  <c r="G75" i="9"/>
  <c r="E75" i="9"/>
  <c r="C75" i="9"/>
  <c r="G74" i="9"/>
  <c r="E74" i="9"/>
  <c r="C74" i="9"/>
  <c r="G73" i="9"/>
  <c r="E73" i="9"/>
  <c r="C73" i="9"/>
  <c r="G72" i="9"/>
  <c r="E72" i="9"/>
  <c r="C72" i="9"/>
  <c r="G70" i="9"/>
  <c r="E70" i="9"/>
  <c r="C70" i="9"/>
  <c r="G69" i="9"/>
  <c r="E69" i="9"/>
  <c r="C69" i="9"/>
  <c r="G67" i="9"/>
  <c r="E67" i="9"/>
  <c r="C67" i="9"/>
  <c r="G66" i="9"/>
  <c r="E66" i="9"/>
  <c r="C66" i="9"/>
  <c r="G65" i="9"/>
  <c r="E65" i="9"/>
  <c r="C65" i="9"/>
  <c r="G64" i="9"/>
  <c r="E64" i="9"/>
  <c r="C64" i="9"/>
  <c r="G63" i="9"/>
  <c r="E63" i="9"/>
  <c r="C63" i="9"/>
  <c r="G62" i="9"/>
  <c r="E62" i="9"/>
  <c r="C62" i="9"/>
  <c r="G61" i="9"/>
  <c r="E61" i="9"/>
  <c r="C61" i="9"/>
  <c r="G60" i="9"/>
  <c r="E60" i="9"/>
  <c r="C60" i="9"/>
  <c r="G59" i="9"/>
  <c r="E59" i="9"/>
  <c r="C59" i="9"/>
  <c r="G58" i="9"/>
  <c r="E58" i="9"/>
  <c r="C58" i="9"/>
  <c r="G57" i="9"/>
  <c r="E57" i="9"/>
  <c r="C57" i="9"/>
  <c r="G56" i="9"/>
  <c r="E56" i="9"/>
  <c r="C56" i="9"/>
  <c r="G55" i="9"/>
  <c r="E55" i="9"/>
  <c r="C55" i="9"/>
  <c r="G54" i="9"/>
  <c r="E54" i="9"/>
  <c r="C54" i="9"/>
  <c r="G53" i="9"/>
  <c r="E53" i="9"/>
  <c r="C53" i="9"/>
  <c r="G52" i="9"/>
  <c r="E52" i="9"/>
  <c r="C52" i="9"/>
  <c r="G51" i="9"/>
  <c r="E51" i="9"/>
  <c r="C51" i="9"/>
  <c r="G50" i="9"/>
  <c r="E50" i="9"/>
  <c r="C50" i="9"/>
  <c r="G48" i="9"/>
  <c r="E48" i="9"/>
  <c r="C48" i="9"/>
  <c r="G47" i="9"/>
  <c r="E47" i="9"/>
  <c r="C47" i="9"/>
  <c r="G46" i="9"/>
  <c r="E46" i="9"/>
  <c r="C46" i="9"/>
  <c r="G45" i="9"/>
  <c r="E45" i="9"/>
  <c r="C45" i="9"/>
  <c r="G44" i="9"/>
  <c r="E44" i="9"/>
  <c r="C44" i="9"/>
  <c r="G43" i="9"/>
  <c r="E43" i="9"/>
  <c r="C43" i="9"/>
  <c r="G42" i="9"/>
  <c r="E42" i="9"/>
  <c r="C42" i="9"/>
  <c r="G40" i="9"/>
  <c r="E40" i="9"/>
  <c r="C40" i="9"/>
  <c r="G39" i="9"/>
  <c r="E39" i="9"/>
  <c r="C39" i="9"/>
  <c r="G38" i="9"/>
  <c r="E38" i="9"/>
  <c r="C38" i="9"/>
  <c r="G36" i="9"/>
  <c r="E36" i="9"/>
  <c r="C36" i="9"/>
  <c r="G34" i="9"/>
  <c r="E34" i="9"/>
  <c r="C34" i="9"/>
  <c r="F33" i="9"/>
  <c r="G33" i="9"/>
  <c r="E33" i="9"/>
  <c r="C33" i="9"/>
  <c r="G32" i="9"/>
  <c r="E32" i="9"/>
  <c r="C32" i="9"/>
  <c r="G31" i="9"/>
  <c r="E31" i="9"/>
  <c r="C31" i="9"/>
  <c r="G30" i="9"/>
  <c r="E30" i="9"/>
  <c r="C30" i="9"/>
  <c r="G29" i="9"/>
  <c r="E29" i="9"/>
  <c r="C29" i="9"/>
  <c r="G28" i="9"/>
  <c r="E28" i="9"/>
  <c r="C28" i="9"/>
  <c r="G27" i="9"/>
  <c r="E27" i="9"/>
  <c r="C27" i="9"/>
  <c r="G26" i="9"/>
  <c r="E26" i="9"/>
  <c r="C26" i="9"/>
  <c r="G25" i="9"/>
  <c r="E25" i="9"/>
  <c r="C25" i="9"/>
  <c r="G24" i="9"/>
  <c r="E24" i="9"/>
  <c r="C24" i="9"/>
  <c r="G23" i="9"/>
  <c r="E23" i="9"/>
  <c r="C23" i="9"/>
  <c r="G22" i="9"/>
  <c r="E22" i="9"/>
  <c r="C22" i="9"/>
  <c r="G21" i="9"/>
  <c r="E21" i="9"/>
  <c r="C21" i="9"/>
  <c r="G20" i="9"/>
  <c r="E20" i="9"/>
  <c r="C20" i="9"/>
  <c r="G19" i="9"/>
  <c r="E19" i="9"/>
  <c r="C19" i="9"/>
  <c r="G18" i="9"/>
  <c r="E18" i="9"/>
  <c r="C18" i="9"/>
  <c r="G17" i="9"/>
  <c r="E17" i="9"/>
  <c r="C17" i="9"/>
  <c r="G16" i="9"/>
  <c r="E16" i="9"/>
  <c r="C16" i="9"/>
  <c r="F15" i="9"/>
  <c r="G15" i="9"/>
  <c r="E15" i="9"/>
  <c r="C15" i="9"/>
  <c r="G14" i="9"/>
  <c r="E14" i="9"/>
  <c r="C14" i="9"/>
  <c r="G13" i="9"/>
  <c r="E13" i="9"/>
  <c r="C13" i="9"/>
  <c r="F73" i="11"/>
  <c r="F72" i="11"/>
  <c r="F70" i="11"/>
  <c r="F69" i="11"/>
  <c r="F74" i="11"/>
  <c r="F66" i="11"/>
  <c r="F65" i="11"/>
  <c r="F64" i="11"/>
  <c r="F63" i="11"/>
  <c r="F62" i="11"/>
  <c r="F61" i="11"/>
  <c r="F60" i="11"/>
  <c r="F59" i="11"/>
  <c r="F58" i="11"/>
  <c r="F57" i="11"/>
  <c r="F55" i="11"/>
  <c r="F53" i="11"/>
  <c r="F52" i="11"/>
  <c r="F51" i="11"/>
  <c r="F50" i="11"/>
  <c r="F54" i="11"/>
  <c r="F56" i="11"/>
  <c r="F67" i="11"/>
  <c r="F46" i="11"/>
  <c r="F45" i="11"/>
  <c r="F44" i="11"/>
  <c r="F43" i="11"/>
  <c r="F42" i="11"/>
  <c r="F47" i="11"/>
  <c r="F39" i="11"/>
  <c r="F38" i="11"/>
  <c r="F36" i="11"/>
  <c r="F34" i="11"/>
  <c r="F29" i="11"/>
  <c r="F28" i="11"/>
  <c r="F26" i="11"/>
  <c r="F27" i="11"/>
  <c r="F25" i="11"/>
  <c r="F24" i="11"/>
  <c r="F23" i="11"/>
  <c r="F22" i="11"/>
  <c r="F21" i="11"/>
  <c r="F20" i="11"/>
  <c r="F19" i="11"/>
  <c r="F18" i="11"/>
  <c r="F17" i="11"/>
  <c r="F16" i="11"/>
  <c r="F14" i="11"/>
  <c r="F13" i="11"/>
  <c r="F30" i="11"/>
  <c r="F31" i="11"/>
  <c r="F32" i="11"/>
  <c r="F40" i="11"/>
  <c r="F48" i="11"/>
  <c r="F75" i="11"/>
  <c r="F76" i="11"/>
  <c r="G76" i="11"/>
  <c r="E76" i="11"/>
  <c r="C76" i="11"/>
  <c r="G75" i="11"/>
  <c r="E75" i="11"/>
  <c r="C75" i="11"/>
  <c r="G74" i="11"/>
  <c r="E74" i="11"/>
  <c r="C74" i="11"/>
  <c r="G73" i="11"/>
  <c r="E73" i="11"/>
  <c r="C73" i="11"/>
  <c r="G72" i="11"/>
  <c r="E72" i="11"/>
  <c r="C72" i="11"/>
  <c r="G70" i="11"/>
  <c r="E70" i="11"/>
  <c r="C70" i="11"/>
  <c r="G69" i="11"/>
  <c r="E69" i="11"/>
  <c r="C69" i="11"/>
  <c r="G67" i="11"/>
  <c r="E67" i="11"/>
  <c r="C67" i="11"/>
  <c r="G66" i="11"/>
  <c r="E66" i="11"/>
  <c r="C66" i="11"/>
  <c r="G65" i="11"/>
  <c r="E65" i="11"/>
  <c r="C65" i="11"/>
  <c r="G64" i="11"/>
  <c r="E64" i="11"/>
  <c r="C64" i="11"/>
  <c r="G63" i="11"/>
  <c r="E63" i="11"/>
  <c r="C63" i="11"/>
  <c r="G62" i="11"/>
  <c r="E62" i="11"/>
  <c r="C62" i="11"/>
  <c r="G61" i="11"/>
  <c r="E61" i="11"/>
  <c r="C61" i="11"/>
  <c r="G60" i="11"/>
  <c r="E60" i="11"/>
  <c r="C60" i="11"/>
  <c r="G59" i="11"/>
  <c r="E59" i="11"/>
  <c r="C59" i="11"/>
  <c r="G58" i="11"/>
  <c r="E58" i="11"/>
  <c r="C58" i="11"/>
  <c r="G57" i="11"/>
  <c r="E57" i="11"/>
  <c r="C57" i="11"/>
  <c r="G56" i="11"/>
  <c r="E56" i="11"/>
  <c r="C56" i="11"/>
  <c r="G55" i="11"/>
  <c r="E55" i="11"/>
  <c r="C55" i="11"/>
  <c r="G54" i="11"/>
  <c r="E54" i="11"/>
  <c r="C54" i="11"/>
  <c r="G53" i="11"/>
  <c r="E53" i="11"/>
  <c r="C53" i="11"/>
  <c r="G52" i="11"/>
  <c r="E52" i="11"/>
  <c r="C52" i="11"/>
  <c r="G51" i="11"/>
  <c r="E51" i="11"/>
  <c r="C51" i="11"/>
  <c r="G50" i="11"/>
  <c r="E50" i="11"/>
  <c r="C50" i="11"/>
  <c r="G48" i="11"/>
  <c r="E48" i="11"/>
  <c r="C48" i="11"/>
  <c r="G47" i="11"/>
  <c r="E47" i="11"/>
  <c r="C47" i="11"/>
  <c r="G46" i="11"/>
  <c r="E46" i="11"/>
  <c r="C46" i="11"/>
  <c r="G45" i="11"/>
  <c r="E45" i="11"/>
  <c r="C45" i="11"/>
  <c r="G44" i="11"/>
  <c r="E44" i="11"/>
  <c r="C44" i="11"/>
  <c r="G43" i="11"/>
  <c r="E43" i="11"/>
  <c r="C43" i="11"/>
  <c r="G42" i="11"/>
  <c r="E42" i="11"/>
  <c r="C42" i="11"/>
  <c r="G40" i="11"/>
  <c r="E40" i="11"/>
  <c r="C40" i="11"/>
  <c r="G39" i="11"/>
  <c r="E39" i="11"/>
  <c r="C39" i="11"/>
  <c r="G38" i="11"/>
  <c r="E38" i="11"/>
  <c r="C38" i="11"/>
  <c r="G36" i="11"/>
  <c r="E36" i="11"/>
  <c r="C36" i="11"/>
  <c r="G34" i="11"/>
  <c r="E34" i="11"/>
  <c r="C34" i="11"/>
  <c r="F33" i="11"/>
  <c r="G33" i="11"/>
  <c r="E33" i="11"/>
  <c r="C33" i="11"/>
  <c r="G32" i="11"/>
  <c r="E32" i="11"/>
  <c r="C32" i="11"/>
  <c r="G31" i="11"/>
  <c r="E31" i="11"/>
  <c r="C31" i="11"/>
  <c r="G30" i="11"/>
  <c r="E30" i="11"/>
  <c r="C30" i="11"/>
  <c r="G29" i="11"/>
  <c r="E29" i="11"/>
  <c r="C29" i="11"/>
  <c r="G28" i="11"/>
  <c r="E28" i="11"/>
  <c r="C28" i="11"/>
  <c r="G27" i="11"/>
  <c r="E27" i="11"/>
  <c r="C27" i="11"/>
  <c r="G26" i="11"/>
  <c r="E26" i="11"/>
  <c r="C26" i="11"/>
  <c r="G25" i="11"/>
  <c r="E25" i="11"/>
  <c r="C25" i="11"/>
  <c r="G24" i="11"/>
  <c r="E24" i="11"/>
  <c r="C24" i="11"/>
  <c r="G23" i="11"/>
  <c r="E23" i="11"/>
  <c r="C23" i="11"/>
  <c r="G22" i="11"/>
  <c r="E22" i="11"/>
  <c r="C22" i="11"/>
  <c r="G21" i="11"/>
  <c r="E21" i="11"/>
  <c r="C21" i="11"/>
  <c r="G20" i="11"/>
  <c r="E20" i="11"/>
  <c r="C20" i="11"/>
  <c r="G19" i="11"/>
  <c r="E19" i="11"/>
  <c r="C19" i="11"/>
  <c r="G18" i="11"/>
  <c r="E18" i="11"/>
  <c r="C18" i="11"/>
  <c r="G17" i="11"/>
  <c r="E17" i="11"/>
  <c r="C17" i="11"/>
  <c r="G16" i="11"/>
  <c r="E16" i="11"/>
  <c r="C16" i="11"/>
  <c r="F15" i="11"/>
  <c r="G15" i="11"/>
  <c r="E15" i="11"/>
  <c r="C15" i="11"/>
  <c r="G14" i="11"/>
  <c r="E14" i="11"/>
  <c r="C14" i="11"/>
  <c r="G13" i="11"/>
  <c r="E13" i="11"/>
  <c r="C13" i="11"/>
  <c r="F73" i="21"/>
  <c r="F72" i="21"/>
  <c r="F70" i="21"/>
  <c r="F69" i="21"/>
  <c r="F74" i="21"/>
  <c r="F66" i="21"/>
  <c r="F65" i="21"/>
  <c r="F64" i="21"/>
  <c r="F63" i="21"/>
  <c r="F62" i="21"/>
  <c r="F61" i="21"/>
  <c r="F60" i="21"/>
  <c r="F59" i="21"/>
  <c r="F58" i="21"/>
  <c r="F57" i="21"/>
  <c r="F55" i="21"/>
  <c r="F53" i="21"/>
  <c r="F52" i="21"/>
  <c r="F51" i="21"/>
  <c r="F50" i="21"/>
  <c r="F54" i="21"/>
  <c r="F56" i="21"/>
  <c r="F67" i="21"/>
  <c r="F46" i="21"/>
  <c r="F45" i="21"/>
  <c r="F44" i="21"/>
  <c r="F43" i="21"/>
  <c r="F42" i="21"/>
  <c r="F47" i="21"/>
  <c r="F39" i="21"/>
  <c r="F38" i="21"/>
  <c r="F36" i="21"/>
  <c r="F34" i="21"/>
  <c r="F29" i="21"/>
  <c r="F28" i="21"/>
  <c r="F26" i="21"/>
  <c r="F27" i="21"/>
  <c r="F25" i="21"/>
  <c r="F24" i="21"/>
  <c r="F23" i="21"/>
  <c r="F22" i="21"/>
  <c r="F21" i="21"/>
  <c r="F20" i="21"/>
  <c r="F19" i="21"/>
  <c r="F18" i="21"/>
  <c r="F17" i="21"/>
  <c r="F16" i="21"/>
  <c r="F14" i="21"/>
  <c r="F13" i="21"/>
  <c r="F30" i="21"/>
  <c r="F31" i="21"/>
  <c r="F32" i="21"/>
  <c r="F40" i="21"/>
  <c r="F48" i="21"/>
  <c r="F75" i="21"/>
  <c r="F76" i="21"/>
  <c r="G76" i="21"/>
  <c r="E76" i="21"/>
  <c r="C76" i="21"/>
  <c r="G75" i="21"/>
  <c r="E75" i="21"/>
  <c r="C75" i="21"/>
  <c r="G74" i="21"/>
  <c r="E74" i="21"/>
  <c r="C74" i="21"/>
  <c r="G73" i="21"/>
  <c r="E73" i="21"/>
  <c r="C73" i="21"/>
  <c r="G72" i="21"/>
  <c r="E72" i="21"/>
  <c r="C72" i="21"/>
  <c r="G70" i="21"/>
  <c r="E70" i="21"/>
  <c r="C70" i="21"/>
  <c r="G69" i="21"/>
  <c r="E69" i="21"/>
  <c r="C69" i="21"/>
  <c r="G67" i="21"/>
  <c r="E67" i="21"/>
  <c r="C67" i="21"/>
  <c r="G66" i="21"/>
  <c r="E66" i="21"/>
  <c r="C66" i="21"/>
  <c r="G65" i="21"/>
  <c r="E65" i="21"/>
  <c r="C65" i="21"/>
  <c r="G64" i="21"/>
  <c r="E64" i="21"/>
  <c r="C64" i="21"/>
  <c r="G63" i="21"/>
  <c r="E63" i="21"/>
  <c r="C63" i="21"/>
  <c r="G62" i="21"/>
  <c r="E62" i="21"/>
  <c r="C62" i="21"/>
  <c r="G61" i="21"/>
  <c r="E61" i="21"/>
  <c r="C61" i="21"/>
  <c r="G60" i="21"/>
  <c r="E60" i="21"/>
  <c r="C60" i="21"/>
  <c r="G59" i="21"/>
  <c r="E59" i="21"/>
  <c r="C59" i="21"/>
  <c r="G58" i="21"/>
  <c r="E58" i="21"/>
  <c r="C58" i="21"/>
  <c r="G57" i="21"/>
  <c r="E57" i="21"/>
  <c r="C57" i="21"/>
  <c r="G56" i="21"/>
  <c r="E56" i="21"/>
  <c r="C56" i="21"/>
  <c r="G55" i="21"/>
  <c r="E55" i="21"/>
  <c r="C55" i="21"/>
  <c r="G54" i="21"/>
  <c r="E54" i="21"/>
  <c r="C54" i="21"/>
  <c r="G53" i="21"/>
  <c r="E53" i="21"/>
  <c r="C53" i="21"/>
  <c r="G52" i="21"/>
  <c r="E52" i="21"/>
  <c r="C52" i="21"/>
  <c r="G51" i="21"/>
  <c r="E51" i="21"/>
  <c r="C51" i="21"/>
  <c r="G50" i="21"/>
  <c r="E50" i="21"/>
  <c r="C50" i="21"/>
  <c r="G48" i="21"/>
  <c r="E48" i="21"/>
  <c r="C48" i="21"/>
  <c r="G47" i="21"/>
  <c r="E47" i="21"/>
  <c r="C47" i="21"/>
  <c r="G46" i="21"/>
  <c r="E46" i="21"/>
  <c r="C46" i="21"/>
  <c r="G45" i="21"/>
  <c r="E45" i="21"/>
  <c r="C45" i="21"/>
  <c r="G44" i="21"/>
  <c r="E44" i="21"/>
  <c r="C44" i="21"/>
  <c r="G43" i="21"/>
  <c r="E43" i="21"/>
  <c r="C43" i="21"/>
  <c r="G42" i="21"/>
  <c r="E42" i="21"/>
  <c r="C42" i="21"/>
  <c r="G40" i="21"/>
  <c r="E40" i="21"/>
  <c r="C40" i="21"/>
  <c r="G39" i="21"/>
  <c r="E39" i="21"/>
  <c r="C39" i="21"/>
  <c r="G38" i="21"/>
  <c r="E38" i="21"/>
  <c r="C38" i="21"/>
  <c r="G36" i="21"/>
  <c r="E36" i="21"/>
  <c r="C36" i="21"/>
  <c r="G34" i="21"/>
  <c r="E34" i="21"/>
  <c r="C34" i="21"/>
  <c r="F33" i="21"/>
  <c r="G33" i="21"/>
  <c r="E33" i="21"/>
  <c r="C33" i="21"/>
  <c r="G32" i="21"/>
  <c r="E32" i="21"/>
  <c r="C32" i="21"/>
  <c r="G31" i="21"/>
  <c r="E31" i="21"/>
  <c r="C31" i="21"/>
  <c r="G30" i="21"/>
  <c r="E30" i="21"/>
  <c r="C30" i="21"/>
  <c r="G29" i="21"/>
  <c r="E29" i="21"/>
  <c r="C29" i="21"/>
  <c r="G28" i="21"/>
  <c r="E28" i="21"/>
  <c r="C28" i="21"/>
  <c r="G27" i="21"/>
  <c r="E27" i="21"/>
  <c r="C27" i="21"/>
  <c r="G26" i="21"/>
  <c r="E26" i="21"/>
  <c r="C26" i="21"/>
  <c r="G25" i="21"/>
  <c r="E25" i="21"/>
  <c r="C25" i="21"/>
  <c r="G24" i="21"/>
  <c r="E24" i="21"/>
  <c r="C24" i="21"/>
  <c r="G23" i="21"/>
  <c r="E23" i="21"/>
  <c r="C23" i="21"/>
  <c r="G22" i="21"/>
  <c r="E22" i="21"/>
  <c r="C22" i="21"/>
  <c r="G21" i="21"/>
  <c r="E21" i="21"/>
  <c r="C21" i="21"/>
  <c r="G20" i="21"/>
  <c r="E20" i="21"/>
  <c r="C20" i="21"/>
  <c r="G19" i="21"/>
  <c r="E19" i="21"/>
  <c r="C19" i="21"/>
  <c r="G18" i="21"/>
  <c r="E18" i="21"/>
  <c r="C18" i="21"/>
  <c r="G17" i="21"/>
  <c r="E17" i="21"/>
  <c r="C17" i="21"/>
  <c r="G16" i="21"/>
  <c r="E16" i="21"/>
  <c r="C16" i="21"/>
  <c r="F15" i="21"/>
  <c r="G15" i="21"/>
  <c r="E15" i="21"/>
  <c r="C15" i="21"/>
  <c r="G14" i="21"/>
  <c r="E14" i="21"/>
  <c r="C14" i="21"/>
  <c r="G13" i="21"/>
  <c r="E13" i="21"/>
  <c r="C13" i="21"/>
  <c r="F73" i="15"/>
  <c r="F72" i="15"/>
  <c r="F70" i="15"/>
  <c r="F69" i="15"/>
  <c r="F74" i="15"/>
  <c r="F66" i="15"/>
  <c r="F65" i="15"/>
  <c r="F64" i="15"/>
  <c r="F63" i="15"/>
  <c r="F62" i="15"/>
  <c r="F61" i="15"/>
  <c r="F60" i="15"/>
  <c r="F59" i="15"/>
  <c r="F58" i="15"/>
  <c r="F57" i="15"/>
  <c r="F55" i="15"/>
  <c r="F53" i="15"/>
  <c r="F52" i="15"/>
  <c r="F51" i="15"/>
  <c r="F50" i="15"/>
  <c r="F54" i="15"/>
  <c r="F56" i="15"/>
  <c r="F67" i="15"/>
  <c r="F46" i="15"/>
  <c r="F45" i="15"/>
  <c r="F44" i="15"/>
  <c r="F43" i="15"/>
  <c r="F42" i="15"/>
  <c r="F47" i="15"/>
  <c r="F39" i="15"/>
  <c r="F38" i="15"/>
  <c r="F36" i="15"/>
  <c r="F34" i="15"/>
  <c r="F29" i="15"/>
  <c r="F28" i="15"/>
  <c r="F26" i="15"/>
  <c r="F27" i="15"/>
  <c r="F25" i="15"/>
  <c r="F24" i="15"/>
  <c r="F23" i="15"/>
  <c r="F22" i="15"/>
  <c r="F21" i="15"/>
  <c r="F20" i="15"/>
  <c r="F19" i="15"/>
  <c r="F18" i="15"/>
  <c r="F17" i="15"/>
  <c r="F16" i="15"/>
  <c r="F14" i="15"/>
  <c r="F13" i="15"/>
  <c r="F30" i="15"/>
  <c r="F31" i="15"/>
  <c r="F32" i="15"/>
  <c r="F40" i="15"/>
  <c r="F48" i="15"/>
  <c r="F75" i="15"/>
  <c r="F76" i="15"/>
  <c r="G76" i="15"/>
  <c r="E76" i="15"/>
  <c r="C76" i="15"/>
  <c r="G75" i="15"/>
  <c r="E75" i="15"/>
  <c r="C75" i="15"/>
  <c r="G74" i="15"/>
  <c r="E74" i="15"/>
  <c r="C74" i="15"/>
  <c r="G73" i="15"/>
  <c r="E73" i="15"/>
  <c r="C73" i="15"/>
  <c r="G72" i="15"/>
  <c r="E72" i="15"/>
  <c r="C72" i="15"/>
  <c r="G70" i="15"/>
  <c r="E70" i="15"/>
  <c r="C70" i="15"/>
  <c r="G69" i="15"/>
  <c r="E69" i="15"/>
  <c r="C69" i="15"/>
  <c r="G67" i="15"/>
  <c r="E67" i="15"/>
  <c r="C67" i="15"/>
  <c r="G66" i="15"/>
  <c r="E66" i="15"/>
  <c r="C66" i="15"/>
  <c r="G65" i="15"/>
  <c r="E65" i="15"/>
  <c r="C65" i="15"/>
  <c r="G64" i="15"/>
  <c r="E64" i="15"/>
  <c r="C64" i="15"/>
  <c r="G63" i="15"/>
  <c r="E63" i="15"/>
  <c r="C63" i="15"/>
  <c r="G62" i="15"/>
  <c r="E62" i="15"/>
  <c r="C62" i="15"/>
  <c r="G61" i="15"/>
  <c r="E61" i="15"/>
  <c r="C61" i="15"/>
  <c r="G60" i="15"/>
  <c r="E60" i="15"/>
  <c r="C60" i="15"/>
  <c r="G59" i="15"/>
  <c r="E59" i="15"/>
  <c r="C59" i="15"/>
  <c r="G58" i="15"/>
  <c r="E58" i="15"/>
  <c r="C58" i="15"/>
  <c r="G57" i="15"/>
  <c r="E57" i="15"/>
  <c r="C57" i="15"/>
  <c r="G56" i="15"/>
  <c r="E56" i="15"/>
  <c r="C56" i="15"/>
  <c r="G55" i="15"/>
  <c r="E55" i="15"/>
  <c r="C55" i="15"/>
  <c r="G54" i="15"/>
  <c r="E54" i="15"/>
  <c r="C54" i="15"/>
  <c r="G53" i="15"/>
  <c r="E53" i="15"/>
  <c r="C53" i="15"/>
  <c r="G52" i="15"/>
  <c r="E52" i="15"/>
  <c r="C52" i="15"/>
  <c r="G51" i="15"/>
  <c r="E51" i="15"/>
  <c r="C51" i="15"/>
  <c r="G50" i="15"/>
  <c r="E50" i="15"/>
  <c r="C50" i="15"/>
  <c r="G48" i="15"/>
  <c r="E48" i="15"/>
  <c r="C48" i="15"/>
  <c r="G47" i="15"/>
  <c r="E47" i="15"/>
  <c r="C47" i="15"/>
  <c r="G46" i="15"/>
  <c r="E46" i="15"/>
  <c r="C46" i="15"/>
  <c r="G45" i="15"/>
  <c r="E45" i="15"/>
  <c r="C45" i="15"/>
  <c r="G44" i="15"/>
  <c r="E44" i="15"/>
  <c r="C44" i="15"/>
  <c r="G43" i="15"/>
  <c r="E43" i="15"/>
  <c r="C43" i="15"/>
  <c r="G42" i="15"/>
  <c r="E42" i="15"/>
  <c r="C42" i="15"/>
  <c r="G40" i="15"/>
  <c r="E40" i="15"/>
  <c r="C40" i="15"/>
  <c r="G39" i="15"/>
  <c r="E39" i="15"/>
  <c r="C39" i="15"/>
  <c r="G38" i="15"/>
  <c r="E38" i="15"/>
  <c r="C38" i="15"/>
  <c r="G36" i="15"/>
  <c r="E36" i="15"/>
  <c r="C36" i="15"/>
  <c r="G34" i="15"/>
  <c r="E34" i="15"/>
  <c r="C34" i="15"/>
  <c r="F33" i="15"/>
  <c r="G33" i="15"/>
  <c r="E33" i="15"/>
  <c r="C33" i="15"/>
  <c r="G32" i="15"/>
  <c r="E32" i="15"/>
  <c r="C32" i="15"/>
  <c r="G31" i="15"/>
  <c r="E31" i="15"/>
  <c r="C31" i="15"/>
  <c r="G30" i="15"/>
  <c r="E30" i="15"/>
  <c r="C30" i="15"/>
  <c r="G29" i="15"/>
  <c r="E29" i="15"/>
  <c r="C29" i="15"/>
  <c r="G28" i="15"/>
  <c r="E28" i="15"/>
  <c r="C28" i="15"/>
  <c r="G27" i="15"/>
  <c r="E27" i="15"/>
  <c r="C27" i="15"/>
  <c r="G26" i="15"/>
  <c r="E26" i="15"/>
  <c r="C26" i="15"/>
  <c r="G25" i="15"/>
  <c r="E25" i="15"/>
  <c r="C25" i="15"/>
  <c r="G24" i="15"/>
  <c r="E24" i="15"/>
  <c r="C24" i="15"/>
  <c r="G23" i="15"/>
  <c r="E23" i="15"/>
  <c r="C23" i="15"/>
  <c r="G22" i="15"/>
  <c r="E22" i="15"/>
  <c r="C22" i="15"/>
  <c r="G21" i="15"/>
  <c r="E21" i="15"/>
  <c r="C21" i="15"/>
  <c r="G20" i="15"/>
  <c r="E20" i="15"/>
  <c r="C20" i="15"/>
  <c r="G19" i="15"/>
  <c r="E19" i="15"/>
  <c r="C19" i="15"/>
  <c r="G18" i="15"/>
  <c r="E18" i="15"/>
  <c r="C18" i="15"/>
  <c r="G17" i="15"/>
  <c r="E17" i="15"/>
  <c r="C17" i="15"/>
  <c r="G16" i="15"/>
  <c r="E16" i="15"/>
  <c r="C16" i="15"/>
  <c r="F15" i="15"/>
  <c r="G15" i="15"/>
  <c r="E15" i="15"/>
  <c r="C15" i="15"/>
  <c r="G14" i="15"/>
  <c r="E14" i="15"/>
  <c r="C14" i="15"/>
  <c r="G13" i="15"/>
  <c r="E13" i="15"/>
  <c r="C13" i="15"/>
  <c r="L73" i="18"/>
  <c r="L72" i="18"/>
  <c r="L70" i="18"/>
  <c r="L69" i="18"/>
  <c r="L74" i="18"/>
  <c r="L66" i="18"/>
  <c r="L65" i="18"/>
  <c r="L64" i="18"/>
  <c r="L63" i="18"/>
  <c r="L62" i="18"/>
  <c r="L61" i="18"/>
  <c r="L60" i="18"/>
  <c r="L59" i="18"/>
  <c r="L58" i="18"/>
  <c r="L57" i="18"/>
  <c r="L56" i="18"/>
  <c r="L67" i="18"/>
  <c r="L46" i="18"/>
  <c r="L45" i="18"/>
  <c r="L44" i="18"/>
  <c r="L43" i="18"/>
  <c r="L42" i="18"/>
  <c r="L47" i="18"/>
  <c r="L39" i="18"/>
  <c r="L38" i="18"/>
  <c r="L36" i="18"/>
  <c r="L34" i="18"/>
  <c r="L29" i="18"/>
  <c r="L28" i="18"/>
  <c r="L26" i="18"/>
  <c r="L27" i="18"/>
  <c r="L25" i="18"/>
  <c r="L24" i="18"/>
  <c r="L23" i="18"/>
  <c r="L22" i="18"/>
  <c r="L21" i="18"/>
  <c r="L20" i="18"/>
  <c r="L19" i="18"/>
  <c r="L18" i="18"/>
  <c r="L17" i="18"/>
  <c r="L16" i="18"/>
  <c r="L14" i="18"/>
  <c r="L13" i="18"/>
  <c r="L30" i="18"/>
  <c r="L31" i="18"/>
  <c r="L32" i="18"/>
  <c r="L40" i="18"/>
  <c r="L48" i="18"/>
  <c r="L75" i="18"/>
  <c r="L76" i="18"/>
  <c r="M76" i="18"/>
  <c r="K76" i="18"/>
  <c r="I76" i="18"/>
  <c r="F73" i="18"/>
  <c r="F72" i="18"/>
  <c r="F70" i="18"/>
  <c r="F69" i="18"/>
  <c r="F74" i="18"/>
  <c r="F66" i="18"/>
  <c r="F65" i="18"/>
  <c r="F64" i="18"/>
  <c r="F63" i="18"/>
  <c r="F62" i="18"/>
  <c r="F61" i="18"/>
  <c r="F60" i="18"/>
  <c r="F59" i="18"/>
  <c r="F58" i="18"/>
  <c r="F57" i="18"/>
  <c r="F55" i="18"/>
  <c r="F53" i="18"/>
  <c r="F52" i="18"/>
  <c r="F51" i="18"/>
  <c r="F50" i="18"/>
  <c r="F54" i="18"/>
  <c r="F46" i="18"/>
  <c r="F45" i="18"/>
  <c r="F44" i="18"/>
  <c r="F43" i="18"/>
  <c r="F42" i="18"/>
  <c r="F47" i="18" s="1"/>
  <c r="F39" i="18"/>
  <c r="F38" i="18"/>
  <c r="F36" i="18"/>
  <c r="F34" i="18"/>
  <c r="F29" i="18"/>
  <c r="F28" i="18"/>
  <c r="F26" i="18"/>
  <c r="F27" i="18"/>
  <c r="F25" i="18"/>
  <c r="F24" i="18"/>
  <c r="F23" i="18"/>
  <c r="F22" i="18"/>
  <c r="F21" i="18"/>
  <c r="F20" i="18"/>
  <c r="F19" i="18"/>
  <c r="F18" i="18"/>
  <c r="F17" i="18"/>
  <c r="F16" i="18"/>
  <c r="F14" i="18"/>
  <c r="F13" i="18"/>
  <c r="F30" i="18"/>
  <c r="F31" i="18"/>
  <c r="F32" i="18"/>
  <c r="F40" i="18"/>
  <c r="F48" i="18"/>
  <c r="F75" i="18"/>
  <c r="M75" i="18"/>
  <c r="K75" i="18"/>
  <c r="I75" i="18"/>
  <c r="G75" i="18"/>
  <c r="E75" i="18"/>
  <c r="C75" i="18"/>
  <c r="M74" i="18"/>
  <c r="K74" i="18"/>
  <c r="I74" i="18"/>
  <c r="E74" i="18"/>
  <c r="C74" i="18"/>
  <c r="M73" i="18"/>
  <c r="K73" i="18"/>
  <c r="I73" i="18"/>
  <c r="E73" i="18"/>
  <c r="C73" i="18"/>
  <c r="M72" i="18"/>
  <c r="K72" i="18"/>
  <c r="I72" i="18"/>
  <c r="E72" i="18"/>
  <c r="C72" i="18"/>
  <c r="M70" i="18"/>
  <c r="K70" i="18"/>
  <c r="I70" i="18"/>
  <c r="E70" i="18"/>
  <c r="C70" i="18"/>
  <c r="M69" i="18"/>
  <c r="K69" i="18"/>
  <c r="I69" i="18"/>
  <c r="E69" i="18"/>
  <c r="C69" i="18"/>
  <c r="M67" i="18"/>
  <c r="K67" i="18"/>
  <c r="I67" i="18"/>
  <c r="M66" i="18"/>
  <c r="K66" i="18"/>
  <c r="I66" i="18"/>
  <c r="E66" i="18"/>
  <c r="C66" i="18"/>
  <c r="M65" i="18"/>
  <c r="K65" i="18"/>
  <c r="I65" i="18"/>
  <c r="E65" i="18"/>
  <c r="C65" i="18"/>
  <c r="M64" i="18"/>
  <c r="K64" i="18"/>
  <c r="I64" i="18"/>
  <c r="E64" i="18"/>
  <c r="C64" i="18"/>
  <c r="M63" i="18"/>
  <c r="K63" i="18"/>
  <c r="I63" i="18"/>
  <c r="E63" i="18"/>
  <c r="C63" i="18"/>
  <c r="M62" i="18"/>
  <c r="K62" i="18"/>
  <c r="I62" i="18"/>
  <c r="E62" i="18"/>
  <c r="C62" i="18"/>
  <c r="M61" i="18"/>
  <c r="K61" i="18"/>
  <c r="I61" i="18"/>
  <c r="E61" i="18"/>
  <c r="C61" i="18"/>
  <c r="M60" i="18"/>
  <c r="K60" i="18"/>
  <c r="I60" i="18"/>
  <c r="E60" i="18"/>
  <c r="C60" i="18"/>
  <c r="M59" i="18"/>
  <c r="K59" i="18"/>
  <c r="I59" i="18"/>
  <c r="E59" i="18"/>
  <c r="C59" i="18"/>
  <c r="M58" i="18"/>
  <c r="K58" i="18"/>
  <c r="I58" i="18"/>
  <c r="E58" i="18"/>
  <c r="C58" i="18"/>
  <c r="M57" i="18"/>
  <c r="K57" i="18"/>
  <c r="I57" i="18"/>
  <c r="E57" i="18"/>
  <c r="C57" i="18"/>
  <c r="M56" i="18"/>
  <c r="K56" i="18"/>
  <c r="I56" i="18"/>
  <c r="L55" i="18"/>
  <c r="M55" i="18"/>
  <c r="K55" i="18"/>
  <c r="I55" i="18"/>
  <c r="E55" i="18"/>
  <c r="C55" i="18"/>
  <c r="L54" i="18"/>
  <c r="M54" i="18"/>
  <c r="K54" i="18"/>
  <c r="I54" i="18"/>
  <c r="G54" i="18"/>
  <c r="E54" i="18"/>
  <c r="C54" i="18"/>
  <c r="L53" i="18"/>
  <c r="M53" i="18"/>
  <c r="K53" i="18"/>
  <c r="I53" i="18"/>
  <c r="E53" i="18"/>
  <c r="C53" i="18"/>
  <c r="L52" i="18"/>
  <c r="M52" i="18"/>
  <c r="K52" i="18"/>
  <c r="I52" i="18"/>
  <c r="E52" i="18"/>
  <c r="C52" i="18"/>
  <c r="L51" i="18"/>
  <c r="M51" i="18"/>
  <c r="K51" i="18"/>
  <c r="I51" i="18"/>
  <c r="E51" i="18"/>
  <c r="C51" i="18"/>
  <c r="L50" i="18"/>
  <c r="M50" i="18"/>
  <c r="K50" i="18"/>
  <c r="I50" i="18"/>
  <c r="E50" i="18"/>
  <c r="C50" i="18"/>
  <c r="M48" i="18"/>
  <c r="K48" i="18"/>
  <c r="I48" i="18"/>
  <c r="E48" i="18"/>
  <c r="C48" i="18"/>
  <c r="M47" i="18"/>
  <c r="K47" i="18"/>
  <c r="I47" i="18"/>
  <c r="M46" i="18"/>
  <c r="K46" i="18"/>
  <c r="I46" i="18"/>
  <c r="E46" i="18"/>
  <c r="C46" i="18"/>
  <c r="M45" i="18"/>
  <c r="K45" i="18"/>
  <c r="I45" i="18"/>
  <c r="G45" i="18"/>
  <c r="E45" i="18"/>
  <c r="C45" i="18"/>
  <c r="M44" i="18"/>
  <c r="K44" i="18"/>
  <c r="I44" i="18"/>
  <c r="G44" i="18"/>
  <c r="E44" i="18"/>
  <c r="C44" i="18"/>
  <c r="M43" i="18"/>
  <c r="K43" i="18"/>
  <c r="I43" i="18"/>
  <c r="G43" i="18"/>
  <c r="E43" i="18"/>
  <c r="C43" i="18"/>
  <c r="M42" i="18"/>
  <c r="K42" i="18"/>
  <c r="I42" i="18"/>
  <c r="E42" i="18"/>
  <c r="C42" i="18"/>
  <c r="M40" i="18"/>
  <c r="K40" i="18"/>
  <c r="I40" i="18"/>
  <c r="E40" i="18"/>
  <c r="C40" i="18"/>
  <c r="M39" i="18"/>
  <c r="K39" i="18"/>
  <c r="I39" i="18"/>
  <c r="E39" i="18"/>
  <c r="C39" i="18"/>
  <c r="M38" i="18"/>
  <c r="K38" i="18"/>
  <c r="I38" i="18"/>
  <c r="E38" i="18"/>
  <c r="C38" i="18"/>
  <c r="M36" i="18"/>
  <c r="K36" i="18"/>
  <c r="I36" i="18"/>
  <c r="E36" i="18"/>
  <c r="C36" i="18"/>
  <c r="M34" i="18"/>
  <c r="K34" i="18"/>
  <c r="I34" i="18"/>
  <c r="E34" i="18"/>
  <c r="C34" i="18"/>
  <c r="L33" i="18"/>
  <c r="M33" i="18"/>
  <c r="K33" i="18"/>
  <c r="I33" i="18"/>
  <c r="F33" i="18"/>
  <c r="G33" i="18" s="1"/>
  <c r="E33" i="18"/>
  <c r="C33" i="18"/>
  <c r="M32" i="18"/>
  <c r="K32" i="18"/>
  <c r="I32" i="18"/>
  <c r="G32" i="18"/>
  <c r="E32" i="18"/>
  <c r="C32" i="18"/>
  <c r="M31" i="18"/>
  <c r="K31" i="18"/>
  <c r="I31" i="18"/>
  <c r="G31" i="18"/>
  <c r="E31" i="18"/>
  <c r="C31" i="18"/>
  <c r="M30" i="18"/>
  <c r="K30" i="18"/>
  <c r="I30" i="18"/>
  <c r="G30" i="18"/>
  <c r="E30" i="18"/>
  <c r="C30" i="18"/>
  <c r="M29" i="18"/>
  <c r="K29" i="18"/>
  <c r="I29" i="18"/>
  <c r="E29" i="18"/>
  <c r="C29" i="18"/>
  <c r="M28" i="18"/>
  <c r="K28" i="18"/>
  <c r="I28" i="18"/>
  <c r="E28" i="18"/>
  <c r="C28" i="18"/>
  <c r="M27" i="18"/>
  <c r="K27" i="18"/>
  <c r="I27" i="18"/>
  <c r="E27" i="18"/>
  <c r="C27" i="18"/>
  <c r="M26" i="18"/>
  <c r="K26" i="18"/>
  <c r="I26" i="18"/>
  <c r="E26" i="18"/>
  <c r="C26" i="18"/>
  <c r="M25" i="18"/>
  <c r="K25" i="18"/>
  <c r="I25" i="18"/>
  <c r="E25" i="18"/>
  <c r="C25" i="18"/>
  <c r="M24" i="18"/>
  <c r="K24" i="18"/>
  <c r="I24" i="18"/>
  <c r="E24" i="18"/>
  <c r="C24" i="18"/>
  <c r="M23" i="18"/>
  <c r="K23" i="18"/>
  <c r="I23" i="18"/>
  <c r="E23" i="18"/>
  <c r="C23" i="18"/>
  <c r="M22" i="18"/>
  <c r="K22" i="18"/>
  <c r="I22" i="18"/>
  <c r="E22" i="18"/>
  <c r="C22" i="18"/>
  <c r="M21" i="18"/>
  <c r="K21" i="18"/>
  <c r="I21" i="18"/>
  <c r="E21" i="18"/>
  <c r="C21" i="18"/>
  <c r="M20" i="18"/>
  <c r="K20" i="18"/>
  <c r="I20" i="18"/>
  <c r="G20" i="18"/>
  <c r="E20" i="18"/>
  <c r="C20" i="18"/>
  <c r="M19" i="18"/>
  <c r="K19" i="18"/>
  <c r="I19" i="18"/>
  <c r="E19" i="18"/>
  <c r="C19" i="18"/>
  <c r="M18" i="18"/>
  <c r="K18" i="18"/>
  <c r="I18" i="18"/>
  <c r="E18" i="18"/>
  <c r="C18" i="18"/>
  <c r="M17" i="18"/>
  <c r="K17" i="18"/>
  <c r="I17" i="18"/>
  <c r="E17" i="18"/>
  <c r="C17" i="18"/>
  <c r="M16" i="18"/>
  <c r="K16" i="18"/>
  <c r="I16" i="18"/>
  <c r="E16" i="18"/>
  <c r="C16" i="18"/>
  <c r="L15" i="18"/>
  <c r="M15" i="18"/>
  <c r="K15" i="18"/>
  <c r="I15" i="18"/>
  <c r="F15" i="18"/>
  <c r="E15" i="18" s="1"/>
  <c r="M14" i="18"/>
  <c r="K14" i="18"/>
  <c r="I14" i="18"/>
  <c r="E14" i="18"/>
  <c r="C14" i="18"/>
  <c r="M13" i="18"/>
  <c r="K13" i="18"/>
  <c r="I13" i="18"/>
  <c r="E13" i="18"/>
  <c r="C13" i="18"/>
  <c r="F73" i="10"/>
  <c r="F72" i="10"/>
  <c r="F70" i="10"/>
  <c r="F69" i="10"/>
  <c r="F74" i="10"/>
  <c r="F66" i="10"/>
  <c r="F65" i="10"/>
  <c r="F64" i="10"/>
  <c r="F63" i="10"/>
  <c r="F62" i="10"/>
  <c r="F61" i="10"/>
  <c r="F60" i="10"/>
  <c r="F59" i="10"/>
  <c r="F58" i="10"/>
  <c r="F57" i="10"/>
  <c r="F55" i="10"/>
  <c r="F53" i="10"/>
  <c r="F52" i="10"/>
  <c r="F51" i="10"/>
  <c r="F50" i="10"/>
  <c r="F54" i="10"/>
  <c r="F56" i="10"/>
  <c r="F67" i="10"/>
  <c r="F46" i="10"/>
  <c r="F45" i="10"/>
  <c r="F44" i="10"/>
  <c r="F43" i="10"/>
  <c r="F42" i="10"/>
  <c r="F47" i="10"/>
  <c r="F39" i="10"/>
  <c r="F38" i="10"/>
  <c r="F36" i="10"/>
  <c r="F34" i="10"/>
  <c r="F29" i="10"/>
  <c r="F28" i="10"/>
  <c r="F26" i="10"/>
  <c r="F27" i="10"/>
  <c r="F25" i="10"/>
  <c r="F24" i="10"/>
  <c r="F23" i="10"/>
  <c r="F22" i="10"/>
  <c r="F21" i="10"/>
  <c r="F20" i="10"/>
  <c r="F19" i="10"/>
  <c r="F18" i="10"/>
  <c r="F17" i="10"/>
  <c r="F16" i="10"/>
  <c r="F14" i="10"/>
  <c r="F13" i="10"/>
  <c r="F30" i="10"/>
  <c r="F31" i="10"/>
  <c r="F32" i="10"/>
  <c r="F40" i="10"/>
  <c r="F48" i="10"/>
  <c r="F75" i="10"/>
  <c r="F76" i="10"/>
  <c r="G76" i="10"/>
  <c r="E76" i="10"/>
  <c r="C76" i="10"/>
  <c r="G75" i="10"/>
  <c r="E75" i="10"/>
  <c r="C75" i="10"/>
  <c r="G74" i="10"/>
  <c r="E74" i="10"/>
  <c r="C74" i="10"/>
  <c r="G73" i="10"/>
  <c r="E73" i="10"/>
  <c r="C73" i="10"/>
  <c r="G72" i="10"/>
  <c r="E72" i="10"/>
  <c r="C72" i="10"/>
  <c r="G70" i="10"/>
  <c r="E70" i="10"/>
  <c r="C70" i="10"/>
  <c r="G69" i="10"/>
  <c r="E69" i="10"/>
  <c r="C69" i="10"/>
  <c r="G67" i="10"/>
  <c r="E67" i="10"/>
  <c r="C67" i="10"/>
  <c r="G66" i="10"/>
  <c r="E66" i="10"/>
  <c r="C66" i="10"/>
  <c r="G65" i="10"/>
  <c r="E65" i="10"/>
  <c r="C65" i="10"/>
  <c r="G64" i="10"/>
  <c r="E64" i="10"/>
  <c r="C64" i="10"/>
  <c r="G63" i="10"/>
  <c r="E63" i="10"/>
  <c r="C63" i="10"/>
  <c r="G62" i="10"/>
  <c r="E62" i="10"/>
  <c r="C62" i="10"/>
  <c r="G61" i="10"/>
  <c r="E61" i="10"/>
  <c r="C61" i="10"/>
  <c r="G60" i="10"/>
  <c r="E60" i="10"/>
  <c r="C60" i="10"/>
  <c r="G59" i="10"/>
  <c r="E59" i="10"/>
  <c r="C59" i="10"/>
  <c r="G58" i="10"/>
  <c r="E58" i="10"/>
  <c r="C58" i="10"/>
  <c r="G57" i="10"/>
  <c r="E57" i="10"/>
  <c r="C57" i="10"/>
  <c r="G56" i="10"/>
  <c r="E56" i="10"/>
  <c r="C56" i="10"/>
  <c r="G55" i="10"/>
  <c r="E55" i="10"/>
  <c r="C55" i="10"/>
  <c r="G54" i="10"/>
  <c r="E54" i="10"/>
  <c r="C54" i="10"/>
  <c r="G53" i="10"/>
  <c r="E53" i="10"/>
  <c r="C53" i="10"/>
  <c r="G52" i="10"/>
  <c r="E52" i="10"/>
  <c r="C52" i="10"/>
  <c r="G51" i="10"/>
  <c r="E51" i="10"/>
  <c r="C51" i="10"/>
  <c r="G50" i="10"/>
  <c r="E50" i="10"/>
  <c r="C50" i="10"/>
  <c r="G48" i="10"/>
  <c r="E48" i="10"/>
  <c r="C48" i="10"/>
  <c r="G47" i="10"/>
  <c r="E47" i="10"/>
  <c r="C47" i="10"/>
  <c r="G46" i="10"/>
  <c r="E46" i="10"/>
  <c r="C46" i="10"/>
  <c r="G45" i="10"/>
  <c r="E45" i="10"/>
  <c r="C45" i="10"/>
  <c r="G44" i="10"/>
  <c r="E44" i="10"/>
  <c r="C44" i="10"/>
  <c r="G43" i="10"/>
  <c r="E43" i="10"/>
  <c r="C43" i="10"/>
  <c r="G42" i="10"/>
  <c r="E42" i="10"/>
  <c r="C42" i="10"/>
  <c r="G40" i="10"/>
  <c r="E40" i="10"/>
  <c r="C40" i="10"/>
  <c r="G39" i="10"/>
  <c r="E39" i="10"/>
  <c r="C39" i="10"/>
  <c r="G38" i="10"/>
  <c r="E38" i="10"/>
  <c r="C38" i="10"/>
  <c r="G36" i="10"/>
  <c r="E36" i="10"/>
  <c r="C36" i="10"/>
  <c r="G34" i="10"/>
  <c r="E34" i="10"/>
  <c r="C34" i="10"/>
  <c r="F33" i="10"/>
  <c r="G33" i="10"/>
  <c r="E33" i="10"/>
  <c r="C33" i="10"/>
  <c r="G32" i="10"/>
  <c r="E32" i="10"/>
  <c r="C32" i="10"/>
  <c r="G31" i="10"/>
  <c r="E31" i="10"/>
  <c r="C31" i="10"/>
  <c r="G30" i="10"/>
  <c r="E30" i="10"/>
  <c r="C30" i="10"/>
  <c r="G29" i="10"/>
  <c r="E29" i="10"/>
  <c r="C29" i="10"/>
  <c r="G28" i="10"/>
  <c r="E28" i="10"/>
  <c r="C28" i="10"/>
  <c r="G27" i="10"/>
  <c r="E27" i="10"/>
  <c r="C27" i="10"/>
  <c r="G26" i="10"/>
  <c r="E26" i="10"/>
  <c r="C26" i="10"/>
  <c r="G25" i="10"/>
  <c r="E25" i="10"/>
  <c r="C25" i="10"/>
  <c r="G24" i="10"/>
  <c r="E24" i="10"/>
  <c r="C24" i="10"/>
  <c r="G23" i="10"/>
  <c r="E23" i="10"/>
  <c r="C23" i="10"/>
  <c r="G22" i="10"/>
  <c r="E22" i="10"/>
  <c r="C22" i="10"/>
  <c r="G21" i="10"/>
  <c r="E21" i="10"/>
  <c r="C21" i="10"/>
  <c r="G20" i="10"/>
  <c r="E20" i="10"/>
  <c r="C20" i="10"/>
  <c r="G19" i="10"/>
  <c r="E19" i="10"/>
  <c r="C19" i="10"/>
  <c r="G18" i="10"/>
  <c r="E18" i="10"/>
  <c r="C18" i="10"/>
  <c r="G17" i="10"/>
  <c r="E17" i="10"/>
  <c r="C17" i="10"/>
  <c r="G16" i="10"/>
  <c r="E16" i="10"/>
  <c r="C16" i="10"/>
  <c r="F15" i="10"/>
  <c r="G15" i="10"/>
  <c r="E15" i="10"/>
  <c r="C15" i="10"/>
  <c r="G14" i="10"/>
  <c r="E14" i="10"/>
  <c r="C14" i="10"/>
  <c r="G13" i="10"/>
  <c r="E13" i="10"/>
  <c r="C13" i="10"/>
  <c r="F73" i="14"/>
  <c r="F72" i="14"/>
  <c r="F70" i="14"/>
  <c r="F69" i="14"/>
  <c r="F74" i="14"/>
  <c r="F66" i="14"/>
  <c r="F65" i="14"/>
  <c r="F64" i="14"/>
  <c r="F63" i="14"/>
  <c r="F62" i="14"/>
  <c r="F61" i="14"/>
  <c r="F60" i="14"/>
  <c r="F59" i="14"/>
  <c r="F58" i="14"/>
  <c r="F57" i="14"/>
  <c r="F55" i="14"/>
  <c r="F53" i="14"/>
  <c r="F52" i="14"/>
  <c r="F51" i="14"/>
  <c r="F50" i="14"/>
  <c r="F54" i="14"/>
  <c r="F56" i="14"/>
  <c r="F67" i="14"/>
  <c r="F46" i="14"/>
  <c r="F45" i="14"/>
  <c r="F44" i="14"/>
  <c r="F43" i="14"/>
  <c r="F42" i="14"/>
  <c r="F47" i="14"/>
  <c r="F39" i="14"/>
  <c r="F38" i="14"/>
  <c r="F36" i="14"/>
  <c r="F34" i="14"/>
  <c r="F29" i="14"/>
  <c r="F28" i="14"/>
  <c r="F26" i="14"/>
  <c r="F27" i="14"/>
  <c r="F25" i="14"/>
  <c r="F24" i="14"/>
  <c r="F23" i="14"/>
  <c r="F22" i="14"/>
  <c r="F21" i="14"/>
  <c r="F20" i="14"/>
  <c r="F19" i="14"/>
  <c r="F18" i="14"/>
  <c r="F17" i="14"/>
  <c r="F16" i="14"/>
  <c r="F14" i="14"/>
  <c r="F13" i="14"/>
  <c r="F30" i="14"/>
  <c r="F31" i="14"/>
  <c r="F32" i="14"/>
  <c r="F40" i="14"/>
  <c r="F48" i="14"/>
  <c r="F75" i="14"/>
  <c r="F76" i="14"/>
  <c r="G76" i="14"/>
  <c r="E76" i="14"/>
  <c r="C76" i="14"/>
  <c r="G75" i="14"/>
  <c r="E75" i="14"/>
  <c r="C75" i="14"/>
  <c r="G74" i="14"/>
  <c r="E74" i="14"/>
  <c r="C74" i="14"/>
  <c r="G73" i="14"/>
  <c r="E73" i="14"/>
  <c r="C73" i="14"/>
  <c r="G72" i="14"/>
  <c r="E72" i="14"/>
  <c r="C72" i="14"/>
  <c r="G70" i="14"/>
  <c r="E70" i="14"/>
  <c r="C70" i="14"/>
  <c r="G69" i="14"/>
  <c r="E69" i="14"/>
  <c r="C69" i="14"/>
  <c r="G67" i="14"/>
  <c r="E67" i="14"/>
  <c r="C67" i="14"/>
  <c r="G66" i="14"/>
  <c r="E66" i="14"/>
  <c r="C66" i="14"/>
  <c r="G65" i="14"/>
  <c r="E65" i="14"/>
  <c r="C65" i="14"/>
  <c r="G64" i="14"/>
  <c r="E64" i="14"/>
  <c r="C64" i="14"/>
  <c r="G63" i="14"/>
  <c r="E63" i="14"/>
  <c r="C63" i="14"/>
  <c r="G62" i="14"/>
  <c r="E62" i="14"/>
  <c r="C62" i="14"/>
  <c r="G61" i="14"/>
  <c r="E61" i="14"/>
  <c r="C61" i="14"/>
  <c r="G60" i="14"/>
  <c r="E60" i="14"/>
  <c r="C60" i="14"/>
  <c r="G59" i="14"/>
  <c r="E59" i="14"/>
  <c r="C59" i="14"/>
  <c r="G58" i="14"/>
  <c r="E58" i="14"/>
  <c r="C58" i="14"/>
  <c r="G57" i="14"/>
  <c r="E57" i="14"/>
  <c r="C57" i="14"/>
  <c r="G56" i="14"/>
  <c r="E56" i="14"/>
  <c r="C56" i="14"/>
  <c r="G55" i="14"/>
  <c r="E55" i="14"/>
  <c r="C55" i="14"/>
  <c r="G54" i="14"/>
  <c r="E54" i="14"/>
  <c r="C54" i="14"/>
  <c r="G53" i="14"/>
  <c r="E53" i="14"/>
  <c r="C53" i="14"/>
  <c r="G52" i="14"/>
  <c r="E52" i="14"/>
  <c r="C52" i="14"/>
  <c r="G51" i="14"/>
  <c r="E51" i="14"/>
  <c r="C51" i="14"/>
  <c r="G50" i="14"/>
  <c r="E50" i="14"/>
  <c r="C50" i="14"/>
  <c r="G48" i="14"/>
  <c r="E48" i="14"/>
  <c r="C48" i="14"/>
  <c r="G47" i="14"/>
  <c r="E47" i="14"/>
  <c r="C47" i="14"/>
  <c r="G46" i="14"/>
  <c r="E46" i="14"/>
  <c r="C46" i="14"/>
  <c r="G45" i="14"/>
  <c r="E45" i="14"/>
  <c r="C45" i="14"/>
  <c r="G44" i="14"/>
  <c r="E44" i="14"/>
  <c r="C44" i="14"/>
  <c r="G43" i="14"/>
  <c r="E43" i="14"/>
  <c r="C43" i="14"/>
  <c r="G42" i="14"/>
  <c r="E42" i="14"/>
  <c r="C42" i="14"/>
  <c r="G40" i="14"/>
  <c r="E40" i="14"/>
  <c r="C40" i="14"/>
  <c r="G39" i="14"/>
  <c r="E39" i="14"/>
  <c r="C39" i="14"/>
  <c r="G38" i="14"/>
  <c r="E38" i="14"/>
  <c r="C38" i="14"/>
  <c r="G36" i="14"/>
  <c r="E36" i="14"/>
  <c r="C36" i="14"/>
  <c r="G34" i="14"/>
  <c r="E34" i="14"/>
  <c r="C34" i="14"/>
  <c r="F33" i="14"/>
  <c r="G33" i="14"/>
  <c r="E33" i="14"/>
  <c r="C33" i="14"/>
  <c r="G32" i="14"/>
  <c r="E32" i="14"/>
  <c r="C32" i="14"/>
  <c r="G31" i="14"/>
  <c r="E31" i="14"/>
  <c r="C31" i="14"/>
  <c r="G30" i="14"/>
  <c r="E30" i="14"/>
  <c r="C30" i="14"/>
  <c r="G29" i="14"/>
  <c r="E29" i="14"/>
  <c r="C29" i="14"/>
  <c r="G28" i="14"/>
  <c r="E28" i="14"/>
  <c r="C28" i="14"/>
  <c r="G27" i="14"/>
  <c r="E27" i="14"/>
  <c r="C27" i="14"/>
  <c r="G26" i="14"/>
  <c r="E26" i="14"/>
  <c r="C26" i="14"/>
  <c r="G25" i="14"/>
  <c r="E25" i="14"/>
  <c r="C25" i="14"/>
  <c r="G24" i="14"/>
  <c r="E24" i="14"/>
  <c r="C24" i="14"/>
  <c r="G23" i="14"/>
  <c r="E23" i="14"/>
  <c r="C23" i="14"/>
  <c r="G22" i="14"/>
  <c r="E22" i="14"/>
  <c r="C22" i="14"/>
  <c r="G21" i="14"/>
  <c r="E21" i="14"/>
  <c r="C21" i="14"/>
  <c r="G20" i="14"/>
  <c r="E20" i="14"/>
  <c r="C20" i="14"/>
  <c r="G19" i="14"/>
  <c r="E19" i="14"/>
  <c r="C19" i="14"/>
  <c r="G18" i="14"/>
  <c r="E18" i="14"/>
  <c r="C18" i="14"/>
  <c r="G17" i="14"/>
  <c r="E17" i="14"/>
  <c r="C17" i="14"/>
  <c r="G16" i="14"/>
  <c r="E16" i="14"/>
  <c r="C16" i="14"/>
  <c r="F15" i="14"/>
  <c r="G15" i="14"/>
  <c r="E15" i="14"/>
  <c r="C15" i="14"/>
  <c r="G14" i="14"/>
  <c r="E14" i="14"/>
  <c r="C14" i="14"/>
  <c r="G13" i="14"/>
  <c r="E13" i="14"/>
  <c r="C13" i="14"/>
  <c r="F73" i="12"/>
  <c r="F72" i="12"/>
  <c r="F70" i="12"/>
  <c r="F69" i="12"/>
  <c r="F74" i="12"/>
  <c r="F66" i="12"/>
  <c r="F65" i="12"/>
  <c r="F64" i="12"/>
  <c r="F63" i="12"/>
  <c r="F62" i="12"/>
  <c r="F61" i="12"/>
  <c r="F60" i="12"/>
  <c r="F59" i="12"/>
  <c r="F58" i="12"/>
  <c r="F57" i="12"/>
  <c r="F55" i="12"/>
  <c r="F53" i="12"/>
  <c r="F52" i="12"/>
  <c r="F51" i="12"/>
  <c r="F50" i="12"/>
  <c r="F54" i="12"/>
  <c r="F56" i="12"/>
  <c r="F67" i="12"/>
  <c r="F46" i="12"/>
  <c r="F45" i="12"/>
  <c r="F44" i="12"/>
  <c r="F43" i="12"/>
  <c r="F42" i="12"/>
  <c r="F47" i="12"/>
  <c r="F39" i="12"/>
  <c r="F38" i="12"/>
  <c r="F36" i="12"/>
  <c r="F34" i="12"/>
  <c r="F29" i="12"/>
  <c r="F28" i="12"/>
  <c r="F26" i="12"/>
  <c r="F27" i="12"/>
  <c r="F25" i="12"/>
  <c r="F24" i="12"/>
  <c r="F23" i="12"/>
  <c r="F22" i="12"/>
  <c r="F21" i="12"/>
  <c r="F20" i="12"/>
  <c r="F19" i="12"/>
  <c r="F18" i="12"/>
  <c r="F17" i="12"/>
  <c r="F16" i="12"/>
  <c r="F14" i="12"/>
  <c r="F13" i="12"/>
  <c r="F30" i="12"/>
  <c r="F31" i="12"/>
  <c r="F32" i="12"/>
  <c r="F40" i="12"/>
  <c r="F48" i="12"/>
  <c r="F75" i="12"/>
  <c r="F76" i="12"/>
  <c r="G76" i="12"/>
  <c r="E76" i="12"/>
  <c r="C76" i="12"/>
  <c r="G75" i="12"/>
  <c r="E75" i="12"/>
  <c r="C75" i="12"/>
  <c r="G74" i="12"/>
  <c r="E74" i="12"/>
  <c r="C74" i="12"/>
  <c r="G73" i="12"/>
  <c r="E73" i="12"/>
  <c r="C73" i="12"/>
  <c r="G72" i="12"/>
  <c r="E72" i="12"/>
  <c r="C72" i="12"/>
  <c r="G70" i="12"/>
  <c r="E70" i="12"/>
  <c r="C70" i="12"/>
  <c r="G69" i="12"/>
  <c r="E69" i="12"/>
  <c r="C69" i="12"/>
  <c r="G67" i="12"/>
  <c r="E67" i="12"/>
  <c r="C67" i="12"/>
  <c r="G66" i="12"/>
  <c r="E66" i="12"/>
  <c r="C66" i="12"/>
  <c r="G65" i="12"/>
  <c r="E65" i="12"/>
  <c r="C65" i="12"/>
  <c r="G64" i="12"/>
  <c r="E64" i="12"/>
  <c r="C64" i="12"/>
  <c r="G63" i="12"/>
  <c r="E63" i="12"/>
  <c r="C63" i="12"/>
  <c r="G62" i="12"/>
  <c r="E62" i="12"/>
  <c r="C62" i="12"/>
  <c r="G61" i="12"/>
  <c r="E61" i="12"/>
  <c r="C61" i="12"/>
  <c r="G60" i="12"/>
  <c r="E60" i="12"/>
  <c r="C60" i="12"/>
  <c r="G59" i="12"/>
  <c r="E59" i="12"/>
  <c r="C59" i="12"/>
  <c r="G58" i="12"/>
  <c r="E58" i="12"/>
  <c r="C58" i="12"/>
  <c r="G57" i="12"/>
  <c r="E57" i="12"/>
  <c r="C57" i="12"/>
  <c r="G56" i="12"/>
  <c r="E56" i="12"/>
  <c r="C56" i="12"/>
  <c r="G55" i="12"/>
  <c r="E55" i="12"/>
  <c r="C55" i="12"/>
  <c r="G54" i="12"/>
  <c r="E54" i="12"/>
  <c r="C54" i="12"/>
  <c r="G53" i="12"/>
  <c r="E53" i="12"/>
  <c r="C53" i="12"/>
  <c r="G52" i="12"/>
  <c r="E52" i="12"/>
  <c r="C52" i="12"/>
  <c r="G51" i="12"/>
  <c r="E51" i="12"/>
  <c r="C51" i="12"/>
  <c r="G50" i="12"/>
  <c r="E50" i="12"/>
  <c r="C50" i="12"/>
  <c r="G48" i="12"/>
  <c r="E48" i="12"/>
  <c r="C48" i="12"/>
  <c r="G47" i="12"/>
  <c r="E47" i="12"/>
  <c r="C47" i="12"/>
  <c r="G46" i="12"/>
  <c r="E46" i="12"/>
  <c r="C46" i="12"/>
  <c r="G45" i="12"/>
  <c r="E45" i="12"/>
  <c r="C45" i="12"/>
  <c r="G44" i="12"/>
  <c r="E44" i="12"/>
  <c r="C44" i="12"/>
  <c r="G43" i="12"/>
  <c r="E43" i="12"/>
  <c r="C43" i="12"/>
  <c r="G42" i="12"/>
  <c r="E42" i="12"/>
  <c r="C42" i="12"/>
  <c r="G40" i="12"/>
  <c r="E40" i="12"/>
  <c r="C40" i="12"/>
  <c r="G39" i="12"/>
  <c r="E39" i="12"/>
  <c r="C39" i="12"/>
  <c r="G38" i="12"/>
  <c r="E38" i="12"/>
  <c r="C38" i="12"/>
  <c r="G36" i="12"/>
  <c r="E36" i="12"/>
  <c r="C36" i="12"/>
  <c r="G34" i="12"/>
  <c r="E34" i="12"/>
  <c r="C34" i="12"/>
  <c r="F33" i="12"/>
  <c r="G33" i="12"/>
  <c r="E33" i="12"/>
  <c r="C33" i="12"/>
  <c r="G32" i="12"/>
  <c r="E32" i="12"/>
  <c r="C32" i="12"/>
  <c r="G31" i="12"/>
  <c r="E31" i="12"/>
  <c r="C31" i="12"/>
  <c r="G30" i="12"/>
  <c r="E30" i="12"/>
  <c r="C30" i="12"/>
  <c r="G29" i="12"/>
  <c r="E29" i="12"/>
  <c r="C29" i="12"/>
  <c r="G28" i="12"/>
  <c r="E28" i="12"/>
  <c r="C28" i="12"/>
  <c r="G27" i="12"/>
  <c r="E27" i="12"/>
  <c r="C27" i="12"/>
  <c r="G26" i="12"/>
  <c r="E26" i="12"/>
  <c r="C26" i="12"/>
  <c r="G25" i="12"/>
  <c r="E25" i="12"/>
  <c r="C25" i="12"/>
  <c r="G24" i="12"/>
  <c r="E24" i="12"/>
  <c r="C24" i="12"/>
  <c r="G23" i="12"/>
  <c r="E23" i="12"/>
  <c r="C23" i="12"/>
  <c r="G22" i="12"/>
  <c r="E22" i="12"/>
  <c r="C22" i="12"/>
  <c r="G21" i="12"/>
  <c r="E21" i="12"/>
  <c r="C21" i="12"/>
  <c r="G20" i="12"/>
  <c r="E20" i="12"/>
  <c r="C20" i="12"/>
  <c r="G19" i="12"/>
  <c r="E19" i="12"/>
  <c r="C19" i="12"/>
  <c r="G18" i="12"/>
  <c r="E18" i="12"/>
  <c r="C18" i="12"/>
  <c r="G17" i="12"/>
  <c r="E17" i="12"/>
  <c r="C17" i="12"/>
  <c r="G16" i="12"/>
  <c r="E16" i="12"/>
  <c r="C16" i="12"/>
  <c r="F15" i="12"/>
  <c r="G15" i="12"/>
  <c r="E15" i="12"/>
  <c r="C15" i="12"/>
  <c r="G14" i="12"/>
  <c r="E14" i="12"/>
  <c r="C14" i="12"/>
  <c r="G13" i="12"/>
  <c r="E13" i="12"/>
  <c r="C13" i="12"/>
  <c r="D34" i="20"/>
  <c r="D34" i="50"/>
  <c r="D34" i="36"/>
  <c r="D34" i="1"/>
  <c r="D33" i="20"/>
  <c r="D33" i="50"/>
  <c r="D33" i="36"/>
  <c r="D33" i="1"/>
  <c r="D32" i="20"/>
  <c r="D32" i="50"/>
  <c r="D32" i="36"/>
  <c r="D32" i="1"/>
  <c r="B33" i="20"/>
  <c r="B33" i="50"/>
  <c r="B33" i="36"/>
  <c r="B33" i="1"/>
  <c r="B32" i="20"/>
  <c r="B32" i="50"/>
  <c r="B32" i="36"/>
  <c r="B32" i="1"/>
  <c r="L33" i="33"/>
  <c r="F33" i="33"/>
  <c r="G33" i="33"/>
  <c r="E33" i="33"/>
  <c r="C33" i="33"/>
  <c r="E67" i="27"/>
  <c r="J75" i="32"/>
  <c r="J75" i="53"/>
  <c r="J73" i="32"/>
  <c r="J73" i="53"/>
  <c r="J72" i="32"/>
  <c r="J72" i="53"/>
  <c r="J70" i="32"/>
  <c r="J70" i="53"/>
  <c r="J69" i="32"/>
  <c r="J69" i="53"/>
  <c r="J74" i="53"/>
  <c r="J66" i="32"/>
  <c r="J66" i="53"/>
  <c r="J65" i="32"/>
  <c r="J65" i="53"/>
  <c r="J64" i="32"/>
  <c r="J64" i="53"/>
  <c r="J63" i="32"/>
  <c r="J63" i="53"/>
  <c r="J62" i="32"/>
  <c r="J62" i="53"/>
  <c r="J61" i="32"/>
  <c r="J61" i="53"/>
  <c r="J60" i="32"/>
  <c r="J60" i="53"/>
  <c r="J59" i="32"/>
  <c r="J59" i="53"/>
  <c r="J58" i="32"/>
  <c r="J58" i="53"/>
  <c r="J57" i="32"/>
  <c r="J57" i="53"/>
  <c r="J55" i="32"/>
  <c r="J55" i="53"/>
  <c r="J53" i="32"/>
  <c r="J53" i="53"/>
  <c r="J52" i="32"/>
  <c r="J52" i="53"/>
  <c r="J51" i="32"/>
  <c r="J51" i="53"/>
  <c r="J50" i="32"/>
  <c r="J50" i="53"/>
  <c r="J56" i="53"/>
  <c r="J67" i="53"/>
  <c r="J54" i="32"/>
  <c r="J54" i="53"/>
  <c r="J48" i="32"/>
  <c r="J48" i="53"/>
  <c r="J46" i="32"/>
  <c r="J46" i="53"/>
  <c r="J45" i="32"/>
  <c r="J45" i="53"/>
  <c r="J44" i="32"/>
  <c r="J44" i="53"/>
  <c r="J43" i="32"/>
  <c r="J43" i="53"/>
  <c r="J42" i="32"/>
  <c r="J42" i="53"/>
  <c r="J47" i="53"/>
  <c r="J38" i="32"/>
  <c r="J38" i="53"/>
  <c r="J36" i="32"/>
  <c r="J36" i="53"/>
  <c r="J34" i="32"/>
  <c r="J34" i="53"/>
  <c r="J29" i="32"/>
  <c r="J29" i="53"/>
  <c r="J28" i="32"/>
  <c r="J28" i="53"/>
  <c r="J26" i="32"/>
  <c r="J26" i="53"/>
  <c r="J27" i="32"/>
  <c r="J27" i="53"/>
  <c r="J25" i="32"/>
  <c r="J25" i="53"/>
  <c r="J24" i="32"/>
  <c r="J24" i="53"/>
  <c r="J23" i="32"/>
  <c r="J23" i="53"/>
  <c r="J22" i="32"/>
  <c r="J22" i="53"/>
  <c r="J21" i="32"/>
  <c r="J21" i="53"/>
  <c r="J20" i="32"/>
  <c r="J20" i="53"/>
  <c r="J19" i="32"/>
  <c r="J19" i="53"/>
  <c r="J18" i="32"/>
  <c r="J18" i="53"/>
  <c r="J17" i="32"/>
  <c r="J17" i="53"/>
  <c r="J16" i="32"/>
  <c r="J16" i="53"/>
  <c r="J14" i="32"/>
  <c r="J14" i="53"/>
  <c r="J13" i="32"/>
  <c r="J13" i="53"/>
  <c r="J30" i="32"/>
  <c r="J30" i="53"/>
  <c r="J31" i="32"/>
  <c r="J31" i="53"/>
  <c r="J32" i="32"/>
  <c r="J32" i="53"/>
  <c r="J40" i="53"/>
  <c r="J33" i="32"/>
  <c r="J33" i="53"/>
  <c r="J15" i="32"/>
  <c r="J15" i="53"/>
  <c r="H75" i="32"/>
  <c r="H75" i="53"/>
  <c r="H73" i="32"/>
  <c r="H73" i="53"/>
  <c r="H72" i="32"/>
  <c r="H72" i="53"/>
  <c r="H70" i="32"/>
  <c r="H70" i="53"/>
  <c r="H69" i="32"/>
  <c r="H69" i="53"/>
  <c r="H74" i="53"/>
  <c r="H66" i="32"/>
  <c r="H66" i="53"/>
  <c r="H65" i="32"/>
  <c r="H65" i="53"/>
  <c r="H64" i="32"/>
  <c r="H64" i="53"/>
  <c r="H63" i="32"/>
  <c r="H63" i="53"/>
  <c r="H62" i="32"/>
  <c r="H62" i="53"/>
  <c r="H61" i="32"/>
  <c r="H61" i="53"/>
  <c r="H60" i="32"/>
  <c r="H60" i="53"/>
  <c r="H59" i="32"/>
  <c r="H59" i="53"/>
  <c r="H58" i="32"/>
  <c r="H58" i="53"/>
  <c r="H57" i="32"/>
  <c r="H57" i="53"/>
  <c r="H55" i="32"/>
  <c r="H55" i="53"/>
  <c r="H53" i="32"/>
  <c r="H53" i="53"/>
  <c r="H52" i="32"/>
  <c r="H52" i="53"/>
  <c r="H51" i="32"/>
  <c r="H51" i="53"/>
  <c r="H50" i="32"/>
  <c r="H50" i="53"/>
  <c r="H56" i="53"/>
  <c r="H67" i="53"/>
  <c r="H54" i="32"/>
  <c r="H54" i="53"/>
  <c r="H48" i="32"/>
  <c r="H48" i="53"/>
  <c r="H46" i="32"/>
  <c r="H46" i="53"/>
  <c r="H45" i="32"/>
  <c r="H45" i="53"/>
  <c r="H44" i="32"/>
  <c r="H44" i="53"/>
  <c r="H43" i="32"/>
  <c r="H43" i="53"/>
  <c r="H42" i="32"/>
  <c r="H42" i="53"/>
  <c r="H47" i="53"/>
  <c r="H38" i="32"/>
  <c r="H38" i="53"/>
  <c r="H36" i="32"/>
  <c r="H36" i="53"/>
  <c r="H34" i="32"/>
  <c r="H34" i="53"/>
  <c r="H29" i="32"/>
  <c r="H29" i="53"/>
  <c r="H28" i="32"/>
  <c r="H28" i="53"/>
  <c r="H26" i="32"/>
  <c r="H26" i="53"/>
  <c r="H27" i="32"/>
  <c r="H27" i="53"/>
  <c r="H25" i="32"/>
  <c r="H25" i="53"/>
  <c r="H24" i="32"/>
  <c r="H24" i="53"/>
  <c r="H23" i="32"/>
  <c r="H23" i="53"/>
  <c r="H22" i="32"/>
  <c r="H22" i="53"/>
  <c r="H21" i="32"/>
  <c r="H21" i="53"/>
  <c r="H20" i="32"/>
  <c r="H20" i="53"/>
  <c r="H19" i="32"/>
  <c r="H19" i="53"/>
  <c r="H18" i="32"/>
  <c r="H18" i="53"/>
  <c r="H17" i="32"/>
  <c r="H17" i="53"/>
  <c r="H16" i="32"/>
  <c r="H16" i="53"/>
  <c r="H14" i="32"/>
  <c r="H14" i="53"/>
  <c r="H13" i="32"/>
  <c r="H13" i="53"/>
  <c r="H30" i="32"/>
  <c r="H30" i="53"/>
  <c r="H31" i="32"/>
  <c r="H31" i="53"/>
  <c r="H32" i="32"/>
  <c r="H32" i="53"/>
  <c r="H40" i="53"/>
  <c r="H33" i="32"/>
  <c r="H33" i="53"/>
  <c r="H15" i="32"/>
  <c r="H15" i="53"/>
  <c r="D75" i="32"/>
  <c r="D73" i="32"/>
  <c r="D73" i="53" s="1"/>
  <c r="D72" i="32"/>
  <c r="D70" i="32"/>
  <c r="D70" i="53" s="1"/>
  <c r="D69" i="32"/>
  <c r="D69" i="53" s="1"/>
  <c r="D66" i="32"/>
  <c r="D66" i="53" s="1"/>
  <c r="D66" i="52" s="1"/>
  <c r="D65" i="32"/>
  <c r="D65" i="53" s="1"/>
  <c r="D65" i="52" s="1"/>
  <c r="D64" i="32"/>
  <c r="D64" i="53" s="1"/>
  <c r="D63" i="32"/>
  <c r="D63" i="53" s="1"/>
  <c r="D62" i="32"/>
  <c r="D62" i="53" s="1"/>
  <c r="D62" i="52" s="1"/>
  <c r="D61" i="32"/>
  <c r="D61" i="53" s="1"/>
  <c r="D61" i="52" s="1"/>
  <c r="D60" i="32"/>
  <c r="D60" i="53" s="1"/>
  <c r="D59" i="32"/>
  <c r="D58" i="32"/>
  <c r="D58" i="53" s="1"/>
  <c r="D58" i="52" s="1"/>
  <c r="D57" i="32"/>
  <c r="D57" i="53" s="1"/>
  <c r="D57" i="52" s="1"/>
  <c r="D55" i="32"/>
  <c r="D55" i="53" s="1"/>
  <c r="D53" i="32"/>
  <c r="D52" i="32"/>
  <c r="D52" i="53" s="1"/>
  <c r="D52" i="52" s="1"/>
  <c r="D51" i="32"/>
  <c r="D50" i="32"/>
  <c r="D50" i="53" s="1"/>
  <c r="D54" i="32"/>
  <c r="D54" i="53" s="1"/>
  <c r="D54" i="52" s="1"/>
  <c r="D48" i="32"/>
  <c r="D48" i="53" s="1"/>
  <c r="D48" i="52" s="1"/>
  <c r="D46" i="32"/>
  <c r="D45" i="32"/>
  <c r="D45" i="53" s="1"/>
  <c r="D45" i="52" s="1"/>
  <c r="D44" i="32"/>
  <c r="D44" i="53" s="1"/>
  <c r="D44" i="52" s="1"/>
  <c r="D43" i="32"/>
  <c r="D42" i="32"/>
  <c r="D38" i="32"/>
  <c r="D36" i="32"/>
  <c r="D36" i="53" s="1"/>
  <c r="D34" i="32"/>
  <c r="D34" i="53" s="1"/>
  <c r="D29" i="32"/>
  <c r="D29" i="53" s="1"/>
  <c r="D28" i="32"/>
  <c r="D26" i="32"/>
  <c r="D26" i="53" s="1"/>
  <c r="D27" i="32"/>
  <c r="D27" i="53" s="1"/>
  <c r="D25" i="32"/>
  <c r="D25" i="53" s="1"/>
  <c r="D24" i="32"/>
  <c r="D23" i="32"/>
  <c r="D23" i="53" s="1"/>
  <c r="D22" i="32"/>
  <c r="D22" i="53" s="1"/>
  <c r="D22" i="52" s="1"/>
  <c r="D21" i="32"/>
  <c r="D21" i="53" s="1"/>
  <c r="D20" i="32"/>
  <c r="D19" i="32"/>
  <c r="D19" i="53" s="1"/>
  <c r="D18" i="32"/>
  <c r="D18" i="53" s="1"/>
  <c r="D18" i="52" s="1"/>
  <c r="D17" i="32"/>
  <c r="D17" i="53" s="1"/>
  <c r="D16" i="32"/>
  <c r="D14" i="32"/>
  <c r="D14" i="53" s="1"/>
  <c r="D14" i="52" s="1"/>
  <c r="D13" i="32"/>
  <c r="D30" i="32"/>
  <c r="D30" i="53" s="1"/>
  <c r="D30" i="52" s="1"/>
  <c r="D31" i="32"/>
  <c r="D32" i="32"/>
  <c r="D32" i="53" s="1"/>
  <c r="D33" i="32"/>
  <c r="D33" i="53" s="1"/>
  <c r="D15" i="32"/>
  <c r="D15" i="53" s="1"/>
  <c r="D15" i="52" s="1"/>
  <c r="B73" i="32"/>
  <c r="B73" i="53" s="1"/>
  <c r="B72" i="32"/>
  <c r="B72" i="53" s="1"/>
  <c r="B72" i="52" s="1"/>
  <c r="B70" i="32"/>
  <c r="B70" i="53" s="1"/>
  <c r="B70" i="52" s="1"/>
  <c r="B69" i="32"/>
  <c r="B69" i="53" s="1"/>
  <c r="B69" i="52" s="1"/>
  <c r="B66" i="32"/>
  <c r="B66" i="53" s="1"/>
  <c r="B65" i="32"/>
  <c r="B65" i="53" s="1"/>
  <c r="B64" i="32"/>
  <c r="B64" i="53" s="1"/>
  <c r="B64" i="52" s="1"/>
  <c r="B63" i="32"/>
  <c r="B63" i="53" s="1"/>
  <c r="B63" i="52" s="1"/>
  <c r="B62" i="32"/>
  <c r="B62" i="53" s="1"/>
  <c r="B61" i="32"/>
  <c r="B61" i="53" s="1"/>
  <c r="B60" i="32"/>
  <c r="B60" i="53" s="1"/>
  <c r="F60" i="53" s="1"/>
  <c r="E60" i="53" s="1"/>
  <c r="B59" i="32"/>
  <c r="B59" i="53" s="1"/>
  <c r="B59" i="52" s="1"/>
  <c r="B58" i="32"/>
  <c r="B58" i="53" s="1"/>
  <c r="B58" i="52" s="1"/>
  <c r="B57" i="32"/>
  <c r="B57" i="53" s="1"/>
  <c r="B55" i="32"/>
  <c r="B55" i="53" s="1"/>
  <c r="F55" i="53" s="1"/>
  <c r="E55" i="53" s="1"/>
  <c r="B53" i="32"/>
  <c r="B53" i="53" s="1"/>
  <c r="B53" i="52" s="1"/>
  <c r="B52" i="32"/>
  <c r="B52" i="53" s="1"/>
  <c r="B51" i="32"/>
  <c r="B51" i="53" s="1"/>
  <c r="B50" i="32"/>
  <c r="B50" i="53" s="1"/>
  <c r="B50" i="52" s="1"/>
  <c r="B46" i="32"/>
  <c r="B46" i="53" s="1"/>
  <c r="B45" i="32"/>
  <c r="B45" i="53" s="1"/>
  <c r="B45" i="52" s="1"/>
  <c r="B44" i="32"/>
  <c r="B44" i="53" s="1"/>
  <c r="B43" i="32"/>
  <c r="B43" i="53" s="1"/>
  <c r="B42" i="32"/>
  <c r="B42" i="53" s="1"/>
  <c r="B38" i="32"/>
  <c r="B38" i="53" s="1"/>
  <c r="B36" i="32"/>
  <c r="B36" i="53" s="1"/>
  <c r="B34" i="32"/>
  <c r="B34" i="53" s="1"/>
  <c r="B34" i="52" s="1"/>
  <c r="B29" i="32"/>
  <c r="B29" i="53" s="1"/>
  <c r="B29" i="52" s="1"/>
  <c r="B28" i="32"/>
  <c r="B28" i="53" s="1"/>
  <c r="B28" i="52" s="1"/>
  <c r="B26" i="32"/>
  <c r="B26" i="53" s="1"/>
  <c r="B27" i="32"/>
  <c r="B27" i="53" s="1"/>
  <c r="B25" i="32"/>
  <c r="B25" i="53" s="1"/>
  <c r="B25" i="52" s="1"/>
  <c r="B24" i="32"/>
  <c r="B24" i="53" s="1"/>
  <c r="B24" i="52" s="1"/>
  <c r="B23" i="32"/>
  <c r="B23" i="53" s="1"/>
  <c r="B23" i="52" s="1"/>
  <c r="B22" i="32"/>
  <c r="B22" i="53" s="1"/>
  <c r="B22" i="52" s="1"/>
  <c r="B21" i="32"/>
  <c r="B21" i="53" s="1"/>
  <c r="B20" i="32"/>
  <c r="B20" i="53" s="1"/>
  <c r="B20" i="52" s="1"/>
  <c r="B19" i="32"/>
  <c r="B19" i="53" s="1"/>
  <c r="B18" i="32"/>
  <c r="B18" i="53" s="1"/>
  <c r="B17" i="32"/>
  <c r="B17" i="53" s="1"/>
  <c r="B17" i="52" s="1"/>
  <c r="B16" i="32"/>
  <c r="B16" i="53" s="1"/>
  <c r="B16" i="52" s="1"/>
  <c r="B14" i="32"/>
  <c r="B14" i="53" s="1"/>
  <c r="B14" i="52" s="1"/>
  <c r="B13" i="32"/>
  <c r="B13" i="53" s="1"/>
  <c r="B13" i="52" s="1"/>
  <c r="B30" i="32"/>
  <c r="B30" i="53" s="1"/>
  <c r="B30" i="52" s="1"/>
  <c r="F30" i="52" s="1"/>
  <c r="G30" i="52" s="1"/>
  <c r="B31" i="32"/>
  <c r="B31" i="53" s="1"/>
  <c r="B31" i="52" s="1"/>
  <c r="B32" i="32"/>
  <c r="B32" i="53" s="1"/>
  <c r="B32" i="52" s="1"/>
  <c r="B48" i="32"/>
  <c r="B48" i="53" s="1"/>
  <c r="B75" i="32"/>
  <c r="B75" i="53" s="1"/>
  <c r="B54" i="32"/>
  <c r="B54" i="53" s="1"/>
  <c r="B54" i="52" s="1"/>
  <c r="L39" i="35"/>
  <c r="L38" i="35"/>
  <c r="L36" i="35"/>
  <c r="L34" i="35"/>
  <c r="L29" i="35"/>
  <c r="L28" i="35"/>
  <c r="L26" i="35"/>
  <c r="L27" i="35"/>
  <c r="L25" i="35"/>
  <c r="L24" i="35"/>
  <c r="L23" i="35"/>
  <c r="L22" i="35"/>
  <c r="L21" i="35"/>
  <c r="L20" i="35"/>
  <c r="L19" i="35"/>
  <c r="L18" i="35"/>
  <c r="L17" i="35"/>
  <c r="L16" i="35"/>
  <c r="L14" i="35"/>
  <c r="L13" i="35"/>
  <c r="L30" i="35"/>
  <c r="L31" i="35"/>
  <c r="L32" i="35"/>
  <c r="L33" i="35"/>
  <c r="L40" i="35"/>
  <c r="F39" i="35"/>
  <c r="F38" i="35"/>
  <c r="F36" i="35"/>
  <c r="F34" i="35"/>
  <c r="F29" i="35"/>
  <c r="F28" i="35"/>
  <c r="F26" i="35"/>
  <c r="F27" i="35"/>
  <c r="F25" i="35"/>
  <c r="F24" i="35"/>
  <c r="F23" i="35"/>
  <c r="F22" i="35"/>
  <c r="F21" i="35"/>
  <c r="F20" i="35"/>
  <c r="F19" i="35"/>
  <c r="F18" i="35"/>
  <c r="F17" i="35"/>
  <c r="F16" i="35"/>
  <c r="F14" i="35"/>
  <c r="F13" i="35"/>
  <c r="F30" i="35"/>
  <c r="F31" i="35"/>
  <c r="F32" i="35"/>
  <c r="F33" i="35"/>
  <c r="F40" i="35"/>
  <c r="L42" i="35"/>
  <c r="M42" i="35"/>
  <c r="F42" i="35"/>
  <c r="G42" i="35"/>
  <c r="L73" i="35"/>
  <c r="L72" i="35"/>
  <c r="L70" i="35"/>
  <c r="L69" i="35"/>
  <c r="L74" i="35"/>
  <c r="L66" i="35"/>
  <c r="L65" i="35"/>
  <c r="L64" i="35"/>
  <c r="L63" i="35"/>
  <c r="L62" i="35"/>
  <c r="L61" i="35"/>
  <c r="L60" i="35"/>
  <c r="L59" i="35"/>
  <c r="L58" i="35"/>
  <c r="L57" i="35"/>
  <c r="L56" i="35"/>
  <c r="L67" i="35"/>
  <c r="L46" i="35"/>
  <c r="L45" i="35"/>
  <c r="L44" i="35"/>
  <c r="L43" i="35"/>
  <c r="L47" i="35"/>
  <c r="L48" i="35"/>
  <c r="L75" i="35"/>
  <c r="L76" i="35"/>
  <c r="M76" i="35"/>
  <c r="K76" i="35"/>
  <c r="I76" i="35"/>
  <c r="F73" i="35"/>
  <c r="F72" i="35"/>
  <c r="F70" i="35"/>
  <c r="F69" i="35"/>
  <c r="F74" i="35"/>
  <c r="F66" i="35"/>
  <c r="F65" i="35"/>
  <c r="F64" i="35"/>
  <c r="F63" i="35"/>
  <c r="F62" i="35"/>
  <c r="F61" i="35"/>
  <c r="F60" i="35"/>
  <c r="F59" i="35"/>
  <c r="F58" i="35"/>
  <c r="F57" i="35"/>
  <c r="F55" i="35"/>
  <c r="F53" i="35"/>
  <c r="F52" i="35"/>
  <c r="F51" i="35"/>
  <c r="F50" i="35"/>
  <c r="F54" i="35"/>
  <c r="F56" i="35"/>
  <c r="F67" i="35"/>
  <c r="F46" i="35"/>
  <c r="F45" i="35"/>
  <c r="F44" i="35"/>
  <c r="F43" i="35"/>
  <c r="F47" i="35"/>
  <c r="F48" i="35"/>
  <c r="F75" i="35"/>
  <c r="F76" i="35"/>
  <c r="G76" i="35"/>
  <c r="E76" i="35"/>
  <c r="C76" i="35"/>
  <c r="M75" i="35"/>
  <c r="K75" i="35"/>
  <c r="I75" i="35"/>
  <c r="G75" i="35"/>
  <c r="E75" i="35"/>
  <c r="C75" i="35"/>
  <c r="M74" i="35"/>
  <c r="K74" i="35"/>
  <c r="I74" i="35"/>
  <c r="G74" i="35"/>
  <c r="E74" i="35"/>
  <c r="C74" i="35"/>
  <c r="M73" i="35"/>
  <c r="K73" i="35"/>
  <c r="I73" i="35"/>
  <c r="G73" i="35"/>
  <c r="E73" i="35"/>
  <c r="C73" i="35"/>
  <c r="M72" i="35"/>
  <c r="K72" i="35"/>
  <c r="I72" i="35"/>
  <c r="G72" i="35"/>
  <c r="E72" i="35"/>
  <c r="C72" i="35"/>
  <c r="M70" i="35"/>
  <c r="K70" i="35"/>
  <c r="I70" i="35"/>
  <c r="G70" i="35"/>
  <c r="E70" i="35"/>
  <c r="C70" i="35"/>
  <c r="M69" i="35"/>
  <c r="K69" i="35"/>
  <c r="I69" i="35"/>
  <c r="G69" i="35"/>
  <c r="E69" i="35"/>
  <c r="C69" i="35"/>
  <c r="M67" i="35"/>
  <c r="K67" i="35"/>
  <c r="I67" i="35"/>
  <c r="G67" i="35"/>
  <c r="E67" i="35"/>
  <c r="C67" i="35"/>
  <c r="M66" i="35"/>
  <c r="K66" i="35"/>
  <c r="I66" i="35"/>
  <c r="G66" i="35"/>
  <c r="E66" i="35"/>
  <c r="C66" i="35"/>
  <c r="M65" i="35"/>
  <c r="K65" i="35"/>
  <c r="I65" i="35"/>
  <c r="G65" i="35"/>
  <c r="E65" i="35"/>
  <c r="C65" i="35"/>
  <c r="M64" i="35"/>
  <c r="K64" i="35"/>
  <c r="I64" i="35"/>
  <c r="G64" i="35"/>
  <c r="E64" i="35"/>
  <c r="C64" i="35"/>
  <c r="M63" i="35"/>
  <c r="K63" i="35"/>
  <c r="I63" i="35"/>
  <c r="G63" i="35"/>
  <c r="E63" i="35"/>
  <c r="C63" i="35"/>
  <c r="M62" i="35"/>
  <c r="K62" i="35"/>
  <c r="I62" i="35"/>
  <c r="G62" i="35"/>
  <c r="E62" i="35"/>
  <c r="C62" i="35"/>
  <c r="M61" i="35"/>
  <c r="K61" i="35"/>
  <c r="I61" i="35"/>
  <c r="G61" i="35"/>
  <c r="E61" i="35"/>
  <c r="C61" i="35"/>
  <c r="M60" i="35"/>
  <c r="K60" i="35"/>
  <c r="I60" i="35"/>
  <c r="G60" i="35"/>
  <c r="E60" i="35"/>
  <c r="C60" i="35"/>
  <c r="M59" i="35"/>
  <c r="K59" i="35"/>
  <c r="I59" i="35"/>
  <c r="G59" i="35"/>
  <c r="E59" i="35"/>
  <c r="C59" i="35"/>
  <c r="M58" i="35"/>
  <c r="K58" i="35"/>
  <c r="I58" i="35"/>
  <c r="G58" i="35"/>
  <c r="E58" i="35"/>
  <c r="C58" i="35"/>
  <c r="M57" i="35"/>
  <c r="K57" i="35"/>
  <c r="I57" i="35"/>
  <c r="G57" i="35"/>
  <c r="E57" i="35"/>
  <c r="C57" i="35"/>
  <c r="M56" i="35"/>
  <c r="K56" i="35"/>
  <c r="I56" i="35"/>
  <c r="G56" i="35"/>
  <c r="E56" i="35"/>
  <c r="C56" i="35"/>
  <c r="L55" i="35"/>
  <c r="M55" i="35"/>
  <c r="K55" i="35"/>
  <c r="I55" i="35"/>
  <c r="G55" i="35"/>
  <c r="E55" i="35"/>
  <c r="C55" i="35"/>
  <c r="L54" i="35"/>
  <c r="M54" i="35"/>
  <c r="K54" i="35"/>
  <c r="I54" i="35"/>
  <c r="G54" i="35"/>
  <c r="E54" i="35"/>
  <c r="C54" i="35"/>
  <c r="L53" i="35"/>
  <c r="M53" i="35"/>
  <c r="K53" i="35"/>
  <c r="I53" i="35"/>
  <c r="G53" i="35"/>
  <c r="E53" i="35"/>
  <c r="C53" i="35"/>
  <c r="L52" i="35"/>
  <c r="M52" i="35"/>
  <c r="K52" i="35"/>
  <c r="I52" i="35"/>
  <c r="G52" i="35"/>
  <c r="E52" i="35"/>
  <c r="C52" i="35"/>
  <c r="L51" i="35"/>
  <c r="M51" i="35"/>
  <c r="K51" i="35"/>
  <c r="I51" i="35"/>
  <c r="G51" i="35"/>
  <c r="E51" i="35"/>
  <c r="C51" i="35"/>
  <c r="L50" i="35"/>
  <c r="M50" i="35"/>
  <c r="K50" i="35"/>
  <c r="I50" i="35"/>
  <c r="G50" i="35"/>
  <c r="E50" i="35"/>
  <c r="C50" i="35"/>
  <c r="M48" i="35"/>
  <c r="K48" i="35"/>
  <c r="I48" i="35"/>
  <c r="G48" i="35"/>
  <c r="E48" i="35"/>
  <c r="C48" i="35"/>
  <c r="M47" i="35"/>
  <c r="K47" i="35"/>
  <c r="I47" i="35"/>
  <c r="G47" i="35"/>
  <c r="E47" i="35"/>
  <c r="C47" i="35"/>
  <c r="M46" i="35"/>
  <c r="K46" i="35"/>
  <c r="I46" i="35"/>
  <c r="G46" i="35"/>
  <c r="E46" i="35"/>
  <c r="C46" i="35"/>
  <c r="M45" i="35"/>
  <c r="K45" i="35"/>
  <c r="I45" i="35"/>
  <c r="G45" i="35"/>
  <c r="E45" i="35"/>
  <c r="C45" i="35"/>
  <c r="M44" i="35"/>
  <c r="K44" i="35"/>
  <c r="I44" i="35"/>
  <c r="G44" i="35"/>
  <c r="E44" i="35"/>
  <c r="C44" i="35"/>
  <c r="M43" i="35"/>
  <c r="K43" i="35"/>
  <c r="I43" i="35"/>
  <c r="G43" i="35"/>
  <c r="E43" i="35"/>
  <c r="C43" i="35"/>
  <c r="K42" i="35"/>
  <c r="I42" i="35"/>
  <c r="E42" i="35"/>
  <c r="C42" i="35"/>
  <c r="M40" i="35"/>
  <c r="K40" i="35"/>
  <c r="I40" i="35"/>
  <c r="G40" i="35"/>
  <c r="E40" i="35"/>
  <c r="C40" i="35"/>
  <c r="M39" i="35"/>
  <c r="K39" i="35"/>
  <c r="I39" i="35"/>
  <c r="G39" i="35"/>
  <c r="E39" i="35"/>
  <c r="C39" i="35"/>
  <c r="M38" i="35"/>
  <c r="K38" i="35"/>
  <c r="I38" i="35"/>
  <c r="G38" i="35"/>
  <c r="E38" i="35"/>
  <c r="C38" i="35"/>
  <c r="M36" i="35"/>
  <c r="K36" i="35"/>
  <c r="I36" i="35"/>
  <c r="G36" i="35"/>
  <c r="E36" i="35"/>
  <c r="C36" i="35"/>
  <c r="M34" i="35"/>
  <c r="K34" i="35"/>
  <c r="I34" i="35"/>
  <c r="G34" i="35"/>
  <c r="E34" i="35"/>
  <c r="C34" i="35"/>
  <c r="M33" i="35"/>
  <c r="K33" i="35"/>
  <c r="I33" i="35"/>
  <c r="G33" i="35"/>
  <c r="E33" i="35"/>
  <c r="C33" i="35"/>
  <c r="M32" i="35"/>
  <c r="K32" i="35"/>
  <c r="I32" i="35"/>
  <c r="G32" i="35"/>
  <c r="E32" i="35"/>
  <c r="C32" i="35"/>
  <c r="M31" i="35"/>
  <c r="K31" i="35"/>
  <c r="I31" i="35"/>
  <c r="G31" i="35"/>
  <c r="E31" i="35"/>
  <c r="C31" i="35"/>
  <c r="M30" i="35"/>
  <c r="K30" i="35"/>
  <c r="I30" i="35"/>
  <c r="G30" i="35"/>
  <c r="E30" i="35"/>
  <c r="C30" i="35"/>
  <c r="M29" i="35"/>
  <c r="K29" i="35"/>
  <c r="I29" i="35"/>
  <c r="G29" i="35"/>
  <c r="E29" i="35"/>
  <c r="C29" i="35"/>
  <c r="M28" i="35"/>
  <c r="K28" i="35"/>
  <c r="I28" i="35"/>
  <c r="G28" i="35"/>
  <c r="E28" i="35"/>
  <c r="C28" i="35"/>
  <c r="M27" i="35"/>
  <c r="K27" i="35"/>
  <c r="I27" i="35"/>
  <c r="G27" i="35"/>
  <c r="E27" i="35"/>
  <c r="C27" i="35"/>
  <c r="M26" i="35"/>
  <c r="K26" i="35"/>
  <c r="I26" i="35"/>
  <c r="G26" i="35"/>
  <c r="E26" i="35"/>
  <c r="C26" i="35"/>
  <c r="M25" i="35"/>
  <c r="K25" i="35"/>
  <c r="I25" i="35"/>
  <c r="G25" i="35"/>
  <c r="E25" i="35"/>
  <c r="C25" i="35"/>
  <c r="M24" i="35"/>
  <c r="K24" i="35"/>
  <c r="I24" i="35"/>
  <c r="G24" i="35"/>
  <c r="E24" i="35"/>
  <c r="C24" i="35"/>
  <c r="M23" i="35"/>
  <c r="K23" i="35"/>
  <c r="I23" i="35"/>
  <c r="G23" i="35"/>
  <c r="E23" i="35"/>
  <c r="C23" i="35"/>
  <c r="M22" i="35"/>
  <c r="K22" i="35"/>
  <c r="I22" i="35"/>
  <c r="G22" i="35"/>
  <c r="E22" i="35"/>
  <c r="C22" i="35"/>
  <c r="M21" i="35"/>
  <c r="K21" i="35"/>
  <c r="I21" i="35"/>
  <c r="G21" i="35"/>
  <c r="E21" i="35"/>
  <c r="C21" i="35"/>
  <c r="M20" i="35"/>
  <c r="K20" i="35"/>
  <c r="I20" i="35"/>
  <c r="G20" i="35"/>
  <c r="E20" i="35"/>
  <c r="C20" i="35"/>
  <c r="M19" i="35"/>
  <c r="K19" i="35"/>
  <c r="I19" i="35"/>
  <c r="G19" i="35"/>
  <c r="E19" i="35"/>
  <c r="C19" i="35"/>
  <c r="M18" i="35"/>
  <c r="K18" i="35"/>
  <c r="I18" i="35"/>
  <c r="G18" i="35"/>
  <c r="E18" i="35"/>
  <c r="C18" i="35"/>
  <c r="M17" i="35"/>
  <c r="K17" i="35"/>
  <c r="I17" i="35"/>
  <c r="G17" i="35"/>
  <c r="E17" i="35"/>
  <c r="C17" i="35"/>
  <c r="M16" i="35"/>
  <c r="K16" i="35"/>
  <c r="I16" i="35"/>
  <c r="G16" i="35"/>
  <c r="E16" i="35"/>
  <c r="C16" i="35"/>
  <c r="L15" i="35"/>
  <c r="M15" i="35"/>
  <c r="K15" i="35"/>
  <c r="I15" i="35"/>
  <c r="F15" i="35"/>
  <c r="G15" i="35"/>
  <c r="E15" i="35"/>
  <c r="C15" i="35"/>
  <c r="M14" i="35"/>
  <c r="K14" i="35"/>
  <c r="I14" i="35"/>
  <c r="G14" i="35"/>
  <c r="E14" i="35"/>
  <c r="C14" i="35"/>
  <c r="M13" i="35"/>
  <c r="K13" i="35"/>
  <c r="I13" i="35"/>
  <c r="G13" i="35"/>
  <c r="E13" i="35"/>
  <c r="C13" i="35"/>
  <c r="L42" i="34"/>
  <c r="M42" i="34"/>
  <c r="L73" i="34"/>
  <c r="L72" i="34"/>
  <c r="L70" i="34"/>
  <c r="L69" i="34"/>
  <c r="L74" i="34"/>
  <c r="L66" i="34"/>
  <c r="L65" i="34"/>
  <c r="L64" i="34"/>
  <c r="L63" i="34"/>
  <c r="L62" i="34"/>
  <c r="L61" i="34"/>
  <c r="L60" i="34"/>
  <c r="L59" i="34"/>
  <c r="L58" i="34"/>
  <c r="L57" i="34"/>
  <c r="L56" i="34"/>
  <c r="L67" i="34"/>
  <c r="L46" i="34"/>
  <c r="L45" i="34"/>
  <c r="L44" i="34"/>
  <c r="L43" i="34"/>
  <c r="L47" i="34"/>
  <c r="L39" i="34"/>
  <c r="L38" i="34"/>
  <c r="L36" i="34"/>
  <c r="L34" i="34"/>
  <c r="L29" i="34"/>
  <c r="L28" i="34"/>
  <c r="L26" i="34"/>
  <c r="L27" i="34"/>
  <c r="L25" i="34"/>
  <c r="L24" i="34"/>
  <c r="L23" i="34"/>
  <c r="L22" i="34"/>
  <c r="L21" i="34"/>
  <c r="L20" i="34"/>
  <c r="L19" i="34"/>
  <c r="L18" i="34"/>
  <c r="L17" i="34"/>
  <c r="L16" i="34"/>
  <c r="L14" i="34"/>
  <c r="L13" i="34"/>
  <c r="L30" i="34"/>
  <c r="L31" i="34"/>
  <c r="L32" i="34"/>
  <c r="L40" i="34"/>
  <c r="L48" i="34"/>
  <c r="L75" i="34"/>
  <c r="L76" i="34"/>
  <c r="M76" i="34"/>
  <c r="K76" i="34"/>
  <c r="I76" i="34"/>
  <c r="M75" i="34"/>
  <c r="K75" i="34"/>
  <c r="I75" i="34"/>
  <c r="M74" i="34"/>
  <c r="K74" i="34"/>
  <c r="I74" i="34"/>
  <c r="M73" i="34"/>
  <c r="K73" i="34"/>
  <c r="I73" i="34"/>
  <c r="M72" i="34"/>
  <c r="K72" i="34"/>
  <c r="I72" i="34"/>
  <c r="M70" i="34"/>
  <c r="K70" i="34"/>
  <c r="I70" i="34"/>
  <c r="M69" i="34"/>
  <c r="K69" i="34"/>
  <c r="I69" i="34"/>
  <c r="M67" i="34"/>
  <c r="K67" i="34"/>
  <c r="I67" i="34"/>
  <c r="M66" i="34"/>
  <c r="K66" i="34"/>
  <c r="I66" i="34"/>
  <c r="M65" i="34"/>
  <c r="K65" i="34"/>
  <c r="I65" i="34"/>
  <c r="M64" i="34"/>
  <c r="K64" i="34"/>
  <c r="I64" i="34"/>
  <c r="M63" i="34"/>
  <c r="K63" i="34"/>
  <c r="I63" i="34"/>
  <c r="M62" i="34"/>
  <c r="K62" i="34"/>
  <c r="I62" i="34"/>
  <c r="M61" i="34"/>
  <c r="K61" i="34"/>
  <c r="I61" i="34"/>
  <c r="M60" i="34"/>
  <c r="K60" i="34"/>
  <c r="I60" i="34"/>
  <c r="M59" i="34"/>
  <c r="K59" i="34"/>
  <c r="I59" i="34"/>
  <c r="M58" i="34"/>
  <c r="K58" i="34"/>
  <c r="I58" i="34"/>
  <c r="M57" i="34"/>
  <c r="K57" i="34"/>
  <c r="I57" i="34"/>
  <c r="M56" i="34"/>
  <c r="K56" i="34"/>
  <c r="I56" i="34"/>
  <c r="L55" i="34"/>
  <c r="M55" i="34"/>
  <c r="K55" i="34"/>
  <c r="I55" i="34"/>
  <c r="L54" i="34"/>
  <c r="M54" i="34"/>
  <c r="K54" i="34"/>
  <c r="I54" i="34"/>
  <c r="L53" i="34"/>
  <c r="M53" i="34"/>
  <c r="K53" i="34"/>
  <c r="I53" i="34"/>
  <c r="L52" i="34"/>
  <c r="M52" i="34"/>
  <c r="K52" i="34"/>
  <c r="I52" i="34"/>
  <c r="L51" i="34"/>
  <c r="M51" i="34"/>
  <c r="K51" i="34"/>
  <c r="I51" i="34"/>
  <c r="L50" i="34"/>
  <c r="M50" i="34"/>
  <c r="K50" i="34"/>
  <c r="I50" i="34"/>
  <c r="M48" i="34"/>
  <c r="K48" i="34"/>
  <c r="I48" i="34"/>
  <c r="M47" i="34"/>
  <c r="K47" i="34"/>
  <c r="I47" i="34"/>
  <c r="M46" i="34"/>
  <c r="K46" i="34"/>
  <c r="I46" i="34"/>
  <c r="M45" i="34"/>
  <c r="K45" i="34"/>
  <c r="I45" i="34"/>
  <c r="M44" i="34"/>
  <c r="K44" i="34"/>
  <c r="I44" i="34"/>
  <c r="M43" i="34"/>
  <c r="K43" i="34"/>
  <c r="I43" i="34"/>
  <c r="K42" i="34"/>
  <c r="I42" i="34"/>
  <c r="M40" i="34"/>
  <c r="K40" i="34"/>
  <c r="I40" i="34"/>
  <c r="M39" i="34"/>
  <c r="K39" i="34"/>
  <c r="I39" i="34"/>
  <c r="M38" i="34"/>
  <c r="K38" i="34"/>
  <c r="I38" i="34"/>
  <c r="M36" i="34"/>
  <c r="K36" i="34"/>
  <c r="I36" i="34"/>
  <c r="M34" i="34"/>
  <c r="K34" i="34"/>
  <c r="I34" i="34"/>
  <c r="L33" i="34"/>
  <c r="M33" i="34"/>
  <c r="K33" i="34"/>
  <c r="I33" i="34"/>
  <c r="M32" i="34"/>
  <c r="K32" i="34"/>
  <c r="I32" i="34"/>
  <c r="M31" i="34"/>
  <c r="K31" i="34"/>
  <c r="I31" i="34"/>
  <c r="M30" i="34"/>
  <c r="K30" i="34"/>
  <c r="I30" i="34"/>
  <c r="M29" i="34"/>
  <c r="K29" i="34"/>
  <c r="I29" i="34"/>
  <c r="M28" i="34"/>
  <c r="K28" i="34"/>
  <c r="I28" i="34"/>
  <c r="M27" i="34"/>
  <c r="K27" i="34"/>
  <c r="I27" i="34"/>
  <c r="M26" i="34"/>
  <c r="K26" i="34"/>
  <c r="I26" i="34"/>
  <c r="M25" i="34"/>
  <c r="K25" i="34"/>
  <c r="I25" i="34"/>
  <c r="M24" i="34"/>
  <c r="K24" i="34"/>
  <c r="I24" i="34"/>
  <c r="M23" i="34"/>
  <c r="K23" i="34"/>
  <c r="I23" i="34"/>
  <c r="M22" i="34"/>
  <c r="K22" i="34"/>
  <c r="I22" i="34"/>
  <c r="M21" i="34"/>
  <c r="K21" i="34"/>
  <c r="I21" i="34"/>
  <c r="M20" i="34"/>
  <c r="K20" i="34"/>
  <c r="I20" i="34"/>
  <c r="M19" i="34"/>
  <c r="K19" i="34"/>
  <c r="I19" i="34"/>
  <c r="M18" i="34"/>
  <c r="K18" i="34"/>
  <c r="I18" i="34"/>
  <c r="M17" i="34"/>
  <c r="K17" i="34"/>
  <c r="I17" i="34"/>
  <c r="M16" i="34"/>
  <c r="K16" i="34"/>
  <c r="I16" i="34"/>
  <c r="L15" i="34"/>
  <c r="M15" i="34"/>
  <c r="K15" i="34"/>
  <c r="I15" i="34"/>
  <c r="M14" i="34"/>
  <c r="K14" i="34"/>
  <c r="I14" i="34"/>
  <c r="M13" i="34"/>
  <c r="K13" i="34"/>
  <c r="I13" i="34"/>
  <c r="L33" i="42"/>
  <c r="M33" i="42"/>
  <c r="K33" i="42"/>
  <c r="I33" i="42"/>
  <c r="L53" i="32"/>
  <c r="L53" i="53"/>
  <c r="J38" i="20"/>
  <c r="J38" i="1"/>
  <c r="J38" i="51"/>
  <c r="H38" i="20"/>
  <c r="H38" i="1"/>
  <c r="H38" i="51"/>
  <c r="L38" i="51"/>
  <c r="J36" i="20"/>
  <c r="J36" i="1"/>
  <c r="J36" i="51"/>
  <c r="H36" i="20"/>
  <c r="H36" i="1"/>
  <c r="H36" i="51"/>
  <c r="L36" i="51"/>
  <c r="J34" i="20"/>
  <c r="J34" i="1"/>
  <c r="J34" i="51"/>
  <c r="H34" i="20"/>
  <c r="H34" i="1"/>
  <c r="H34" i="51"/>
  <c r="L34" i="51"/>
  <c r="J29" i="20"/>
  <c r="J29" i="1"/>
  <c r="J29" i="51"/>
  <c r="H29" i="20"/>
  <c r="H29" i="1"/>
  <c r="H29" i="51"/>
  <c r="L29" i="51"/>
  <c r="J28" i="20"/>
  <c r="J28" i="1"/>
  <c r="J28" i="51"/>
  <c r="H28" i="20"/>
  <c r="H28" i="1"/>
  <c r="H28" i="51"/>
  <c r="L28" i="51"/>
  <c r="J26" i="20"/>
  <c r="J26" i="1"/>
  <c r="J26" i="51"/>
  <c r="H26" i="20"/>
  <c r="H26" i="1"/>
  <c r="H26" i="51"/>
  <c r="L26" i="51"/>
  <c r="J27" i="20"/>
  <c r="J27" i="1"/>
  <c r="J27" i="51"/>
  <c r="H27" i="20"/>
  <c r="H27" i="1"/>
  <c r="H27" i="51"/>
  <c r="L27" i="51"/>
  <c r="J25" i="20"/>
  <c r="J25" i="1"/>
  <c r="J25" i="51"/>
  <c r="H25" i="20"/>
  <c r="H25" i="1"/>
  <c r="H25" i="51"/>
  <c r="L25" i="51"/>
  <c r="J24" i="20"/>
  <c r="J24" i="1"/>
  <c r="J24" i="51"/>
  <c r="H24" i="20"/>
  <c r="H24" i="1"/>
  <c r="H24" i="51"/>
  <c r="L24" i="51"/>
  <c r="J23" i="20"/>
  <c r="J23" i="1"/>
  <c r="J23" i="51"/>
  <c r="H23" i="20"/>
  <c r="H23" i="1"/>
  <c r="H23" i="51"/>
  <c r="L23" i="51"/>
  <c r="J22" i="20"/>
  <c r="J22" i="1"/>
  <c r="J22" i="51"/>
  <c r="H22" i="20"/>
  <c r="H22" i="1"/>
  <c r="H22" i="51"/>
  <c r="L22" i="51"/>
  <c r="J21" i="20"/>
  <c r="J21" i="1"/>
  <c r="J21" i="51"/>
  <c r="H21" i="20"/>
  <c r="H21" i="1"/>
  <c r="H21" i="51"/>
  <c r="L21" i="51"/>
  <c r="J20" i="20"/>
  <c r="J20" i="1"/>
  <c r="J20" i="51"/>
  <c r="H20" i="20"/>
  <c r="H20" i="1"/>
  <c r="H20" i="51"/>
  <c r="L20" i="51"/>
  <c r="J19" i="20"/>
  <c r="J19" i="1"/>
  <c r="J19" i="51"/>
  <c r="H19" i="20"/>
  <c r="H19" i="1"/>
  <c r="H19" i="51"/>
  <c r="L19" i="51"/>
  <c r="J18" i="20"/>
  <c r="J18" i="1"/>
  <c r="J18" i="51"/>
  <c r="H18" i="20"/>
  <c r="H18" i="1"/>
  <c r="H18" i="51"/>
  <c r="L18" i="51"/>
  <c r="J17" i="20"/>
  <c r="J17" i="1"/>
  <c r="J17" i="51"/>
  <c r="H17" i="20"/>
  <c r="H17" i="1"/>
  <c r="H17" i="51"/>
  <c r="L17" i="51"/>
  <c r="J16" i="20"/>
  <c r="J16" i="1"/>
  <c r="J16" i="51"/>
  <c r="H16" i="20"/>
  <c r="H16" i="1"/>
  <c r="H16" i="51"/>
  <c r="L16" i="51"/>
  <c r="J14" i="20"/>
  <c r="J14" i="1"/>
  <c r="J14" i="51"/>
  <c r="H14" i="20"/>
  <c r="H14" i="1"/>
  <c r="H14" i="51"/>
  <c r="L14" i="51"/>
  <c r="J13" i="20"/>
  <c r="J13" i="1"/>
  <c r="J13" i="51"/>
  <c r="H13" i="20"/>
  <c r="H13" i="1"/>
  <c r="H13" i="51"/>
  <c r="L13" i="51"/>
  <c r="J30" i="20"/>
  <c r="J30" i="1"/>
  <c r="J30" i="51"/>
  <c r="H30" i="20"/>
  <c r="H30" i="1"/>
  <c r="H30" i="51"/>
  <c r="L30" i="51"/>
  <c r="J31" i="20"/>
  <c r="J31" i="1"/>
  <c r="J31" i="51"/>
  <c r="H31" i="20"/>
  <c r="H31" i="1"/>
  <c r="H31" i="51"/>
  <c r="L31" i="51"/>
  <c r="J32" i="20"/>
  <c r="J32" i="1"/>
  <c r="J32" i="51"/>
  <c r="H32" i="20"/>
  <c r="H32" i="1"/>
  <c r="H32" i="51"/>
  <c r="L32" i="51"/>
  <c r="J33" i="36"/>
  <c r="J33" i="20"/>
  <c r="J33" i="1"/>
  <c r="J33" i="51"/>
  <c r="H33" i="36"/>
  <c r="H33" i="20"/>
  <c r="H33" i="1"/>
  <c r="H33" i="51"/>
  <c r="L33" i="51"/>
  <c r="L40" i="51"/>
  <c r="J40" i="51"/>
  <c r="H40" i="51"/>
  <c r="D38" i="20"/>
  <c r="D38" i="50"/>
  <c r="D38" i="36"/>
  <c r="D38" i="1"/>
  <c r="B38" i="50"/>
  <c r="B38" i="36"/>
  <c r="B38" i="20"/>
  <c r="B38" i="1"/>
  <c r="D36" i="20"/>
  <c r="D36" i="50"/>
  <c r="D36" i="36"/>
  <c r="D36" i="1"/>
  <c r="B36" i="50"/>
  <c r="B36" i="36"/>
  <c r="B36" i="20"/>
  <c r="B36" i="1"/>
  <c r="B34" i="50"/>
  <c r="B34" i="36"/>
  <c r="B34" i="20"/>
  <c r="B34" i="1"/>
  <c r="D29" i="20"/>
  <c r="D29" i="50"/>
  <c r="D29" i="36"/>
  <c r="D29" i="1"/>
  <c r="B29" i="50"/>
  <c r="B29" i="36"/>
  <c r="B29" i="20"/>
  <c r="B29" i="1"/>
  <c r="D28" i="20"/>
  <c r="D28" i="50"/>
  <c r="D28" i="36"/>
  <c r="D28" i="1"/>
  <c r="B28" i="50"/>
  <c r="B28" i="36"/>
  <c r="B28" i="20"/>
  <c r="B28" i="1"/>
  <c r="D26" i="20"/>
  <c r="D26" i="50"/>
  <c r="D26" i="36"/>
  <c r="D26" i="1"/>
  <c r="B26" i="50"/>
  <c r="B26" i="36"/>
  <c r="B26" i="20"/>
  <c r="B26" i="1"/>
  <c r="D27" i="20"/>
  <c r="D27" i="50"/>
  <c r="D27" i="36"/>
  <c r="D27" i="1"/>
  <c r="B27" i="50"/>
  <c r="B27" i="36"/>
  <c r="B27" i="20"/>
  <c r="B27" i="1"/>
  <c r="D25" i="20"/>
  <c r="D25" i="50"/>
  <c r="D25" i="36"/>
  <c r="D25" i="1"/>
  <c r="B25" i="50"/>
  <c r="B25" i="36"/>
  <c r="B25" i="20"/>
  <c r="B25" i="1"/>
  <c r="D24" i="20"/>
  <c r="D24" i="50"/>
  <c r="D24" i="36"/>
  <c r="D24" i="1"/>
  <c r="B24" i="50"/>
  <c r="B24" i="36"/>
  <c r="B24" i="20"/>
  <c r="B24" i="1"/>
  <c r="D23" i="20"/>
  <c r="D23" i="50"/>
  <c r="D23" i="36"/>
  <c r="D23" i="1"/>
  <c r="B23" i="50"/>
  <c r="B23" i="36"/>
  <c r="B23" i="20"/>
  <c r="B23" i="1"/>
  <c r="D22" i="20"/>
  <c r="D22" i="50"/>
  <c r="D22" i="36"/>
  <c r="D22" i="1"/>
  <c r="B22" i="50"/>
  <c r="B22" i="36"/>
  <c r="B22" i="20"/>
  <c r="B22" i="1"/>
  <c r="D21" i="20"/>
  <c r="D21" i="50"/>
  <c r="D21" i="36"/>
  <c r="D21" i="1"/>
  <c r="B21" i="50"/>
  <c r="B21" i="36"/>
  <c r="B21" i="20"/>
  <c r="B21" i="1"/>
  <c r="D20" i="20"/>
  <c r="D20" i="50"/>
  <c r="D20" i="36"/>
  <c r="D20" i="1"/>
  <c r="B20" i="50"/>
  <c r="B20" i="36"/>
  <c r="B20" i="20"/>
  <c r="B20" i="1"/>
  <c r="D19" i="20"/>
  <c r="D19" i="50"/>
  <c r="D19" i="36"/>
  <c r="D19" i="1"/>
  <c r="B19" i="50"/>
  <c r="B19" i="36"/>
  <c r="B19" i="20"/>
  <c r="B19" i="1"/>
  <c r="D18" i="20"/>
  <c r="D18" i="50"/>
  <c r="D18" i="36"/>
  <c r="D18" i="1"/>
  <c r="B18" i="50"/>
  <c r="B18" i="36"/>
  <c r="B18" i="20"/>
  <c r="B18" i="1"/>
  <c r="D17" i="20"/>
  <c r="D17" i="50"/>
  <c r="D17" i="36"/>
  <c r="D17" i="1"/>
  <c r="B17" i="50"/>
  <c r="B17" i="36"/>
  <c r="B17" i="20"/>
  <c r="B17" i="1"/>
  <c r="D16" i="20"/>
  <c r="D16" i="50"/>
  <c r="D16" i="36"/>
  <c r="D16" i="1"/>
  <c r="B16" i="50"/>
  <c r="B16" i="36"/>
  <c r="B16" i="20"/>
  <c r="B16" i="1"/>
  <c r="D14" i="20"/>
  <c r="D14" i="50"/>
  <c r="D14" i="36"/>
  <c r="D14" i="1"/>
  <c r="B14" i="50"/>
  <c r="B14" i="36"/>
  <c r="B14" i="20"/>
  <c r="B14" i="1"/>
  <c r="D13" i="20"/>
  <c r="D13" i="50"/>
  <c r="D13" i="36"/>
  <c r="D13" i="1"/>
  <c r="B13" i="50"/>
  <c r="B13" i="36"/>
  <c r="B13" i="20"/>
  <c r="B13" i="1"/>
  <c r="D30" i="20"/>
  <c r="D30" i="50"/>
  <c r="D30" i="36"/>
  <c r="D30" i="1"/>
  <c r="B30" i="50"/>
  <c r="B30" i="36"/>
  <c r="B30" i="20"/>
  <c r="B30" i="1"/>
  <c r="D31" i="20"/>
  <c r="D31" i="50"/>
  <c r="D31" i="36"/>
  <c r="D31" i="1"/>
  <c r="B31" i="50"/>
  <c r="B31" i="36"/>
  <c r="B31" i="20"/>
  <c r="B31" i="1"/>
  <c r="B33" i="32"/>
  <c r="L76" i="50"/>
  <c r="M76" i="50"/>
  <c r="J76" i="50"/>
  <c r="K76" i="50"/>
  <c r="H76" i="50"/>
  <c r="I76" i="50"/>
  <c r="L75" i="50"/>
  <c r="M75" i="50"/>
  <c r="J75" i="50"/>
  <c r="K75" i="50"/>
  <c r="H75" i="50"/>
  <c r="I75" i="50"/>
  <c r="L74" i="50"/>
  <c r="M74" i="50"/>
  <c r="J74" i="50"/>
  <c r="K74" i="50"/>
  <c r="H74" i="50"/>
  <c r="I74" i="50"/>
  <c r="L73" i="50"/>
  <c r="M73" i="50"/>
  <c r="J73" i="50"/>
  <c r="K73" i="50"/>
  <c r="H73" i="50"/>
  <c r="I73" i="50"/>
  <c r="L72" i="50"/>
  <c r="M72" i="50"/>
  <c r="J72" i="50"/>
  <c r="K72" i="50"/>
  <c r="H72" i="50"/>
  <c r="I72" i="50"/>
  <c r="L70" i="50"/>
  <c r="M70" i="50"/>
  <c r="J70" i="50"/>
  <c r="K70" i="50"/>
  <c r="H70" i="50"/>
  <c r="I70" i="50"/>
  <c r="L69" i="50"/>
  <c r="M69" i="50"/>
  <c r="J69" i="50"/>
  <c r="K69" i="50"/>
  <c r="H69" i="50"/>
  <c r="I69" i="50"/>
  <c r="L67" i="50"/>
  <c r="M67" i="50"/>
  <c r="J67" i="50"/>
  <c r="K67" i="50"/>
  <c r="H67" i="50"/>
  <c r="I67" i="50"/>
  <c r="L66" i="50"/>
  <c r="M66" i="50"/>
  <c r="J66" i="50"/>
  <c r="K66" i="50"/>
  <c r="H66" i="50"/>
  <c r="I66" i="50"/>
  <c r="L65" i="50"/>
  <c r="M65" i="50"/>
  <c r="J65" i="50"/>
  <c r="K65" i="50"/>
  <c r="H65" i="50"/>
  <c r="I65" i="50"/>
  <c r="L64" i="50"/>
  <c r="M64" i="50"/>
  <c r="J64" i="50"/>
  <c r="K64" i="50"/>
  <c r="H64" i="50"/>
  <c r="I64" i="50"/>
  <c r="L63" i="50"/>
  <c r="M63" i="50"/>
  <c r="J63" i="50"/>
  <c r="K63" i="50"/>
  <c r="H63" i="50"/>
  <c r="I63" i="50"/>
  <c r="L62" i="50"/>
  <c r="M62" i="50"/>
  <c r="J62" i="50"/>
  <c r="K62" i="50"/>
  <c r="H62" i="50"/>
  <c r="I62" i="50"/>
  <c r="L61" i="50"/>
  <c r="M61" i="50"/>
  <c r="J61" i="50"/>
  <c r="K61" i="50"/>
  <c r="H61" i="50"/>
  <c r="I61" i="50"/>
  <c r="L60" i="50"/>
  <c r="M60" i="50"/>
  <c r="J60" i="50"/>
  <c r="K60" i="50"/>
  <c r="H60" i="50"/>
  <c r="I60" i="50"/>
  <c r="L59" i="50"/>
  <c r="M59" i="50"/>
  <c r="J59" i="50"/>
  <c r="K59" i="50"/>
  <c r="H59" i="50"/>
  <c r="I59" i="50"/>
  <c r="L58" i="50"/>
  <c r="M58" i="50"/>
  <c r="J58" i="50"/>
  <c r="K58" i="50"/>
  <c r="H58" i="50"/>
  <c r="I58" i="50"/>
  <c r="L57" i="50"/>
  <c r="M57" i="50"/>
  <c r="J57" i="50"/>
  <c r="K57" i="50"/>
  <c r="H57" i="50"/>
  <c r="I57" i="50"/>
  <c r="L56" i="50"/>
  <c r="M56" i="50"/>
  <c r="J56" i="50"/>
  <c r="K56" i="50"/>
  <c r="H56" i="50"/>
  <c r="I56" i="50"/>
  <c r="L55" i="50"/>
  <c r="M55" i="50"/>
  <c r="J55" i="50"/>
  <c r="K55" i="50"/>
  <c r="H55" i="50"/>
  <c r="I55" i="50"/>
  <c r="L54" i="50"/>
  <c r="M54" i="50"/>
  <c r="J54" i="50"/>
  <c r="K54" i="50"/>
  <c r="H54" i="50"/>
  <c r="I54" i="50"/>
  <c r="L53" i="50"/>
  <c r="M53" i="50"/>
  <c r="J53" i="50"/>
  <c r="K53" i="50"/>
  <c r="H53" i="50"/>
  <c r="I53" i="50"/>
  <c r="L52" i="50"/>
  <c r="M52" i="50"/>
  <c r="J52" i="50"/>
  <c r="K52" i="50"/>
  <c r="H52" i="50"/>
  <c r="I52" i="50"/>
  <c r="L51" i="50"/>
  <c r="M51" i="50"/>
  <c r="J51" i="50"/>
  <c r="K51" i="50"/>
  <c r="H51" i="50"/>
  <c r="I51" i="50"/>
  <c r="L50" i="50"/>
  <c r="M50" i="50"/>
  <c r="J50" i="50"/>
  <c r="K50" i="50"/>
  <c r="H50" i="50"/>
  <c r="I50" i="50"/>
  <c r="L48" i="50"/>
  <c r="M48" i="50"/>
  <c r="J48" i="50"/>
  <c r="K48" i="50"/>
  <c r="H48" i="50"/>
  <c r="I48" i="50"/>
  <c r="L47" i="50"/>
  <c r="M47" i="50"/>
  <c r="J47" i="50"/>
  <c r="K47" i="50"/>
  <c r="H47" i="50"/>
  <c r="I47" i="50"/>
  <c r="L46" i="50"/>
  <c r="M46" i="50"/>
  <c r="J46" i="50"/>
  <c r="K46" i="50"/>
  <c r="H46" i="50"/>
  <c r="I46" i="50"/>
  <c r="L45" i="50"/>
  <c r="M45" i="50"/>
  <c r="J45" i="50"/>
  <c r="K45" i="50"/>
  <c r="H45" i="50"/>
  <c r="I45" i="50"/>
  <c r="L44" i="50"/>
  <c r="M44" i="50"/>
  <c r="J44" i="50"/>
  <c r="K44" i="50"/>
  <c r="H44" i="50"/>
  <c r="I44" i="50"/>
  <c r="L43" i="50"/>
  <c r="M43" i="50"/>
  <c r="J43" i="50"/>
  <c r="K43" i="50"/>
  <c r="H43" i="50"/>
  <c r="I43" i="50"/>
  <c r="L42" i="50"/>
  <c r="M42" i="50"/>
  <c r="J42" i="50"/>
  <c r="K42" i="50"/>
  <c r="H42" i="50"/>
  <c r="I42" i="50"/>
  <c r="L40" i="50"/>
  <c r="M40" i="50"/>
  <c r="J40" i="50"/>
  <c r="K40" i="50"/>
  <c r="H40" i="50"/>
  <c r="I40" i="50"/>
  <c r="L39" i="50"/>
  <c r="M39" i="50"/>
  <c r="J39" i="50"/>
  <c r="K39" i="50"/>
  <c r="H39" i="50"/>
  <c r="I39" i="50"/>
  <c r="L38" i="50"/>
  <c r="M38" i="50"/>
  <c r="J38" i="50"/>
  <c r="K38" i="50"/>
  <c r="H38" i="50"/>
  <c r="I38" i="50"/>
  <c r="L36" i="50"/>
  <c r="M36" i="50"/>
  <c r="J36" i="50"/>
  <c r="K36" i="50"/>
  <c r="H36" i="50"/>
  <c r="I36" i="50"/>
  <c r="L34" i="50"/>
  <c r="M34" i="50"/>
  <c r="J34" i="50"/>
  <c r="K34" i="50"/>
  <c r="H34" i="50"/>
  <c r="I34" i="50"/>
  <c r="L33" i="50"/>
  <c r="M33" i="50"/>
  <c r="J33" i="50"/>
  <c r="K33" i="50"/>
  <c r="H33" i="50"/>
  <c r="I33" i="50"/>
  <c r="L32" i="50"/>
  <c r="M32" i="50"/>
  <c r="J32" i="50"/>
  <c r="K32" i="50"/>
  <c r="H32" i="50"/>
  <c r="I32" i="50"/>
  <c r="L31" i="50"/>
  <c r="M31" i="50"/>
  <c r="J31" i="50"/>
  <c r="K31" i="50"/>
  <c r="H31" i="50"/>
  <c r="I31" i="50"/>
  <c r="L30" i="50"/>
  <c r="M30" i="50"/>
  <c r="J30" i="50"/>
  <c r="K30" i="50"/>
  <c r="H30" i="50"/>
  <c r="I30" i="50"/>
  <c r="L29" i="50"/>
  <c r="M29" i="50"/>
  <c r="J29" i="50"/>
  <c r="K29" i="50"/>
  <c r="H29" i="50"/>
  <c r="I29" i="50"/>
  <c r="L28" i="50"/>
  <c r="M28" i="50"/>
  <c r="J28" i="50"/>
  <c r="K28" i="50"/>
  <c r="H28" i="50"/>
  <c r="I28" i="50"/>
  <c r="L27" i="50"/>
  <c r="M27" i="50"/>
  <c r="J27" i="50"/>
  <c r="K27" i="50"/>
  <c r="H27" i="50"/>
  <c r="I27" i="50"/>
  <c r="L26" i="50"/>
  <c r="M26" i="50"/>
  <c r="J26" i="50"/>
  <c r="K26" i="50"/>
  <c r="H26" i="50"/>
  <c r="I26" i="50"/>
  <c r="L25" i="50"/>
  <c r="M25" i="50"/>
  <c r="J25" i="50"/>
  <c r="K25" i="50"/>
  <c r="H25" i="50"/>
  <c r="I25" i="50"/>
  <c r="L24" i="50"/>
  <c r="M24" i="50"/>
  <c r="J24" i="50"/>
  <c r="K24" i="50"/>
  <c r="H24" i="50"/>
  <c r="I24" i="50"/>
  <c r="L23" i="50"/>
  <c r="M23" i="50"/>
  <c r="J23" i="50"/>
  <c r="K23" i="50"/>
  <c r="H23" i="50"/>
  <c r="I23" i="50"/>
  <c r="L22" i="50"/>
  <c r="M22" i="50"/>
  <c r="J22" i="50"/>
  <c r="K22" i="50"/>
  <c r="H22" i="50"/>
  <c r="I22" i="50"/>
  <c r="L21" i="50"/>
  <c r="M21" i="50"/>
  <c r="J21" i="50"/>
  <c r="K21" i="50"/>
  <c r="H21" i="50"/>
  <c r="I21" i="50"/>
  <c r="L20" i="50"/>
  <c r="M20" i="50"/>
  <c r="J20" i="50"/>
  <c r="K20" i="50"/>
  <c r="H20" i="50"/>
  <c r="I20" i="50"/>
  <c r="L19" i="50"/>
  <c r="M19" i="50"/>
  <c r="J19" i="50"/>
  <c r="K19" i="50"/>
  <c r="H19" i="50"/>
  <c r="I19" i="50"/>
  <c r="L18" i="50"/>
  <c r="M18" i="50"/>
  <c r="J18" i="50"/>
  <c r="K18" i="50"/>
  <c r="H18" i="50"/>
  <c r="I18" i="50"/>
  <c r="L17" i="50"/>
  <c r="M17" i="50"/>
  <c r="J17" i="50"/>
  <c r="K17" i="50"/>
  <c r="H17" i="50"/>
  <c r="I17" i="50"/>
  <c r="L16" i="50"/>
  <c r="M16" i="50"/>
  <c r="J16" i="50"/>
  <c r="K16" i="50"/>
  <c r="H16" i="50"/>
  <c r="I16" i="50"/>
  <c r="L15" i="50"/>
  <c r="M15" i="50"/>
  <c r="J15" i="50"/>
  <c r="K15" i="50"/>
  <c r="H15" i="50"/>
  <c r="I15" i="50"/>
  <c r="L14" i="50"/>
  <c r="M14" i="50"/>
  <c r="J14" i="50"/>
  <c r="K14" i="50"/>
  <c r="H14" i="50"/>
  <c r="I14" i="50"/>
  <c r="L13" i="50"/>
  <c r="M13" i="50"/>
  <c r="J13" i="50"/>
  <c r="K13" i="50"/>
  <c r="H13" i="50"/>
  <c r="I13" i="50"/>
  <c r="F76" i="50"/>
  <c r="G76" i="50"/>
  <c r="F75" i="50"/>
  <c r="G75" i="50"/>
  <c r="F74" i="50"/>
  <c r="G74" i="50"/>
  <c r="F73" i="50"/>
  <c r="G73" i="50"/>
  <c r="F72" i="50"/>
  <c r="G72" i="50"/>
  <c r="F70" i="50"/>
  <c r="G70" i="50"/>
  <c r="F69" i="50"/>
  <c r="G69" i="50"/>
  <c r="F67" i="50"/>
  <c r="G67" i="50"/>
  <c r="F66" i="50"/>
  <c r="G66" i="50"/>
  <c r="F65" i="50"/>
  <c r="G65" i="50"/>
  <c r="F64" i="50"/>
  <c r="G64" i="50"/>
  <c r="F63" i="50"/>
  <c r="G63" i="50"/>
  <c r="F62" i="50"/>
  <c r="G62" i="50"/>
  <c r="F61" i="50"/>
  <c r="G61" i="50"/>
  <c r="F60" i="50"/>
  <c r="G60" i="50"/>
  <c r="F59" i="50"/>
  <c r="G59" i="50"/>
  <c r="F58" i="50"/>
  <c r="G58" i="50"/>
  <c r="F57" i="50"/>
  <c r="G57" i="50"/>
  <c r="F56" i="50"/>
  <c r="G56" i="50"/>
  <c r="F55" i="50"/>
  <c r="G55" i="50"/>
  <c r="F54" i="50"/>
  <c r="G54" i="50"/>
  <c r="F53" i="50"/>
  <c r="G53" i="50"/>
  <c r="F52" i="50"/>
  <c r="G52" i="50"/>
  <c r="F51" i="50"/>
  <c r="G51" i="50"/>
  <c r="F50" i="50"/>
  <c r="G50" i="50"/>
  <c r="F48" i="50"/>
  <c r="G48" i="50"/>
  <c r="F47" i="50"/>
  <c r="G47" i="50"/>
  <c r="F46" i="50"/>
  <c r="G46" i="50"/>
  <c r="F45" i="50"/>
  <c r="G45" i="50"/>
  <c r="F44" i="50"/>
  <c r="G44" i="50"/>
  <c r="F43" i="50"/>
  <c r="G43" i="50"/>
  <c r="F42" i="50"/>
  <c r="G42" i="50"/>
  <c r="F40" i="50"/>
  <c r="G40" i="50"/>
  <c r="F39" i="50"/>
  <c r="G39" i="50"/>
  <c r="F38" i="50"/>
  <c r="G38" i="50"/>
  <c r="F36" i="50"/>
  <c r="G36" i="50"/>
  <c r="F34" i="50"/>
  <c r="G34" i="50"/>
  <c r="F33" i="50"/>
  <c r="G33" i="50"/>
  <c r="F32" i="50"/>
  <c r="G32" i="50"/>
  <c r="F31" i="50"/>
  <c r="G31" i="50"/>
  <c r="F30" i="50"/>
  <c r="G30" i="50"/>
  <c r="F29" i="50"/>
  <c r="G29" i="50"/>
  <c r="F28" i="50"/>
  <c r="G28" i="50"/>
  <c r="F27" i="50"/>
  <c r="G27" i="50"/>
  <c r="F26" i="50"/>
  <c r="G26" i="50"/>
  <c r="F25" i="50"/>
  <c r="G25" i="50"/>
  <c r="F24" i="50"/>
  <c r="G24" i="50"/>
  <c r="F23" i="50"/>
  <c r="G23" i="50"/>
  <c r="F22" i="50"/>
  <c r="G22" i="50"/>
  <c r="F21" i="50"/>
  <c r="G21" i="50"/>
  <c r="F20" i="50"/>
  <c r="G20" i="50"/>
  <c r="F19" i="50"/>
  <c r="G19" i="50"/>
  <c r="F18" i="50"/>
  <c r="G18" i="50"/>
  <c r="F17" i="50"/>
  <c r="G17" i="50"/>
  <c r="F16" i="50"/>
  <c r="G16" i="50"/>
  <c r="F15" i="50"/>
  <c r="G15" i="50"/>
  <c r="F14" i="50"/>
  <c r="G14" i="50"/>
  <c r="D76" i="50"/>
  <c r="E76" i="50"/>
  <c r="D75" i="50"/>
  <c r="E75" i="50"/>
  <c r="D74" i="50"/>
  <c r="E74" i="50"/>
  <c r="D73" i="50"/>
  <c r="E73" i="50"/>
  <c r="D72" i="50"/>
  <c r="E72" i="50"/>
  <c r="D70" i="50"/>
  <c r="E70" i="50"/>
  <c r="D69" i="50"/>
  <c r="E69" i="50"/>
  <c r="D67" i="50"/>
  <c r="E67" i="50"/>
  <c r="D66" i="50"/>
  <c r="E66" i="50"/>
  <c r="D65" i="50"/>
  <c r="E65" i="50"/>
  <c r="D64" i="50"/>
  <c r="E64" i="50"/>
  <c r="D63" i="50"/>
  <c r="E63" i="50"/>
  <c r="D62" i="50"/>
  <c r="E62" i="50"/>
  <c r="D61" i="50"/>
  <c r="E61" i="50"/>
  <c r="D60" i="50"/>
  <c r="E60" i="50"/>
  <c r="D59" i="50"/>
  <c r="E59" i="50"/>
  <c r="D58" i="50"/>
  <c r="E58" i="50"/>
  <c r="D57" i="50"/>
  <c r="E57" i="50"/>
  <c r="D56" i="50"/>
  <c r="E56" i="50"/>
  <c r="D55" i="50"/>
  <c r="E55" i="50"/>
  <c r="D54" i="50"/>
  <c r="E54" i="50"/>
  <c r="D53" i="50"/>
  <c r="E53" i="50"/>
  <c r="D52" i="50"/>
  <c r="E52" i="50"/>
  <c r="D51" i="50"/>
  <c r="E51" i="50"/>
  <c r="D50" i="50"/>
  <c r="E50" i="50"/>
  <c r="D48" i="50"/>
  <c r="E48" i="50"/>
  <c r="D47" i="50"/>
  <c r="E47" i="50"/>
  <c r="D46" i="50"/>
  <c r="E46" i="50"/>
  <c r="D45" i="50"/>
  <c r="E45" i="50"/>
  <c r="D44" i="50"/>
  <c r="E44" i="50"/>
  <c r="D43" i="50"/>
  <c r="E43" i="50"/>
  <c r="D42" i="50"/>
  <c r="E42" i="50"/>
  <c r="D40" i="50"/>
  <c r="E40" i="50"/>
  <c r="D39" i="50"/>
  <c r="E39" i="50"/>
  <c r="E38" i="50"/>
  <c r="E36" i="50"/>
  <c r="E34" i="50"/>
  <c r="E33" i="50"/>
  <c r="E32" i="50"/>
  <c r="E31" i="50"/>
  <c r="E30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D15" i="50"/>
  <c r="E15" i="50"/>
  <c r="E14" i="50"/>
  <c r="F13" i="50"/>
  <c r="G13" i="50"/>
  <c r="E13" i="50"/>
  <c r="B76" i="50"/>
  <c r="C76" i="50"/>
  <c r="B75" i="50"/>
  <c r="C75" i="50"/>
  <c r="B74" i="50"/>
  <c r="C74" i="50"/>
  <c r="B73" i="50"/>
  <c r="C73" i="50"/>
  <c r="B72" i="50"/>
  <c r="C72" i="50"/>
  <c r="B70" i="50"/>
  <c r="C70" i="50"/>
  <c r="B69" i="50"/>
  <c r="C69" i="50"/>
  <c r="B67" i="50"/>
  <c r="C67" i="50"/>
  <c r="B66" i="50"/>
  <c r="C66" i="50"/>
  <c r="B65" i="50"/>
  <c r="C65" i="50"/>
  <c r="B64" i="50"/>
  <c r="C64" i="50"/>
  <c r="B63" i="50"/>
  <c r="C63" i="50"/>
  <c r="B62" i="50"/>
  <c r="C62" i="50"/>
  <c r="B61" i="50"/>
  <c r="C61" i="50"/>
  <c r="B60" i="50"/>
  <c r="C60" i="50"/>
  <c r="B59" i="50"/>
  <c r="C59" i="50"/>
  <c r="B58" i="50"/>
  <c r="C58" i="50"/>
  <c r="B57" i="50"/>
  <c r="C57" i="50"/>
  <c r="B56" i="50"/>
  <c r="C56" i="50"/>
  <c r="B55" i="50"/>
  <c r="C55" i="50"/>
  <c r="B54" i="50"/>
  <c r="C54" i="50"/>
  <c r="B53" i="50"/>
  <c r="C53" i="50"/>
  <c r="B52" i="50"/>
  <c r="C52" i="50"/>
  <c r="B51" i="50"/>
  <c r="C51" i="50"/>
  <c r="B50" i="50"/>
  <c r="C50" i="50"/>
  <c r="B48" i="50"/>
  <c r="C48" i="50"/>
  <c r="B47" i="50"/>
  <c r="C47" i="50"/>
  <c r="B46" i="50"/>
  <c r="C46" i="50"/>
  <c r="B45" i="50"/>
  <c r="C45" i="50"/>
  <c r="B44" i="50"/>
  <c r="C44" i="50"/>
  <c r="B43" i="50"/>
  <c r="C43" i="50"/>
  <c r="B42" i="50"/>
  <c r="C42" i="50"/>
  <c r="B40" i="50"/>
  <c r="C40" i="50"/>
  <c r="B39" i="50"/>
  <c r="C39" i="50"/>
  <c r="C38" i="50"/>
  <c r="C36" i="50"/>
  <c r="C34" i="50"/>
  <c r="C33" i="50"/>
  <c r="C32" i="50"/>
  <c r="C31" i="50"/>
  <c r="C30" i="50"/>
  <c r="C29" i="50"/>
  <c r="C28" i="50"/>
  <c r="C27" i="50"/>
  <c r="C26" i="50"/>
  <c r="C25" i="50"/>
  <c r="C24" i="50"/>
  <c r="C23" i="50"/>
  <c r="C22" i="50"/>
  <c r="C21" i="50"/>
  <c r="C20" i="50"/>
  <c r="C19" i="50"/>
  <c r="C18" i="50"/>
  <c r="C17" i="50"/>
  <c r="C16" i="50"/>
  <c r="B15" i="50"/>
  <c r="C15" i="50"/>
  <c r="C14" i="50"/>
  <c r="C13" i="50"/>
  <c r="F33" i="20"/>
  <c r="C33" i="20" s="1"/>
  <c r="E33" i="20"/>
  <c r="G33" i="20"/>
  <c r="L33" i="20"/>
  <c r="I33" i="20"/>
  <c r="K33" i="20"/>
  <c r="M33" i="20"/>
  <c r="L33" i="21"/>
  <c r="I33" i="21"/>
  <c r="K33" i="21"/>
  <c r="M33" i="21"/>
  <c r="L33" i="19"/>
  <c r="I33" i="19"/>
  <c r="K33" i="19"/>
  <c r="M33" i="19"/>
  <c r="L33" i="17"/>
  <c r="I33" i="17"/>
  <c r="K33" i="17"/>
  <c r="M33" i="17"/>
  <c r="L33" i="16"/>
  <c r="I33" i="16"/>
  <c r="K33" i="16"/>
  <c r="M33" i="16"/>
  <c r="L33" i="15"/>
  <c r="I33" i="15"/>
  <c r="K33" i="15"/>
  <c r="M33" i="15"/>
  <c r="J75" i="20"/>
  <c r="H75" i="20"/>
  <c r="D75" i="20"/>
  <c r="B75" i="20"/>
  <c r="J73" i="20"/>
  <c r="H73" i="20"/>
  <c r="L73" i="20"/>
  <c r="I73" i="20"/>
  <c r="D73" i="20"/>
  <c r="B73" i="20"/>
  <c r="J72" i="20"/>
  <c r="H72" i="20"/>
  <c r="L72" i="20"/>
  <c r="I72" i="20"/>
  <c r="D72" i="20"/>
  <c r="B72" i="20"/>
  <c r="J70" i="20"/>
  <c r="H70" i="20"/>
  <c r="L70" i="20"/>
  <c r="I70" i="20"/>
  <c r="D70" i="20"/>
  <c r="B70" i="20"/>
  <c r="J69" i="20"/>
  <c r="H69" i="20"/>
  <c r="L69" i="20"/>
  <c r="I69" i="20"/>
  <c r="D69" i="20"/>
  <c r="B69" i="20"/>
  <c r="J66" i="20"/>
  <c r="H66" i="20"/>
  <c r="L66" i="20"/>
  <c r="I66" i="20"/>
  <c r="D66" i="20"/>
  <c r="B66" i="20"/>
  <c r="J65" i="20"/>
  <c r="H65" i="20"/>
  <c r="L65" i="20"/>
  <c r="I65" i="20"/>
  <c r="D65" i="20"/>
  <c r="B65" i="20"/>
  <c r="J64" i="20"/>
  <c r="H64" i="20"/>
  <c r="L64" i="20"/>
  <c r="I64" i="20"/>
  <c r="D64" i="20"/>
  <c r="B64" i="20"/>
  <c r="J63" i="20"/>
  <c r="H63" i="20"/>
  <c r="L63" i="20"/>
  <c r="I63" i="20"/>
  <c r="D63" i="20"/>
  <c r="B63" i="20"/>
  <c r="J62" i="20"/>
  <c r="H62" i="20"/>
  <c r="L62" i="20"/>
  <c r="I62" i="20"/>
  <c r="D62" i="20"/>
  <c r="B62" i="20"/>
  <c r="J61" i="20"/>
  <c r="H61" i="20"/>
  <c r="L61" i="20"/>
  <c r="I61" i="20"/>
  <c r="D61" i="20"/>
  <c r="B61" i="20"/>
  <c r="J60" i="20"/>
  <c r="H60" i="20"/>
  <c r="L60" i="20"/>
  <c r="I60" i="20"/>
  <c r="D60" i="20"/>
  <c r="B60" i="20"/>
  <c r="J59" i="20"/>
  <c r="H59" i="20"/>
  <c r="L59" i="20"/>
  <c r="I59" i="20"/>
  <c r="D59" i="20"/>
  <c r="B59" i="20"/>
  <c r="J58" i="20"/>
  <c r="H58" i="20"/>
  <c r="L58" i="20"/>
  <c r="I58" i="20"/>
  <c r="D58" i="20"/>
  <c r="B58" i="20"/>
  <c r="J57" i="20"/>
  <c r="H57" i="20"/>
  <c r="L57" i="20"/>
  <c r="I57" i="20"/>
  <c r="D57" i="20"/>
  <c r="B57" i="20"/>
  <c r="J55" i="20"/>
  <c r="H55" i="20"/>
  <c r="L55" i="20"/>
  <c r="I55" i="20"/>
  <c r="D55" i="20"/>
  <c r="B55" i="20"/>
  <c r="J54" i="20"/>
  <c r="H54" i="20"/>
  <c r="L54" i="20"/>
  <c r="I54" i="20"/>
  <c r="D54" i="20"/>
  <c r="B54" i="20"/>
  <c r="J53" i="20"/>
  <c r="H53" i="20"/>
  <c r="D53" i="20"/>
  <c r="B53" i="20"/>
  <c r="L38" i="20"/>
  <c r="L36" i="20"/>
  <c r="L34" i="20"/>
  <c r="L29" i="20"/>
  <c r="L28" i="20"/>
  <c r="L26" i="20"/>
  <c r="L27" i="20"/>
  <c r="L25" i="20"/>
  <c r="L24" i="20"/>
  <c r="L23" i="20"/>
  <c r="L22" i="20"/>
  <c r="L21" i="20"/>
  <c r="L20" i="20"/>
  <c r="L19" i="20"/>
  <c r="L18" i="20"/>
  <c r="L17" i="20"/>
  <c r="L16" i="20"/>
  <c r="L14" i="20"/>
  <c r="L13" i="20"/>
  <c r="L30" i="20"/>
  <c r="L31" i="20"/>
  <c r="L32" i="20"/>
  <c r="L39" i="20"/>
  <c r="L40" i="20"/>
  <c r="F39" i="20"/>
  <c r="F38" i="20"/>
  <c r="F36" i="20"/>
  <c r="F34" i="20"/>
  <c r="F29" i="20"/>
  <c r="F28" i="20"/>
  <c r="F26" i="20"/>
  <c r="F27" i="20"/>
  <c r="F25" i="20"/>
  <c r="F24" i="20"/>
  <c r="F23" i="20"/>
  <c r="F22" i="20"/>
  <c r="F21" i="20"/>
  <c r="F20" i="20"/>
  <c r="F19" i="20"/>
  <c r="F18" i="20"/>
  <c r="F17" i="20"/>
  <c r="F16" i="20"/>
  <c r="F14" i="20"/>
  <c r="F13" i="20"/>
  <c r="F30" i="20"/>
  <c r="F31" i="20"/>
  <c r="F32" i="20"/>
  <c r="J40" i="20"/>
  <c r="H40" i="20"/>
  <c r="D40" i="20"/>
  <c r="B40" i="20"/>
  <c r="B53" i="36"/>
  <c r="B53" i="54"/>
  <c r="D53" i="36"/>
  <c r="D53" i="54"/>
  <c r="F53" i="54"/>
  <c r="D55" i="36"/>
  <c r="D55" i="54"/>
  <c r="B55" i="36"/>
  <c r="B55" i="54"/>
  <c r="F55" i="54"/>
  <c r="D52" i="36"/>
  <c r="D52" i="54"/>
  <c r="B52" i="36"/>
  <c r="B52" i="54"/>
  <c r="F52" i="54"/>
  <c r="D51" i="36"/>
  <c r="D51" i="54"/>
  <c r="B51" i="36"/>
  <c r="B51" i="54"/>
  <c r="F51" i="54"/>
  <c r="D50" i="36"/>
  <c r="D50" i="54"/>
  <c r="B50" i="36"/>
  <c r="B50" i="54"/>
  <c r="F50" i="54"/>
  <c r="D54" i="36"/>
  <c r="D54" i="54"/>
  <c r="B54" i="36"/>
  <c r="B54" i="54"/>
  <c r="F54" i="54"/>
  <c r="F56" i="54"/>
  <c r="D66" i="36"/>
  <c r="D66" i="54"/>
  <c r="B66" i="36"/>
  <c r="B66" i="54"/>
  <c r="F66" i="54"/>
  <c r="D65" i="36"/>
  <c r="D65" i="54"/>
  <c r="B65" i="36"/>
  <c r="B65" i="54"/>
  <c r="F65" i="54"/>
  <c r="D64" i="36"/>
  <c r="D64" i="54"/>
  <c r="B64" i="36"/>
  <c r="B64" i="54"/>
  <c r="F64" i="54"/>
  <c r="D63" i="36"/>
  <c r="D63" i="54"/>
  <c r="B63" i="36"/>
  <c r="B63" i="54"/>
  <c r="F63" i="54"/>
  <c r="D62" i="36"/>
  <c r="D62" i="54"/>
  <c r="B62" i="36"/>
  <c r="B62" i="54"/>
  <c r="F62" i="54"/>
  <c r="D61" i="36"/>
  <c r="D61" i="54"/>
  <c r="B61" i="36"/>
  <c r="B61" i="54"/>
  <c r="F61" i="54"/>
  <c r="D60" i="36"/>
  <c r="D60" i="54"/>
  <c r="B60" i="36"/>
  <c r="B60" i="54"/>
  <c r="F60" i="54"/>
  <c r="D59" i="36"/>
  <c r="D59" i="54"/>
  <c r="B59" i="36"/>
  <c r="B59" i="54"/>
  <c r="F59" i="54"/>
  <c r="D58" i="36"/>
  <c r="D58" i="54"/>
  <c r="B58" i="36"/>
  <c r="B58" i="54"/>
  <c r="F58" i="54"/>
  <c r="D57" i="36"/>
  <c r="D57" i="54"/>
  <c r="B57" i="36"/>
  <c r="B57" i="54"/>
  <c r="F57" i="54"/>
  <c r="F67" i="54"/>
  <c r="D73" i="36"/>
  <c r="D73" i="54"/>
  <c r="B73" i="36"/>
  <c r="B73" i="54"/>
  <c r="F73" i="54"/>
  <c r="D72" i="36"/>
  <c r="D72" i="54"/>
  <c r="B72" i="36"/>
  <c r="B72" i="54"/>
  <c r="F72" i="54"/>
  <c r="D70" i="36"/>
  <c r="D70" i="54"/>
  <c r="B70" i="36"/>
  <c r="B70" i="54"/>
  <c r="F70" i="54"/>
  <c r="D69" i="36"/>
  <c r="D69" i="54"/>
  <c r="B69" i="36"/>
  <c r="B69" i="54"/>
  <c r="F69" i="54"/>
  <c r="F74" i="54"/>
  <c r="D46" i="36"/>
  <c r="D46" i="54"/>
  <c r="B46" i="36"/>
  <c r="B46" i="54"/>
  <c r="F46" i="54"/>
  <c r="D45" i="36"/>
  <c r="D45" i="54"/>
  <c r="B45" i="36"/>
  <c r="B45" i="54"/>
  <c r="F45" i="54"/>
  <c r="D44" i="36"/>
  <c r="D44" i="54"/>
  <c r="B44" i="36"/>
  <c r="B44" i="54"/>
  <c r="F44" i="54"/>
  <c r="D43" i="36"/>
  <c r="D43" i="54"/>
  <c r="B43" i="36"/>
  <c r="B43" i="54"/>
  <c r="F43" i="54"/>
  <c r="D42" i="36"/>
  <c r="D42" i="54"/>
  <c r="B42" i="36"/>
  <c r="B42" i="54"/>
  <c r="F42" i="54"/>
  <c r="F47" i="54"/>
  <c r="F39" i="54"/>
  <c r="D38" i="54"/>
  <c r="B38" i="54"/>
  <c r="F38" i="54"/>
  <c r="D36" i="54"/>
  <c r="B36" i="54"/>
  <c r="F36" i="54"/>
  <c r="D34" i="54"/>
  <c r="B34" i="54"/>
  <c r="F34" i="54"/>
  <c r="D29" i="54"/>
  <c r="B29" i="54"/>
  <c r="F29" i="54"/>
  <c r="D28" i="54"/>
  <c r="B28" i="54"/>
  <c r="F28" i="54"/>
  <c r="D26" i="54"/>
  <c r="B26" i="54"/>
  <c r="F26" i="54"/>
  <c r="D27" i="54"/>
  <c r="B27" i="54"/>
  <c r="F27" i="54"/>
  <c r="D25" i="54"/>
  <c r="B25" i="54"/>
  <c r="F25" i="54"/>
  <c r="D24" i="54"/>
  <c r="B24" i="54"/>
  <c r="F24" i="54"/>
  <c r="D23" i="54"/>
  <c r="B23" i="54"/>
  <c r="F23" i="54"/>
  <c r="D22" i="54"/>
  <c r="B22" i="54"/>
  <c r="F22" i="54"/>
  <c r="D21" i="54"/>
  <c r="B21" i="54"/>
  <c r="F21" i="54"/>
  <c r="D20" i="54"/>
  <c r="B20" i="54"/>
  <c r="F20" i="54"/>
  <c r="D19" i="54"/>
  <c r="B19" i="54"/>
  <c r="F19" i="54"/>
  <c r="D18" i="54"/>
  <c r="B18" i="54"/>
  <c r="F18" i="54"/>
  <c r="D17" i="54"/>
  <c r="B17" i="54"/>
  <c r="F17" i="54"/>
  <c r="D16" i="54"/>
  <c r="B16" i="54"/>
  <c r="F16" i="54"/>
  <c r="D14" i="54"/>
  <c r="B14" i="54"/>
  <c r="F14" i="54"/>
  <c r="D13" i="54"/>
  <c r="B13" i="54"/>
  <c r="F13" i="54"/>
  <c r="D30" i="54"/>
  <c r="B30" i="54"/>
  <c r="F30" i="54"/>
  <c r="D31" i="54"/>
  <c r="B31" i="54"/>
  <c r="F31" i="54"/>
  <c r="D32" i="54"/>
  <c r="B32" i="54"/>
  <c r="F32" i="54"/>
  <c r="F40" i="54"/>
  <c r="D48" i="36"/>
  <c r="D48" i="54"/>
  <c r="B48" i="36"/>
  <c r="B48" i="54"/>
  <c r="F48" i="54"/>
  <c r="D75" i="36"/>
  <c r="D75" i="54"/>
  <c r="B75" i="36"/>
  <c r="B75" i="54"/>
  <c r="F75" i="54"/>
  <c r="F76" i="54"/>
  <c r="G14" i="54"/>
  <c r="L73" i="2"/>
  <c r="M73" i="2"/>
  <c r="K73" i="2"/>
  <c r="I73" i="2"/>
  <c r="L72" i="2"/>
  <c r="M72" i="2"/>
  <c r="K72" i="2"/>
  <c r="I72" i="2"/>
  <c r="L70" i="2"/>
  <c r="M70" i="2"/>
  <c r="K70" i="2"/>
  <c r="I70" i="2"/>
  <c r="L69" i="2"/>
  <c r="M69" i="2"/>
  <c r="K69" i="2"/>
  <c r="I69" i="2"/>
  <c r="L66" i="2"/>
  <c r="M66" i="2"/>
  <c r="K66" i="2"/>
  <c r="I66" i="2"/>
  <c r="L65" i="2"/>
  <c r="M65" i="2"/>
  <c r="K65" i="2"/>
  <c r="I65" i="2"/>
  <c r="L64" i="2"/>
  <c r="M64" i="2"/>
  <c r="K64" i="2"/>
  <c r="I64" i="2"/>
  <c r="L63" i="2"/>
  <c r="M63" i="2"/>
  <c r="K63" i="2"/>
  <c r="I63" i="2"/>
  <c r="L62" i="2"/>
  <c r="M62" i="2"/>
  <c r="K62" i="2"/>
  <c r="I62" i="2"/>
  <c r="L61" i="2"/>
  <c r="M61" i="2"/>
  <c r="K61" i="2"/>
  <c r="I61" i="2"/>
  <c r="L60" i="2"/>
  <c r="M60" i="2"/>
  <c r="K60" i="2"/>
  <c r="I60" i="2"/>
  <c r="L59" i="2"/>
  <c r="M59" i="2"/>
  <c r="K59" i="2"/>
  <c r="I59" i="2"/>
  <c r="L58" i="2"/>
  <c r="M58" i="2"/>
  <c r="K58" i="2"/>
  <c r="I58" i="2"/>
  <c r="L57" i="2"/>
  <c r="M57" i="2"/>
  <c r="K57" i="2"/>
  <c r="I57" i="2"/>
  <c r="L55" i="2"/>
  <c r="M55" i="2"/>
  <c r="K55" i="2"/>
  <c r="I55" i="2"/>
  <c r="L54" i="2"/>
  <c r="M54" i="2"/>
  <c r="K54" i="2"/>
  <c r="I54" i="2"/>
  <c r="L53" i="2"/>
  <c r="M53" i="2"/>
  <c r="K53" i="2"/>
  <c r="I53" i="2"/>
  <c r="L52" i="2"/>
  <c r="M52" i="2"/>
  <c r="K52" i="2"/>
  <c r="I52" i="2"/>
  <c r="L51" i="2"/>
  <c r="M51" i="2"/>
  <c r="K51" i="2"/>
  <c r="I51" i="2"/>
  <c r="L50" i="2"/>
  <c r="M50" i="2"/>
  <c r="K50" i="2"/>
  <c r="I50" i="2"/>
  <c r="L46" i="2"/>
  <c r="M46" i="2"/>
  <c r="K46" i="2"/>
  <c r="I46" i="2"/>
  <c r="L45" i="2"/>
  <c r="M45" i="2"/>
  <c r="K45" i="2"/>
  <c r="I45" i="2"/>
  <c r="L44" i="2"/>
  <c r="M44" i="2"/>
  <c r="K44" i="2"/>
  <c r="I44" i="2"/>
  <c r="L43" i="2"/>
  <c r="M43" i="2"/>
  <c r="K43" i="2"/>
  <c r="I43" i="2"/>
  <c r="L42" i="2"/>
  <c r="M42" i="2"/>
  <c r="K42" i="2"/>
  <c r="I42" i="2"/>
  <c r="L36" i="2"/>
  <c r="M36" i="2"/>
  <c r="K36" i="2"/>
  <c r="I36" i="2"/>
  <c r="L33" i="2"/>
  <c r="M33" i="2"/>
  <c r="K33" i="2"/>
  <c r="I33" i="2"/>
  <c r="L32" i="2"/>
  <c r="M32" i="2"/>
  <c r="K32" i="2"/>
  <c r="I32" i="2"/>
  <c r="L31" i="2"/>
  <c r="M31" i="2"/>
  <c r="K31" i="2"/>
  <c r="I31" i="2"/>
  <c r="L30" i="2"/>
  <c r="M30" i="2"/>
  <c r="K30" i="2"/>
  <c r="I30" i="2"/>
  <c r="L29" i="2"/>
  <c r="M29" i="2"/>
  <c r="K29" i="2"/>
  <c r="I29" i="2"/>
  <c r="L28" i="2"/>
  <c r="M28" i="2"/>
  <c r="K28" i="2"/>
  <c r="I28" i="2"/>
  <c r="L27" i="2"/>
  <c r="M27" i="2"/>
  <c r="K27" i="2"/>
  <c r="I27" i="2"/>
  <c r="L26" i="2"/>
  <c r="M26" i="2"/>
  <c r="K26" i="2"/>
  <c r="I26" i="2"/>
  <c r="L25" i="2"/>
  <c r="M25" i="2"/>
  <c r="K25" i="2"/>
  <c r="I25" i="2"/>
  <c r="L24" i="2"/>
  <c r="M24" i="2"/>
  <c r="K24" i="2"/>
  <c r="I24" i="2"/>
  <c r="L23" i="2"/>
  <c r="M23" i="2"/>
  <c r="K23" i="2"/>
  <c r="I23" i="2"/>
  <c r="L22" i="2"/>
  <c r="M22" i="2"/>
  <c r="K22" i="2"/>
  <c r="I22" i="2"/>
  <c r="L21" i="2"/>
  <c r="M21" i="2"/>
  <c r="K21" i="2"/>
  <c r="I21" i="2"/>
  <c r="L20" i="2"/>
  <c r="M20" i="2"/>
  <c r="K20" i="2"/>
  <c r="I20" i="2"/>
  <c r="L19" i="2"/>
  <c r="M19" i="2"/>
  <c r="K19" i="2"/>
  <c r="I19" i="2"/>
  <c r="L18" i="2"/>
  <c r="M18" i="2"/>
  <c r="K18" i="2"/>
  <c r="I18" i="2"/>
  <c r="L17" i="2"/>
  <c r="M17" i="2"/>
  <c r="K17" i="2"/>
  <c r="I17" i="2"/>
  <c r="L16" i="2"/>
  <c r="M16" i="2"/>
  <c r="K16" i="2"/>
  <c r="I16" i="2"/>
  <c r="L74" i="2"/>
  <c r="L56" i="2"/>
  <c r="L67" i="2"/>
  <c r="L47" i="2"/>
  <c r="L39" i="2"/>
  <c r="L38" i="2"/>
  <c r="L34" i="2"/>
  <c r="L14" i="2"/>
  <c r="L13" i="2"/>
  <c r="L40" i="2"/>
  <c r="L48" i="2"/>
  <c r="L75" i="2"/>
  <c r="L76" i="2"/>
  <c r="M76" i="2"/>
  <c r="K76" i="2"/>
  <c r="I76" i="2"/>
  <c r="G76" i="2"/>
  <c r="E76" i="2"/>
  <c r="C76" i="2"/>
  <c r="M75" i="2"/>
  <c r="K75" i="2"/>
  <c r="I75" i="2"/>
  <c r="M74" i="2"/>
  <c r="K74" i="2"/>
  <c r="I74" i="2"/>
  <c r="M67" i="2"/>
  <c r="K67" i="2"/>
  <c r="I67" i="2"/>
  <c r="M56" i="2"/>
  <c r="K56" i="2"/>
  <c r="I56" i="2"/>
  <c r="M48" i="2"/>
  <c r="K48" i="2"/>
  <c r="I48" i="2"/>
  <c r="M47" i="2"/>
  <c r="K47" i="2"/>
  <c r="I47" i="2"/>
  <c r="M40" i="2"/>
  <c r="K40" i="2"/>
  <c r="I40" i="2"/>
  <c r="M39" i="2"/>
  <c r="K39" i="2"/>
  <c r="I39" i="2"/>
  <c r="M38" i="2"/>
  <c r="K38" i="2"/>
  <c r="I38" i="2"/>
  <c r="M34" i="2"/>
  <c r="K34" i="2"/>
  <c r="I34" i="2"/>
  <c r="L15" i="2"/>
  <c r="M15" i="2"/>
  <c r="K15" i="2"/>
  <c r="I15" i="2"/>
  <c r="M14" i="2"/>
  <c r="K14" i="2"/>
  <c r="I14" i="2"/>
  <c r="M13" i="2"/>
  <c r="K13" i="2"/>
  <c r="I13" i="2"/>
  <c r="L73" i="6"/>
  <c r="L72" i="6"/>
  <c r="L70" i="6"/>
  <c r="L69" i="6"/>
  <c r="L74" i="6"/>
  <c r="L66" i="6"/>
  <c r="L65" i="6"/>
  <c r="L64" i="6"/>
  <c r="L63" i="6"/>
  <c r="L62" i="6"/>
  <c r="L61" i="6"/>
  <c r="L60" i="6"/>
  <c r="L59" i="6"/>
  <c r="L58" i="6"/>
  <c r="L57" i="6"/>
  <c r="L56" i="6"/>
  <c r="L67" i="6"/>
  <c r="L46" i="6"/>
  <c r="L45" i="6"/>
  <c r="L44" i="6"/>
  <c r="L43" i="6"/>
  <c r="L42" i="6"/>
  <c r="L47" i="6"/>
  <c r="L39" i="6"/>
  <c r="L38" i="6"/>
  <c r="L36" i="6"/>
  <c r="L34" i="6"/>
  <c r="L29" i="6"/>
  <c r="L28" i="6"/>
  <c r="L26" i="6"/>
  <c r="L27" i="6"/>
  <c r="L25" i="6"/>
  <c r="L24" i="6"/>
  <c r="L23" i="6"/>
  <c r="L22" i="6"/>
  <c r="L21" i="6"/>
  <c r="L20" i="6"/>
  <c r="L19" i="6"/>
  <c r="L18" i="6"/>
  <c r="L17" i="6"/>
  <c r="L16" i="6"/>
  <c r="L14" i="6"/>
  <c r="L13" i="6"/>
  <c r="L30" i="6"/>
  <c r="L31" i="6"/>
  <c r="L32" i="6"/>
  <c r="L40" i="6"/>
  <c r="L48" i="6"/>
  <c r="L75" i="6"/>
  <c r="L76" i="6"/>
  <c r="M76" i="6"/>
  <c r="K76" i="6"/>
  <c r="I76" i="6"/>
  <c r="M75" i="6"/>
  <c r="K75" i="6"/>
  <c r="I75" i="6"/>
  <c r="M74" i="6"/>
  <c r="K74" i="6"/>
  <c r="I74" i="6"/>
  <c r="M73" i="6"/>
  <c r="K73" i="6"/>
  <c r="I73" i="6"/>
  <c r="M72" i="6"/>
  <c r="K72" i="6"/>
  <c r="I72" i="6"/>
  <c r="M70" i="6"/>
  <c r="K70" i="6"/>
  <c r="I70" i="6"/>
  <c r="M69" i="6"/>
  <c r="K69" i="6"/>
  <c r="I69" i="6"/>
  <c r="M67" i="6"/>
  <c r="K67" i="6"/>
  <c r="I67" i="6"/>
  <c r="M66" i="6"/>
  <c r="K66" i="6"/>
  <c r="I66" i="6"/>
  <c r="M65" i="6"/>
  <c r="K65" i="6"/>
  <c r="I65" i="6"/>
  <c r="M64" i="6"/>
  <c r="K64" i="6"/>
  <c r="I64" i="6"/>
  <c r="M63" i="6"/>
  <c r="K63" i="6"/>
  <c r="I63" i="6"/>
  <c r="M62" i="6"/>
  <c r="K62" i="6"/>
  <c r="I62" i="6"/>
  <c r="M61" i="6"/>
  <c r="K61" i="6"/>
  <c r="I61" i="6"/>
  <c r="M60" i="6"/>
  <c r="K60" i="6"/>
  <c r="I60" i="6"/>
  <c r="M59" i="6"/>
  <c r="K59" i="6"/>
  <c r="I59" i="6"/>
  <c r="M58" i="6"/>
  <c r="K58" i="6"/>
  <c r="I58" i="6"/>
  <c r="M57" i="6"/>
  <c r="K57" i="6"/>
  <c r="I57" i="6"/>
  <c r="M56" i="6"/>
  <c r="K56" i="6"/>
  <c r="I56" i="6"/>
  <c r="L55" i="6"/>
  <c r="M55" i="6"/>
  <c r="K55" i="6"/>
  <c r="I55" i="6"/>
  <c r="L54" i="6"/>
  <c r="M54" i="6"/>
  <c r="K54" i="6"/>
  <c r="I54" i="6"/>
  <c r="L53" i="6"/>
  <c r="M53" i="6"/>
  <c r="K53" i="6"/>
  <c r="I53" i="6"/>
  <c r="L52" i="6"/>
  <c r="M52" i="6"/>
  <c r="K52" i="6"/>
  <c r="I52" i="6"/>
  <c r="L51" i="6"/>
  <c r="M51" i="6"/>
  <c r="K51" i="6"/>
  <c r="I51" i="6"/>
  <c r="L50" i="6"/>
  <c r="M50" i="6"/>
  <c r="K50" i="6"/>
  <c r="I50" i="6"/>
  <c r="M48" i="6"/>
  <c r="K48" i="6"/>
  <c r="I48" i="6"/>
  <c r="M47" i="6"/>
  <c r="K47" i="6"/>
  <c r="I47" i="6"/>
  <c r="M46" i="6"/>
  <c r="K46" i="6"/>
  <c r="I46" i="6"/>
  <c r="M45" i="6"/>
  <c r="K45" i="6"/>
  <c r="I45" i="6"/>
  <c r="M44" i="6"/>
  <c r="K44" i="6"/>
  <c r="I44" i="6"/>
  <c r="M43" i="6"/>
  <c r="K43" i="6"/>
  <c r="I43" i="6"/>
  <c r="M42" i="6"/>
  <c r="K42" i="6"/>
  <c r="I42" i="6"/>
  <c r="M40" i="6"/>
  <c r="K40" i="6"/>
  <c r="I40" i="6"/>
  <c r="M39" i="6"/>
  <c r="K39" i="6"/>
  <c r="I39" i="6"/>
  <c r="M38" i="6"/>
  <c r="K38" i="6"/>
  <c r="I38" i="6"/>
  <c r="M36" i="6"/>
  <c r="K36" i="6"/>
  <c r="I36" i="6"/>
  <c r="M34" i="6"/>
  <c r="K34" i="6"/>
  <c r="I34" i="6"/>
  <c r="L33" i="6"/>
  <c r="M33" i="6"/>
  <c r="K33" i="6"/>
  <c r="I33" i="6"/>
  <c r="M32" i="6"/>
  <c r="K32" i="6"/>
  <c r="I32" i="6"/>
  <c r="M31" i="6"/>
  <c r="K31" i="6"/>
  <c r="I31" i="6"/>
  <c r="M30" i="6"/>
  <c r="K30" i="6"/>
  <c r="I30" i="6"/>
  <c r="M29" i="6"/>
  <c r="K29" i="6"/>
  <c r="I29" i="6"/>
  <c r="M28" i="6"/>
  <c r="K28" i="6"/>
  <c r="I28" i="6"/>
  <c r="M27" i="6"/>
  <c r="K27" i="6"/>
  <c r="I27" i="6"/>
  <c r="M26" i="6"/>
  <c r="K26" i="6"/>
  <c r="I26" i="6"/>
  <c r="M25" i="6"/>
  <c r="K25" i="6"/>
  <c r="I25" i="6"/>
  <c r="M24" i="6"/>
  <c r="K24" i="6"/>
  <c r="I24" i="6"/>
  <c r="M23" i="6"/>
  <c r="K23" i="6"/>
  <c r="I23" i="6"/>
  <c r="M22" i="6"/>
  <c r="K22" i="6"/>
  <c r="I22" i="6"/>
  <c r="M21" i="6"/>
  <c r="K21" i="6"/>
  <c r="I21" i="6"/>
  <c r="M20" i="6"/>
  <c r="K20" i="6"/>
  <c r="I20" i="6"/>
  <c r="M19" i="6"/>
  <c r="K19" i="6"/>
  <c r="I19" i="6"/>
  <c r="M18" i="6"/>
  <c r="K18" i="6"/>
  <c r="I18" i="6"/>
  <c r="M17" i="6"/>
  <c r="K17" i="6"/>
  <c r="I17" i="6"/>
  <c r="M16" i="6"/>
  <c r="K16" i="6"/>
  <c r="I16" i="6"/>
  <c r="L15" i="6"/>
  <c r="M15" i="6"/>
  <c r="K15" i="6"/>
  <c r="I15" i="6"/>
  <c r="M14" i="6"/>
  <c r="K14" i="6"/>
  <c r="I14" i="6"/>
  <c r="M13" i="6"/>
  <c r="K13" i="6"/>
  <c r="I13" i="6"/>
  <c r="L73" i="5"/>
  <c r="L72" i="5"/>
  <c r="L70" i="5"/>
  <c r="L69" i="5"/>
  <c r="L74" i="5"/>
  <c r="L66" i="5"/>
  <c r="L65" i="5"/>
  <c r="L64" i="5"/>
  <c r="L63" i="5"/>
  <c r="L62" i="5"/>
  <c r="L61" i="5"/>
  <c r="L60" i="5"/>
  <c r="L59" i="5"/>
  <c r="L56" i="5"/>
  <c r="L67" i="5"/>
  <c r="L46" i="5"/>
  <c r="L45" i="5"/>
  <c r="L44" i="5"/>
  <c r="L43" i="5"/>
  <c r="L42" i="5"/>
  <c r="L47" i="5"/>
  <c r="L39" i="5"/>
  <c r="L38" i="5"/>
  <c r="L36" i="5"/>
  <c r="L34" i="5"/>
  <c r="L29" i="5"/>
  <c r="L28" i="5"/>
  <c r="L26" i="5"/>
  <c r="L27" i="5"/>
  <c r="L25" i="5"/>
  <c r="L24" i="5"/>
  <c r="L23" i="5"/>
  <c r="L22" i="5"/>
  <c r="L21" i="5"/>
  <c r="L20" i="5"/>
  <c r="L19" i="5"/>
  <c r="L18" i="5"/>
  <c r="L17" i="5"/>
  <c r="L16" i="5"/>
  <c r="L14" i="5"/>
  <c r="L13" i="5"/>
  <c r="L30" i="5"/>
  <c r="L31" i="5"/>
  <c r="L32" i="5"/>
  <c r="L40" i="5"/>
  <c r="L48" i="5"/>
  <c r="L75" i="5"/>
  <c r="L76" i="5"/>
  <c r="M76" i="5"/>
  <c r="K76" i="5"/>
  <c r="I76" i="5"/>
  <c r="M75" i="5"/>
  <c r="K75" i="5"/>
  <c r="I75" i="5"/>
  <c r="M74" i="5"/>
  <c r="K74" i="5"/>
  <c r="I74" i="5"/>
  <c r="M73" i="5"/>
  <c r="K73" i="5"/>
  <c r="I73" i="5"/>
  <c r="M72" i="5"/>
  <c r="K72" i="5"/>
  <c r="I72" i="5"/>
  <c r="M70" i="5"/>
  <c r="K70" i="5"/>
  <c r="I70" i="5"/>
  <c r="M69" i="5"/>
  <c r="K69" i="5"/>
  <c r="I69" i="5"/>
  <c r="M67" i="5"/>
  <c r="K67" i="5"/>
  <c r="I67" i="5"/>
  <c r="M66" i="5"/>
  <c r="K66" i="5"/>
  <c r="I66" i="5"/>
  <c r="M65" i="5"/>
  <c r="K65" i="5"/>
  <c r="I65" i="5"/>
  <c r="M64" i="5"/>
  <c r="K64" i="5"/>
  <c r="I64" i="5"/>
  <c r="M63" i="5"/>
  <c r="K63" i="5"/>
  <c r="I63" i="5"/>
  <c r="M62" i="5"/>
  <c r="K62" i="5"/>
  <c r="I62" i="5"/>
  <c r="M61" i="5"/>
  <c r="K61" i="5"/>
  <c r="I61" i="5"/>
  <c r="M60" i="5"/>
  <c r="K60" i="5"/>
  <c r="I60" i="5"/>
  <c r="M59" i="5"/>
  <c r="K59" i="5"/>
  <c r="I59" i="5"/>
  <c r="M58" i="5"/>
  <c r="K58" i="5"/>
  <c r="I58" i="5"/>
  <c r="M57" i="5"/>
  <c r="M56" i="5"/>
  <c r="K56" i="5"/>
  <c r="I56" i="5"/>
  <c r="L55" i="5"/>
  <c r="M55" i="5"/>
  <c r="K55" i="5"/>
  <c r="I55" i="5"/>
  <c r="L54" i="5"/>
  <c r="M54" i="5"/>
  <c r="K54" i="5"/>
  <c r="I54" i="5"/>
  <c r="L53" i="5"/>
  <c r="M53" i="5"/>
  <c r="K53" i="5"/>
  <c r="I53" i="5"/>
  <c r="L52" i="5"/>
  <c r="M52" i="5"/>
  <c r="K52" i="5"/>
  <c r="I52" i="5"/>
  <c r="L51" i="5"/>
  <c r="M51" i="5"/>
  <c r="K51" i="5"/>
  <c r="I51" i="5"/>
  <c r="L50" i="5"/>
  <c r="M50" i="5"/>
  <c r="K50" i="5"/>
  <c r="I50" i="5"/>
  <c r="M48" i="5"/>
  <c r="K48" i="5"/>
  <c r="I48" i="5"/>
  <c r="M47" i="5"/>
  <c r="K47" i="5"/>
  <c r="I47" i="5"/>
  <c r="M46" i="5"/>
  <c r="K46" i="5"/>
  <c r="I46" i="5"/>
  <c r="M45" i="5"/>
  <c r="K45" i="5"/>
  <c r="I45" i="5"/>
  <c r="M44" i="5"/>
  <c r="K44" i="5"/>
  <c r="I44" i="5"/>
  <c r="M43" i="5"/>
  <c r="K43" i="5"/>
  <c r="I43" i="5"/>
  <c r="M42" i="5"/>
  <c r="K42" i="5"/>
  <c r="I42" i="5"/>
  <c r="M40" i="5"/>
  <c r="K40" i="5"/>
  <c r="I40" i="5"/>
  <c r="M39" i="5"/>
  <c r="K39" i="5"/>
  <c r="I39" i="5"/>
  <c r="M38" i="5"/>
  <c r="K38" i="5"/>
  <c r="I38" i="5"/>
  <c r="M36" i="5"/>
  <c r="K36" i="5"/>
  <c r="I36" i="5"/>
  <c r="M34" i="5"/>
  <c r="K34" i="5"/>
  <c r="I34" i="5"/>
  <c r="L33" i="5"/>
  <c r="M33" i="5"/>
  <c r="K33" i="5"/>
  <c r="I33" i="5"/>
  <c r="M32" i="5"/>
  <c r="K32" i="5"/>
  <c r="I32" i="5"/>
  <c r="M31" i="5"/>
  <c r="K31" i="5"/>
  <c r="I31" i="5"/>
  <c r="M30" i="5"/>
  <c r="K30" i="5"/>
  <c r="I30" i="5"/>
  <c r="M29" i="5"/>
  <c r="K29" i="5"/>
  <c r="I29" i="5"/>
  <c r="M28" i="5"/>
  <c r="K28" i="5"/>
  <c r="I28" i="5"/>
  <c r="M27" i="5"/>
  <c r="K27" i="5"/>
  <c r="I27" i="5"/>
  <c r="M26" i="5"/>
  <c r="K26" i="5"/>
  <c r="I26" i="5"/>
  <c r="M25" i="5"/>
  <c r="K25" i="5"/>
  <c r="I25" i="5"/>
  <c r="M24" i="5"/>
  <c r="K24" i="5"/>
  <c r="I24" i="5"/>
  <c r="M23" i="5"/>
  <c r="K23" i="5"/>
  <c r="I23" i="5"/>
  <c r="M22" i="5"/>
  <c r="K22" i="5"/>
  <c r="I22" i="5"/>
  <c r="M21" i="5"/>
  <c r="K21" i="5"/>
  <c r="I21" i="5"/>
  <c r="M20" i="5"/>
  <c r="K20" i="5"/>
  <c r="I20" i="5"/>
  <c r="M19" i="5"/>
  <c r="K19" i="5"/>
  <c r="I19" i="5"/>
  <c r="M18" i="5"/>
  <c r="K18" i="5"/>
  <c r="I18" i="5"/>
  <c r="M17" i="5"/>
  <c r="K17" i="5"/>
  <c r="I17" i="5"/>
  <c r="M16" i="5"/>
  <c r="K16" i="5"/>
  <c r="I16" i="5"/>
  <c r="L15" i="5"/>
  <c r="M15" i="5"/>
  <c r="K15" i="5"/>
  <c r="I15" i="5"/>
  <c r="M14" i="5"/>
  <c r="K14" i="5"/>
  <c r="I14" i="5"/>
  <c r="M13" i="5"/>
  <c r="K13" i="5"/>
  <c r="I13" i="5"/>
  <c r="L73" i="3"/>
  <c r="L72" i="3"/>
  <c r="L70" i="3"/>
  <c r="L69" i="3"/>
  <c r="L74" i="3"/>
  <c r="L66" i="3"/>
  <c r="L65" i="3"/>
  <c r="L64" i="3"/>
  <c r="L63" i="3"/>
  <c r="L62" i="3"/>
  <c r="L61" i="3"/>
  <c r="L60" i="3"/>
  <c r="L59" i="3"/>
  <c r="L58" i="3"/>
  <c r="L57" i="3"/>
  <c r="L56" i="3"/>
  <c r="L67" i="3"/>
  <c r="L46" i="3"/>
  <c r="L45" i="3"/>
  <c r="L44" i="3"/>
  <c r="L43" i="3"/>
  <c r="L42" i="3"/>
  <c r="L47" i="3"/>
  <c r="L39" i="3"/>
  <c r="L38" i="3"/>
  <c r="L36" i="3"/>
  <c r="L34" i="3"/>
  <c r="L29" i="3"/>
  <c r="L28" i="3"/>
  <c r="L26" i="3"/>
  <c r="L27" i="3"/>
  <c r="L25" i="3"/>
  <c r="L24" i="3"/>
  <c r="L23" i="3"/>
  <c r="L22" i="3"/>
  <c r="L21" i="3"/>
  <c r="L20" i="3"/>
  <c r="L19" i="3"/>
  <c r="L18" i="3"/>
  <c r="L17" i="3"/>
  <c r="L16" i="3"/>
  <c r="L14" i="3"/>
  <c r="L13" i="3"/>
  <c r="L30" i="3"/>
  <c r="L31" i="3"/>
  <c r="L32" i="3"/>
  <c r="L40" i="3"/>
  <c r="L48" i="3"/>
  <c r="L75" i="3"/>
  <c r="L76" i="3"/>
  <c r="M76" i="3"/>
  <c r="K76" i="3"/>
  <c r="I76" i="3"/>
  <c r="M75" i="3"/>
  <c r="K75" i="3"/>
  <c r="I75" i="3"/>
  <c r="M74" i="3"/>
  <c r="K74" i="3"/>
  <c r="I74" i="3"/>
  <c r="M73" i="3"/>
  <c r="K73" i="3"/>
  <c r="I73" i="3"/>
  <c r="M72" i="3"/>
  <c r="K72" i="3"/>
  <c r="I72" i="3"/>
  <c r="M70" i="3"/>
  <c r="K70" i="3"/>
  <c r="I70" i="3"/>
  <c r="M69" i="3"/>
  <c r="K69" i="3"/>
  <c r="I69" i="3"/>
  <c r="M67" i="3"/>
  <c r="K67" i="3"/>
  <c r="I67" i="3"/>
  <c r="M66" i="3"/>
  <c r="K66" i="3"/>
  <c r="I66" i="3"/>
  <c r="M65" i="3"/>
  <c r="K65" i="3"/>
  <c r="I65" i="3"/>
  <c r="M64" i="3"/>
  <c r="K64" i="3"/>
  <c r="I64" i="3"/>
  <c r="M63" i="3"/>
  <c r="K63" i="3"/>
  <c r="I63" i="3"/>
  <c r="M62" i="3"/>
  <c r="K62" i="3"/>
  <c r="I62" i="3"/>
  <c r="M61" i="3"/>
  <c r="K61" i="3"/>
  <c r="I61" i="3"/>
  <c r="M60" i="3"/>
  <c r="K60" i="3"/>
  <c r="I60" i="3"/>
  <c r="M59" i="3"/>
  <c r="K59" i="3"/>
  <c r="I59" i="3"/>
  <c r="M58" i="3"/>
  <c r="K58" i="3"/>
  <c r="I58" i="3"/>
  <c r="M57" i="3"/>
  <c r="K57" i="3"/>
  <c r="I57" i="3"/>
  <c r="M56" i="3"/>
  <c r="K56" i="3"/>
  <c r="I56" i="3"/>
  <c r="L55" i="3"/>
  <c r="M55" i="3"/>
  <c r="K55" i="3"/>
  <c r="I55" i="3"/>
  <c r="L54" i="3"/>
  <c r="M54" i="3"/>
  <c r="K54" i="3"/>
  <c r="I54" i="3"/>
  <c r="L53" i="3"/>
  <c r="M53" i="3"/>
  <c r="K53" i="3"/>
  <c r="I53" i="3"/>
  <c r="L52" i="3"/>
  <c r="M52" i="3"/>
  <c r="K52" i="3"/>
  <c r="I52" i="3"/>
  <c r="L51" i="3"/>
  <c r="M51" i="3"/>
  <c r="K51" i="3"/>
  <c r="I51" i="3"/>
  <c r="L50" i="3"/>
  <c r="M50" i="3"/>
  <c r="K50" i="3"/>
  <c r="I50" i="3"/>
  <c r="M48" i="3"/>
  <c r="K48" i="3"/>
  <c r="I48" i="3"/>
  <c r="M47" i="3"/>
  <c r="K47" i="3"/>
  <c r="I47" i="3"/>
  <c r="M46" i="3"/>
  <c r="K46" i="3"/>
  <c r="I46" i="3"/>
  <c r="M45" i="3"/>
  <c r="K45" i="3"/>
  <c r="I45" i="3"/>
  <c r="M44" i="3"/>
  <c r="K44" i="3"/>
  <c r="I44" i="3"/>
  <c r="M43" i="3"/>
  <c r="K43" i="3"/>
  <c r="I43" i="3"/>
  <c r="M42" i="3"/>
  <c r="K42" i="3"/>
  <c r="I42" i="3"/>
  <c r="M40" i="3"/>
  <c r="K40" i="3"/>
  <c r="I40" i="3"/>
  <c r="M39" i="3"/>
  <c r="K39" i="3"/>
  <c r="I39" i="3"/>
  <c r="M38" i="3"/>
  <c r="K38" i="3"/>
  <c r="I38" i="3"/>
  <c r="M36" i="3"/>
  <c r="K36" i="3"/>
  <c r="I36" i="3"/>
  <c r="M34" i="3"/>
  <c r="K34" i="3"/>
  <c r="I34" i="3"/>
  <c r="L33" i="3"/>
  <c r="M33" i="3"/>
  <c r="K33" i="3"/>
  <c r="I33" i="3"/>
  <c r="M32" i="3"/>
  <c r="K32" i="3"/>
  <c r="I32" i="3"/>
  <c r="M31" i="3"/>
  <c r="K31" i="3"/>
  <c r="I31" i="3"/>
  <c r="M30" i="3"/>
  <c r="K30" i="3"/>
  <c r="I30" i="3"/>
  <c r="M29" i="3"/>
  <c r="K29" i="3"/>
  <c r="I29" i="3"/>
  <c r="M28" i="3"/>
  <c r="K28" i="3"/>
  <c r="I28" i="3"/>
  <c r="M27" i="3"/>
  <c r="K27" i="3"/>
  <c r="I27" i="3"/>
  <c r="M26" i="3"/>
  <c r="K26" i="3"/>
  <c r="I26" i="3"/>
  <c r="M25" i="3"/>
  <c r="K25" i="3"/>
  <c r="I25" i="3"/>
  <c r="M24" i="3"/>
  <c r="K24" i="3"/>
  <c r="I24" i="3"/>
  <c r="M23" i="3"/>
  <c r="K23" i="3"/>
  <c r="I23" i="3"/>
  <c r="M22" i="3"/>
  <c r="K22" i="3"/>
  <c r="I22" i="3"/>
  <c r="M21" i="3"/>
  <c r="K21" i="3"/>
  <c r="I21" i="3"/>
  <c r="M20" i="3"/>
  <c r="K20" i="3"/>
  <c r="I20" i="3"/>
  <c r="M19" i="3"/>
  <c r="K19" i="3"/>
  <c r="I19" i="3"/>
  <c r="M18" i="3"/>
  <c r="K18" i="3"/>
  <c r="I18" i="3"/>
  <c r="M17" i="3"/>
  <c r="K17" i="3"/>
  <c r="I17" i="3"/>
  <c r="M16" i="3"/>
  <c r="K16" i="3"/>
  <c r="I16" i="3"/>
  <c r="L15" i="3"/>
  <c r="M15" i="3"/>
  <c r="K15" i="3"/>
  <c r="I15" i="3"/>
  <c r="M14" i="3"/>
  <c r="K14" i="3"/>
  <c r="I14" i="3"/>
  <c r="M13" i="3"/>
  <c r="K13" i="3"/>
  <c r="I13" i="3"/>
  <c r="L73" i="7"/>
  <c r="L72" i="7"/>
  <c r="L70" i="7"/>
  <c r="L69" i="7"/>
  <c r="L74" i="7"/>
  <c r="L66" i="7"/>
  <c r="L65" i="7"/>
  <c r="L64" i="7"/>
  <c r="L63" i="7"/>
  <c r="L62" i="7"/>
  <c r="L61" i="7"/>
  <c r="L60" i="7"/>
  <c r="L59" i="7"/>
  <c r="L58" i="7"/>
  <c r="L57" i="7"/>
  <c r="L56" i="7"/>
  <c r="L67" i="7"/>
  <c r="L46" i="7"/>
  <c r="L45" i="7"/>
  <c r="L44" i="7"/>
  <c r="L43" i="7"/>
  <c r="L42" i="7"/>
  <c r="L47" i="7"/>
  <c r="L39" i="7"/>
  <c r="L38" i="7"/>
  <c r="L36" i="7"/>
  <c r="L34" i="7"/>
  <c r="L29" i="7"/>
  <c r="L28" i="7"/>
  <c r="L26" i="7"/>
  <c r="L27" i="7"/>
  <c r="L25" i="7"/>
  <c r="L24" i="7"/>
  <c r="L23" i="7"/>
  <c r="L22" i="7"/>
  <c r="L21" i="7"/>
  <c r="L20" i="7"/>
  <c r="L19" i="7"/>
  <c r="L18" i="7"/>
  <c r="L17" i="7"/>
  <c r="L16" i="7"/>
  <c r="L14" i="7"/>
  <c r="L13" i="7"/>
  <c r="L30" i="7"/>
  <c r="L31" i="7"/>
  <c r="L32" i="7"/>
  <c r="L40" i="7"/>
  <c r="L48" i="7"/>
  <c r="L75" i="7"/>
  <c r="L76" i="7"/>
  <c r="M76" i="7"/>
  <c r="K76" i="7"/>
  <c r="I76" i="7"/>
  <c r="M75" i="7"/>
  <c r="K75" i="7"/>
  <c r="I75" i="7"/>
  <c r="M74" i="7"/>
  <c r="K74" i="7"/>
  <c r="I74" i="7"/>
  <c r="M73" i="7"/>
  <c r="K73" i="7"/>
  <c r="I73" i="7"/>
  <c r="M72" i="7"/>
  <c r="K72" i="7"/>
  <c r="I72" i="7"/>
  <c r="M70" i="7"/>
  <c r="K70" i="7"/>
  <c r="I70" i="7"/>
  <c r="M69" i="7"/>
  <c r="K69" i="7"/>
  <c r="I69" i="7"/>
  <c r="M67" i="7"/>
  <c r="K67" i="7"/>
  <c r="I67" i="7"/>
  <c r="M66" i="7"/>
  <c r="K66" i="7"/>
  <c r="I66" i="7"/>
  <c r="M65" i="7"/>
  <c r="K65" i="7"/>
  <c r="I65" i="7"/>
  <c r="M64" i="7"/>
  <c r="K64" i="7"/>
  <c r="I64" i="7"/>
  <c r="M63" i="7"/>
  <c r="K63" i="7"/>
  <c r="I63" i="7"/>
  <c r="M62" i="7"/>
  <c r="K62" i="7"/>
  <c r="I62" i="7"/>
  <c r="M61" i="7"/>
  <c r="K61" i="7"/>
  <c r="I61" i="7"/>
  <c r="M60" i="7"/>
  <c r="K60" i="7"/>
  <c r="I60" i="7"/>
  <c r="M59" i="7"/>
  <c r="K59" i="7"/>
  <c r="I59" i="7"/>
  <c r="M58" i="7"/>
  <c r="K58" i="7"/>
  <c r="I58" i="7"/>
  <c r="M57" i="7"/>
  <c r="K57" i="7"/>
  <c r="I57" i="7"/>
  <c r="M56" i="7"/>
  <c r="K56" i="7"/>
  <c r="I56" i="7"/>
  <c r="L55" i="7"/>
  <c r="M55" i="7"/>
  <c r="K55" i="7"/>
  <c r="I55" i="7"/>
  <c r="L54" i="7"/>
  <c r="M54" i="7"/>
  <c r="K54" i="7"/>
  <c r="I54" i="7"/>
  <c r="L53" i="7"/>
  <c r="M53" i="7"/>
  <c r="K53" i="7"/>
  <c r="I53" i="7"/>
  <c r="L52" i="7"/>
  <c r="M52" i="7"/>
  <c r="K52" i="7"/>
  <c r="I52" i="7"/>
  <c r="L51" i="7"/>
  <c r="M51" i="7"/>
  <c r="K51" i="7"/>
  <c r="I51" i="7"/>
  <c r="L50" i="7"/>
  <c r="M50" i="7"/>
  <c r="K50" i="7"/>
  <c r="I50" i="7"/>
  <c r="M48" i="7"/>
  <c r="K48" i="7"/>
  <c r="I48" i="7"/>
  <c r="M47" i="7"/>
  <c r="K47" i="7"/>
  <c r="I47" i="7"/>
  <c r="M46" i="7"/>
  <c r="K46" i="7"/>
  <c r="I46" i="7"/>
  <c r="M45" i="7"/>
  <c r="K45" i="7"/>
  <c r="I45" i="7"/>
  <c r="M44" i="7"/>
  <c r="K44" i="7"/>
  <c r="I44" i="7"/>
  <c r="M43" i="7"/>
  <c r="K43" i="7"/>
  <c r="I43" i="7"/>
  <c r="M42" i="7"/>
  <c r="K42" i="7"/>
  <c r="I42" i="7"/>
  <c r="M40" i="7"/>
  <c r="K40" i="7"/>
  <c r="I40" i="7"/>
  <c r="M39" i="7"/>
  <c r="K39" i="7"/>
  <c r="I39" i="7"/>
  <c r="M38" i="7"/>
  <c r="K38" i="7"/>
  <c r="I38" i="7"/>
  <c r="M36" i="7"/>
  <c r="K36" i="7"/>
  <c r="I36" i="7"/>
  <c r="M34" i="7"/>
  <c r="K34" i="7"/>
  <c r="I34" i="7"/>
  <c r="L33" i="7"/>
  <c r="M33" i="7"/>
  <c r="K33" i="7"/>
  <c r="I33" i="7"/>
  <c r="M32" i="7"/>
  <c r="K32" i="7"/>
  <c r="I32" i="7"/>
  <c r="M31" i="7"/>
  <c r="K31" i="7"/>
  <c r="I31" i="7"/>
  <c r="M30" i="7"/>
  <c r="K30" i="7"/>
  <c r="I30" i="7"/>
  <c r="M29" i="7"/>
  <c r="K29" i="7"/>
  <c r="I29" i="7"/>
  <c r="M28" i="7"/>
  <c r="K28" i="7"/>
  <c r="I28" i="7"/>
  <c r="M27" i="7"/>
  <c r="K27" i="7"/>
  <c r="I27" i="7"/>
  <c r="M26" i="7"/>
  <c r="K26" i="7"/>
  <c r="I26" i="7"/>
  <c r="M25" i="7"/>
  <c r="K25" i="7"/>
  <c r="I25" i="7"/>
  <c r="M24" i="7"/>
  <c r="K24" i="7"/>
  <c r="I24" i="7"/>
  <c r="M23" i="7"/>
  <c r="K23" i="7"/>
  <c r="I23" i="7"/>
  <c r="M22" i="7"/>
  <c r="K22" i="7"/>
  <c r="I22" i="7"/>
  <c r="M21" i="7"/>
  <c r="K21" i="7"/>
  <c r="I21" i="7"/>
  <c r="M20" i="7"/>
  <c r="K20" i="7"/>
  <c r="I20" i="7"/>
  <c r="M19" i="7"/>
  <c r="K19" i="7"/>
  <c r="I19" i="7"/>
  <c r="M18" i="7"/>
  <c r="K18" i="7"/>
  <c r="I18" i="7"/>
  <c r="M17" i="7"/>
  <c r="K17" i="7"/>
  <c r="I17" i="7"/>
  <c r="M16" i="7"/>
  <c r="K16" i="7"/>
  <c r="I16" i="7"/>
  <c r="L15" i="7"/>
  <c r="M15" i="7"/>
  <c r="K15" i="7"/>
  <c r="I15" i="7"/>
  <c r="M14" i="7"/>
  <c r="K14" i="7"/>
  <c r="I14" i="7"/>
  <c r="M13" i="7"/>
  <c r="K13" i="7"/>
  <c r="I13" i="7"/>
  <c r="L73" i="4"/>
  <c r="L72" i="4"/>
  <c r="L70" i="4"/>
  <c r="L69" i="4"/>
  <c r="L74" i="4"/>
  <c r="L66" i="4"/>
  <c r="L65" i="4"/>
  <c r="L64" i="4"/>
  <c r="L63" i="4"/>
  <c r="L62" i="4"/>
  <c r="L61" i="4"/>
  <c r="L60" i="4"/>
  <c r="L59" i="4"/>
  <c r="L58" i="4"/>
  <c r="L57" i="4"/>
  <c r="L56" i="4"/>
  <c r="L67" i="4"/>
  <c r="L46" i="4"/>
  <c r="L45" i="4"/>
  <c r="L44" i="4"/>
  <c r="L43" i="4"/>
  <c r="L42" i="4"/>
  <c r="L47" i="4"/>
  <c r="L39" i="4"/>
  <c r="L38" i="4"/>
  <c r="L36" i="4"/>
  <c r="L34" i="4"/>
  <c r="L29" i="4"/>
  <c r="L28" i="4"/>
  <c r="L26" i="4"/>
  <c r="L27" i="4"/>
  <c r="L25" i="4"/>
  <c r="L24" i="4"/>
  <c r="L23" i="4"/>
  <c r="L22" i="4"/>
  <c r="L21" i="4"/>
  <c r="L20" i="4"/>
  <c r="L19" i="4"/>
  <c r="L18" i="4"/>
  <c r="L17" i="4"/>
  <c r="L16" i="4"/>
  <c r="L14" i="4"/>
  <c r="L13" i="4"/>
  <c r="L30" i="4"/>
  <c r="L31" i="4"/>
  <c r="L32" i="4"/>
  <c r="L40" i="4"/>
  <c r="L48" i="4"/>
  <c r="L75" i="4"/>
  <c r="L76" i="4"/>
  <c r="M76" i="4"/>
  <c r="K76" i="4"/>
  <c r="I76" i="4"/>
  <c r="M75" i="4"/>
  <c r="K75" i="4"/>
  <c r="I75" i="4"/>
  <c r="M74" i="4"/>
  <c r="K74" i="4"/>
  <c r="I74" i="4"/>
  <c r="M73" i="4"/>
  <c r="K73" i="4"/>
  <c r="I73" i="4"/>
  <c r="M72" i="4"/>
  <c r="K72" i="4"/>
  <c r="I72" i="4"/>
  <c r="M70" i="4"/>
  <c r="K70" i="4"/>
  <c r="I70" i="4"/>
  <c r="M69" i="4"/>
  <c r="K69" i="4"/>
  <c r="I69" i="4"/>
  <c r="M67" i="4"/>
  <c r="K67" i="4"/>
  <c r="I67" i="4"/>
  <c r="M66" i="4"/>
  <c r="K66" i="4"/>
  <c r="I66" i="4"/>
  <c r="M65" i="4"/>
  <c r="K65" i="4"/>
  <c r="I65" i="4"/>
  <c r="M64" i="4"/>
  <c r="K64" i="4"/>
  <c r="I64" i="4"/>
  <c r="M63" i="4"/>
  <c r="K63" i="4"/>
  <c r="I63" i="4"/>
  <c r="M62" i="4"/>
  <c r="K62" i="4"/>
  <c r="I62" i="4"/>
  <c r="M61" i="4"/>
  <c r="K61" i="4"/>
  <c r="I61" i="4"/>
  <c r="M60" i="4"/>
  <c r="K60" i="4"/>
  <c r="I60" i="4"/>
  <c r="M59" i="4"/>
  <c r="K59" i="4"/>
  <c r="I59" i="4"/>
  <c r="M58" i="4"/>
  <c r="K58" i="4"/>
  <c r="I58" i="4"/>
  <c r="M57" i="4"/>
  <c r="K57" i="4"/>
  <c r="I57" i="4"/>
  <c r="M56" i="4"/>
  <c r="K56" i="4"/>
  <c r="I56" i="4"/>
  <c r="L55" i="4"/>
  <c r="M55" i="4"/>
  <c r="K55" i="4"/>
  <c r="I55" i="4"/>
  <c r="L54" i="4"/>
  <c r="M54" i="4"/>
  <c r="K54" i="4"/>
  <c r="I54" i="4"/>
  <c r="L53" i="4"/>
  <c r="M53" i="4"/>
  <c r="K53" i="4"/>
  <c r="I53" i="4"/>
  <c r="L52" i="4"/>
  <c r="M52" i="4"/>
  <c r="K52" i="4"/>
  <c r="I52" i="4"/>
  <c r="L51" i="4"/>
  <c r="M51" i="4"/>
  <c r="K51" i="4"/>
  <c r="I51" i="4"/>
  <c r="L50" i="4"/>
  <c r="M50" i="4"/>
  <c r="K50" i="4"/>
  <c r="I50" i="4"/>
  <c r="M48" i="4"/>
  <c r="K48" i="4"/>
  <c r="I48" i="4"/>
  <c r="M47" i="4"/>
  <c r="K47" i="4"/>
  <c r="I47" i="4"/>
  <c r="M46" i="4"/>
  <c r="K46" i="4"/>
  <c r="I46" i="4"/>
  <c r="M45" i="4"/>
  <c r="K45" i="4"/>
  <c r="I45" i="4"/>
  <c r="M44" i="4"/>
  <c r="K44" i="4"/>
  <c r="I44" i="4"/>
  <c r="M43" i="4"/>
  <c r="K43" i="4"/>
  <c r="I43" i="4"/>
  <c r="M42" i="4"/>
  <c r="K42" i="4"/>
  <c r="I42" i="4"/>
  <c r="M40" i="4"/>
  <c r="K40" i="4"/>
  <c r="I40" i="4"/>
  <c r="M39" i="4"/>
  <c r="K39" i="4"/>
  <c r="I39" i="4"/>
  <c r="M38" i="4"/>
  <c r="K38" i="4"/>
  <c r="I38" i="4"/>
  <c r="M36" i="4"/>
  <c r="K36" i="4"/>
  <c r="I36" i="4"/>
  <c r="M34" i="4"/>
  <c r="K34" i="4"/>
  <c r="I34" i="4"/>
  <c r="L33" i="4"/>
  <c r="M33" i="4"/>
  <c r="K33" i="4"/>
  <c r="I33" i="4"/>
  <c r="M32" i="4"/>
  <c r="K32" i="4"/>
  <c r="I32" i="4"/>
  <c r="M31" i="4"/>
  <c r="K31" i="4"/>
  <c r="I31" i="4"/>
  <c r="M30" i="4"/>
  <c r="K30" i="4"/>
  <c r="I30" i="4"/>
  <c r="M29" i="4"/>
  <c r="K29" i="4"/>
  <c r="I29" i="4"/>
  <c r="M28" i="4"/>
  <c r="K28" i="4"/>
  <c r="I28" i="4"/>
  <c r="M27" i="4"/>
  <c r="K27" i="4"/>
  <c r="I27" i="4"/>
  <c r="M26" i="4"/>
  <c r="K26" i="4"/>
  <c r="I26" i="4"/>
  <c r="M25" i="4"/>
  <c r="K25" i="4"/>
  <c r="I25" i="4"/>
  <c r="M24" i="4"/>
  <c r="K24" i="4"/>
  <c r="I24" i="4"/>
  <c r="M23" i="4"/>
  <c r="K23" i="4"/>
  <c r="I23" i="4"/>
  <c r="M22" i="4"/>
  <c r="K22" i="4"/>
  <c r="I22" i="4"/>
  <c r="M21" i="4"/>
  <c r="K21" i="4"/>
  <c r="I21" i="4"/>
  <c r="M20" i="4"/>
  <c r="K20" i="4"/>
  <c r="I20" i="4"/>
  <c r="M19" i="4"/>
  <c r="K19" i="4"/>
  <c r="I19" i="4"/>
  <c r="M18" i="4"/>
  <c r="K18" i="4"/>
  <c r="I18" i="4"/>
  <c r="M17" i="4"/>
  <c r="K17" i="4"/>
  <c r="I17" i="4"/>
  <c r="M16" i="4"/>
  <c r="K16" i="4"/>
  <c r="I16" i="4"/>
  <c r="L15" i="4"/>
  <c r="M15" i="4"/>
  <c r="K15" i="4"/>
  <c r="I15" i="4"/>
  <c r="M14" i="4"/>
  <c r="K14" i="4"/>
  <c r="I14" i="4"/>
  <c r="M13" i="4"/>
  <c r="K13" i="4"/>
  <c r="I13" i="4"/>
  <c r="L73" i="56"/>
  <c r="L72" i="56"/>
  <c r="L70" i="56"/>
  <c r="L69" i="56"/>
  <c r="L74" i="56"/>
  <c r="L66" i="56"/>
  <c r="L65" i="56"/>
  <c r="L64" i="56"/>
  <c r="L63" i="56"/>
  <c r="L62" i="56"/>
  <c r="L61" i="56"/>
  <c r="L60" i="56"/>
  <c r="L59" i="56"/>
  <c r="L58" i="56"/>
  <c r="L57" i="56"/>
  <c r="L56" i="56"/>
  <c r="L67" i="56"/>
  <c r="L46" i="56"/>
  <c r="L45" i="56"/>
  <c r="L44" i="56"/>
  <c r="L43" i="56"/>
  <c r="L42" i="56"/>
  <c r="L47" i="56"/>
  <c r="L39" i="56"/>
  <c r="L38" i="56"/>
  <c r="L36" i="56"/>
  <c r="L34" i="56"/>
  <c r="L29" i="56"/>
  <c r="L28" i="56"/>
  <c r="L26" i="56"/>
  <c r="L27" i="56"/>
  <c r="L25" i="56"/>
  <c r="L24" i="56"/>
  <c r="L23" i="56"/>
  <c r="L22" i="56"/>
  <c r="L21" i="56"/>
  <c r="L20" i="56"/>
  <c r="L19" i="56"/>
  <c r="L18" i="56"/>
  <c r="L17" i="56"/>
  <c r="L16" i="56"/>
  <c r="L14" i="56"/>
  <c r="L13" i="56"/>
  <c r="L30" i="56"/>
  <c r="L31" i="56"/>
  <c r="L32" i="56"/>
  <c r="L40" i="56"/>
  <c r="L48" i="56"/>
  <c r="L75" i="56"/>
  <c r="L76" i="56"/>
  <c r="M76" i="56"/>
  <c r="K76" i="56"/>
  <c r="I76" i="56"/>
  <c r="M75" i="56"/>
  <c r="K75" i="56"/>
  <c r="I75" i="56"/>
  <c r="M74" i="56"/>
  <c r="K74" i="56"/>
  <c r="I74" i="56"/>
  <c r="M73" i="56"/>
  <c r="K73" i="56"/>
  <c r="I73" i="56"/>
  <c r="M72" i="56"/>
  <c r="K72" i="56"/>
  <c r="I72" i="56"/>
  <c r="M70" i="56"/>
  <c r="K70" i="56"/>
  <c r="I70" i="56"/>
  <c r="M69" i="56"/>
  <c r="K69" i="56"/>
  <c r="I69" i="56"/>
  <c r="M67" i="56"/>
  <c r="K67" i="56"/>
  <c r="I67" i="56"/>
  <c r="M66" i="56"/>
  <c r="K66" i="56"/>
  <c r="I66" i="56"/>
  <c r="M65" i="56"/>
  <c r="K65" i="56"/>
  <c r="I65" i="56"/>
  <c r="M64" i="56"/>
  <c r="K64" i="56"/>
  <c r="I64" i="56"/>
  <c r="M63" i="56"/>
  <c r="K63" i="56"/>
  <c r="I63" i="56"/>
  <c r="M62" i="56"/>
  <c r="K62" i="56"/>
  <c r="I62" i="56"/>
  <c r="M61" i="56"/>
  <c r="K61" i="56"/>
  <c r="I61" i="56"/>
  <c r="M60" i="56"/>
  <c r="K60" i="56"/>
  <c r="I60" i="56"/>
  <c r="M59" i="56"/>
  <c r="K59" i="56"/>
  <c r="I59" i="56"/>
  <c r="M58" i="56"/>
  <c r="K58" i="56"/>
  <c r="I58" i="56"/>
  <c r="M57" i="56"/>
  <c r="K57" i="56"/>
  <c r="I57" i="56"/>
  <c r="M56" i="56"/>
  <c r="K56" i="56"/>
  <c r="I56" i="56"/>
  <c r="L55" i="56"/>
  <c r="M55" i="56"/>
  <c r="K55" i="56"/>
  <c r="I55" i="56"/>
  <c r="L54" i="56"/>
  <c r="M54" i="56"/>
  <c r="K54" i="56"/>
  <c r="I54" i="56"/>
  <c r="L53" i="56"/>
  <c r="M53" i="56"/>
  <c r="K53" i="56"/>
  <c r="I53" i="56"/>
  <c r="L52" i="56"/>
  <c r="M52" i="56"/>
  <c r="K52" i="56"/>
  <c r="I52" i="56"/>
  <c r="L51" i="56"/>
  <c r="M51" i="56"/>
  <c r="K51" i="56"/>
  <c r="I51" i="56"/>
  <c r="L50" i="56"/>
  <c r="M50" i="56"/>
  <c r="K50" i="56"/>
  <c r="I50" i="56"/>
  <c r="M48" i="56"/>
  <c r="K48" i="56"/>
  <c r="I48" i="56"/>
  <c r="M47" i="56"/>
  <c r="K47" i="56"/>
  <c r="I47" i="56"/>
  <c r="M46" i="56"/>
  <c r="K46" i="56"/>
  <c r="I46" i="56"/>
  <c r="M45" i="56"/>
  <c r="K45" i="56"/>
  <c r="I45" i="56"/>
  <c r="M44" i="56"/>
  <c r="K44" i="56"/>
  <c r="I44" i="56"/>
  <c r="M43" i="56"/>
  <c r="K43" i="56"/>
  <c r="I43" i="56"/>
  <c r="M42" i="56"/>
  <c r="K42" i="56"/>
  <c r="I42" i="56"/>
  <c r="M40" i="56"/>
  <c r="K40" i="56"/>
  <c r="I40" i="56"/>
  <c r="M39" i="56"/>
  <c r="K39" i="56"/>
  <c r="I39" i="56"/>
  <c r="M38" i="56"/>
  <c r="K38" i="56"/>
  <c r="I38" i="56"/>
  <c r="M36" i="56"/>
  <c r="K36" i="56"/>
  <c r="I36" i="56"/>
  <c r="M34" i="56"/>
  <c r="K34" i="56"/>
  <c r="I34" i="56"/>
  <c r="L33" i="56"/>
  <c r="M33" i="56"/>
  <c r="K33" i="56"/>
  <c r="I33" i="56"/>
  <c r="M32" i="56"/>
  <c r="K32" i="56"/>
  <c r="I32" i="56"/>
  <c r="M31" i="56"/>
  <c r="K31" i="56"/>
  <c r="I31" i="56"/>
  <c r="M30" i="56"/>
  <c r="K30" i="56"/>
  <c r="I30" i="56"/>
  <c r="M29" i="56"/>
  <c r="K29" i="56"/>
  <c r="I29" i="56"/>
  <c r="M28" i="56"/>
  <c r="K28" i="56"/>
  <c r="I28" i="56"/>
  <c r="M27" i="56"/>
  <c r="K27" i="56"/>
  <c r="I27" i="56"/>
  <c r="M26" i="56"/>
  <c r="K26" i="56"/>
  <c r="I26" i="56"/>
  <c r="M25" i="56"/>
  <c r="K25" i="56"/>
  <c r="I25" i="56"/>
  <c r="M24" i="56"/>
  <c r="K24" i="56"/>
  <c r="I24" i="56"/>
  <c r="M23" i="56"/>
  <c r="K23" i="56"/>
  <c r="I23" i="56"/>
  <c r="M22" i="56"/>
  <c r="K22" i="56"/>
  <c r="I22" i="56"/>
  <c r="M21" i="56"/>
  <c r="K21" i="56"/>
  <c r="I21" i="56"/>
  <c r="M20" i="56"/>
  <c r="K20" i="56"/>
  <c r="I20" i="56"/>
  <c r="M19" i="56"/>
  <c r="K19" i="56"/>
  <c r="I19" i="56"/>
  <c r="M18" i="56"/>
  <c r="K18" i="56"/>
  <c r="I18" i="56"/>
  <c r="M17" i="56"/>
  <c r="K17" i="56"/>
  <c r="I17" i="56"/>
  <c r="M16" i="56"/>
  <c r="K16" i="56"/>
  <c r="I16" i="56"/>
  <c r="L15" i="56"/>
  <c r="M15" i="56"/>
  <c r="K15" i="56"/>
  <c r="I15" i="56"/>
  <c r="M14" i="56"/>
  <c r="K14" i="56"/>
  <c r="I14" i="56"/>
  <c r="M13" i="56"/>
  <c r="K13" i="56"/>
  <c r="I13" i="56"/>
  <c r="L73" i="55"/>
  <c r="L72" i="55"/>
  <c r="L70" i="55"/>
  <c r="L69" i="55"/>
  <c r="L74" i="55"/>
  <c r="L66" i="55"/>
  <c r="L65" i="55"/>
  <c r="L64" i="55"/>
  <c r="L63" i="55"/>
  <c r="L62" i="55"/>
  <c r="L61" i="55"/>
  <c r="L60" i="55"/>
  <c r="L59" i="55"/>
  <c r="L58" i="55"/>
  <c r="L57" i="55"/>
  <c r="L56" i="55"/>
  <c r="L67" i="55"/>
  <c r="L46" i="55"/>
  <c r="L45" i="55"/>
  <c r="L44" i="55"/>
  <c r="L43" i="55"/>
  <c r="L42" i="55"/>
  <c r="L47" i="55"/>
  <c r="L39" i="55"/>
  <c r="L38" i="55"/>
  <c r="L36" i="55"/>
  <c r="L34" i="55"/>
  <c r="L29" i="55"/>
  <c r="L28" i="55"/>
  <c r="L26" i="55"/>
  <c r="L27" i="55"/>
  <c r="L25" i="55"/>
  <c r="L24" i="55"/>
  <c r="L23" i="55"/>
  <c r="L22" i="55"/>
  <c r="L21" i="55"/>
  <c r="L20" i="55"/>
  <c r="L19" i="55"/>
  <c r="L18" i="55"/>
  <c r="L17" i="55"/>
  <c r="L16" i="55"/>
  <c r="L14" i="55"/>
  <c r="L13" i="55"/>
  <c r="L30" i="55"/>
  <c r="L31" i="55"/>
  <c r="L32" i="55"/>
  <c r="L40" i="55"/>
  <c r="L48" i="55"/>
  <c r="L75" i="55"/>
  <c r="L76" i="55"/>
  <c r="M76" i="55"/>
  <c r="K76" i="55"/>
  <c r="I76" i="55"/>
  <c r="M75" i="55"/>
  <c r="K75" i="55"/>
  <c r="I75" i="55"/>
  <c r="M74" i="55"/>
  <c r="K74" i="55"/>
  <c r="I74" i="55"/>
  <c r="M73" i="55"/>
  <c r="K73" i="55"/>
  <c r="I73" i="55"/>
  <c r="M72" i="55"/>
  <c r="K72" i="55"/>
  <c r="I72" i="55"/>
  <c r="M70" i="55"/>
  <c r="K70" i="55"/>
  <c r="I70" i="55"/>
  <c r="M69" i="55"/>
  <c r="K69" i="55"/>
  <c r="I69" i="55"/>
  <c r="M67" i="55"/>
  <c r="K67" i="55"/>
  <c r="I67" i="55"/>
  <c r="M66" i="55"/>
  <c r="K66" i="55"/>
  <c r="I66" i="55"/>
  <c r="M65" i="55"/>
  <c r="K65" i="55"/>
  <c r="I65" i="55"/>
  <c r="M64" i="55"/>
  <c r="K64" i="55"/>
  <c r="I64" i="55"/>
  <c r="M63" i="55"/>
  <c r="K63" i="55"/>
  <c r="I63" i="55"/>
  <c r="M62" i="55"/>
  <c r="K62" i="55"/>
  <c r="I62" i="55"/>
  <c r="M61" i="55"/>
  <c r="K61" i="55"/>
  <c r="I61" i="55"/>
  <c r="M60" i="55"/>
  <c r="K60" i="55"/>
  <c r="I60" i="55"/>
  <c r="M59" i="55"/>
  <c r="K59" i="55"/>
  <c r="I59" i="55"/>
  <c r="M58" i="55"/>
  <c r="K58" i="55"/>
  <c r="I58" i="55"/>
  <c r="M57" i="55"/>
  <c r="K57" i="55"/>
  <c r="I57" i="55"/>
  <c r="M56" i="55"/>
  <c r="K56" i="55"/>
  <c r="I56" i="55"/>
  <c r="L55" i="55"/>
  <c r="M55" i="55"/>
  <c r="K55" i="55"/>
  <c r="I55" i="55"/>
  <c r="L54" i="55"/>
  <c r="M54" i="55"/>
  <c r="K54" i="55"/>
  <c r="I54" i="55"/>
  <c r="L53" i="55"/>
  <c r="M53" i="55"/>
  <c r="K53" i="55"/>
  <c r="I53" i="55"/>
  <c r="L52" i="55"/>
  <c r="M52" i="55"/>
  <c r="K52" i="55"/>
  <c r="I52" i="55"/>
  <c r="L51" i="55"/>
  <c r="M51" i="55"/>
  <c r="K51" i="55"/>
  <c r="I51" i="55"/>
  <c r="L50" i="55"/>
  <c r="M50" i="55"/>
  <c r="K50" i="55"/>
  <c r="I50" i="55"/>
  <c r="M48" i="55"/>
  <c r="K48" i="55"/>
  <c r="I48" i="55"/>
  <c r="M47" i="55"/>
  <c r="K47" i="55"/>
  <c r="I47" i="55"/>
  <c r="M46" i="55"/>
  <c r="K46" i="55"/>
  <c r="I46" i="55"/>
  <c r="M45" i="55"/>
  <c r="K45" i="55"/>
  <c r="I45" i="55"/>
  <c r="M44" i="55"/>
  <c r="K44" i="55"/>
  <c r="I44" i="55"/>
  <c r="M43" i="55"/>
  <c r="K43" i="55"/>
  <c r="I43" i="55"/>
  <c r="M42" i="55"/>
  <c r="K42" i="55"/>
  <c r="I42" i="55"/>
  <c r="M40" i="55"/>
  <c r="K40" i="55"/>
  <c r="I40" i="55"/>
  <c r="M39" i="55"/>
  <c r="K39" i="55"/>
  <c r="I39" i="55"/>
  <c r="M38" i="55"/>
  <c r="K38" i="55"/>
  <c r="I38" i="55"/>
  <c r="M36" i="55"/>
  <c r="K36" i="55"/>
  <c r="I36" i="55"/>
  <c r="M34" i="55"/>
  <c r="K34" i="55"/>
  <c r="I34" i="55"/>
  <c r="L33" i="55"/>
  <c r="M33" i="55"/>
  <c r="K33" i="55"/>
  <c r="I33" i="55"/>
  <c r="M32" i="55"/>
  <c r="K32" i="55"/>
  <c r="I32" i="55"/>
  <c r="M31" i="55"/>
  <c r="K31" i="55"/>
  <c r="I31" i="55"/>
  <c r="M30" i="55"/>
  <c r="K30" i="55"/>
  <c r="I30" i="55"/>
  <c r="M29" i="55"/>
  <c r="K29" i="55"/>
  <c r="I29" i="55"/>
  <c r="M28" i="55"/>
  <c r="K28" i="55"/>
  <c r="I28" i="55"/>
  <c r="M27" i="55"/>
  <c r="K27" i="55"/>
  <c r="I27" i="55"/>
  <c r="M26" i="55"/>
  <c r="K26" i="55"/>
  <c r="I26" i="55"/>
  <c r="M25" i="55"/>
  <c r="K25" i="55"/>
  <c r="I25" i="55"/>
  <c r="M24" i="55"/>
  <c r="K24" i="55"/>
  <c r="I24" i="55"/>
  <c r="M23" i="55"/>
  <c r="K23" i="55"/>
  <c r="I23" i="55"/>
  <c r="M22" i="55"/>
  <c r="K22" i="55"/>
  <c r="I22" i="55"/>
  <c r="M21" i="55"/>
  <c r="K21" i="55"/>
  <c r="I21" i="55"/>
  <c r="M20" i="55"/>
  <c r="K20" i="55"/>
  <c r="I20" i="55"/>
  <c r="M19" i="55"/>
  <c r="K19" i="55"/>
  <c r="I19" i="55"/>
  <c r="M18" i="55"/>
  <c r="K18" i="55"/>
  <c r="I18" i="55"/>
  <c r="M17" i="55"/>
  <c r="K17" i="55"/>
  <c r="I17" i="55"/>
  <c r="M16" i="55"/>
  <c r="K16" i="55"/>
  <c r="I16" i="55"/>
  <c r="L15" i="55"/>
  <c r="M15" i="55"/>
  <c r="K15" i="55"/>
  <c r="I15" i="55"/>
  <c r="M14" i="55"/>
  <c r="K14" i="55"/>
  <c r="I14" i="55"/>
  <c r="M13" i="55"/>
  <c r="K13" i="55"/>
  <c r="I13" i="55"/>
  <c r="L73" i="24"/>
  <c r="L72" i="24"/>
  <c r="L70" i="24"/>
  <c r="L69" i="24"/>
  <c r="L74" i="24"/>
  <c r="L66" i="24"/>
  <c r="L65" i="24"/>
  <c r="L64" i="24"/>
  <c r="L63" i="24"/>
  <c r="L62" i="24"/>
  <c r="L61" i="24"/>
  <c r="L60" i="24"/>
  <c r="L59" i="24"/>
  <c r="L58" i="24"/>
  <c r="L57" i="24"/>
  <c r="L56" i="24"/>
  <c r="L67" i="24"/>
  <c r="L46" i="24"/>
  <c r="L45" i="24"/>
  <c r="L44" i="24"/>
  <c r="L43" i="24"/>
  <c r="L42" i="24"/>
  <c r="L47" i="24"/>
  <c r="L39" i="24"/>
  <c r="L38" i="24"/>
  <c r="L36" i="24"/>
  <c r="L34" i="24"/>
  <c r="L29" i="24"/>
  <c r="L28" i="24"/>
  <c r="L26" i="24"/>
  <c r="L27" i="24"/>
  <c r="L25" i="24"/>
  <c r="L24" i="24"/>
  <c r="L23" i="24"/>
  <c r="L22" i="24"/>
  <c r="L21" i="24"/>
  <c r="L20" i="24"/>
  <c r="L19" i="24"/>
  <c r="L18" i="24"/>
  <c r="L17" i="24"/>
  <c r="L16" i="24"/>
  <c r="L14" i="24"/>
  <c r="L13" i="24"/>
  <c r="L30" i="24"/>
  <c r="L31" i="24"/>
  <c r="L32" i="24"/>
  <c r="L40" i="24"/>
  <c r="L48" i="24"/>
  <c r="L75" i="24"/>
  <c r="L76" i="24"/>
  <c r="M76" i="24"/>
  <c r="K76" i="24"/>
  <c r="I76" i="24"/>
  <c r="M75" i="24"/>
  <c r="K75" i="24"/>
  <c r="I75" i="24"/>
  <c r="M74" i="24"/>
  <c r="K74" i="24"/>
  <c r="I74" i="24"/>
  <c r="M73" i="24"/>
  <c r="K73" i="24"/>
  <c r="I73" i="24"/>
  <c r="M72" i="24"/>
  <c r="K72" i="24"/>
  <c r="I72" i="24"/>
  <c r="M70" i="24"/>
  <c r="K70" i="24"/>
  <c r="I70" i="24"/>
  <c r="M69" i="24"/>
  <c r="K69" i="24"/>
  <c r="I69" i="24"/>
  <c r="M67" i="24"/>
  <c r="K67" i="24"/>
  <c r="I67" i="24"/>
  <c r="M66" i="24"/>
  <c r="K66" i="24"/>
  <c r="I66" i="24"/>
  <c r="M65" i="24"/>
  <c r="K65" i="24"/>
  <c r="I65" i="24"/>
  <c r="M64" i="24"/>
  <c r="K64" i="24"/>
  <c r="I64" i="24"/>
  <c r="M63" i="24"/>
  <c r="K63" i="24"/>
  <c r="I63" i="24"/>
  <c r="M62" i="24"/>
  <c r="K62" i="24"/>
  <c r="I62" i="24"/>
  <c r="M61" i="24"/>
  <c r="K61" i="24"/>
  <c r="I61" i="24"/>
  <c r="M60" i="24"/>
  <c r="K60" i="24"/>
  <c r="I60" i="24"/>
  <c r="M59" i="24"/>
  <c r="K59" i="24"/>
  <c r="I59" i="24"/>
  <c r="M58" i="24"/>
  <c r="K58" i="24"/>
  <c r="I58" i="24"/>
  <c r="M57" i="24"/>
  <c r="K57" i="24"/>
  <c r="I57" i="24"/>
  <c r="M56" i="24"/>
  <c r="K56" i="24"/>
  <c r="I56" i="24"/>
  <c r="L55" i="24"/>
  <c r="M55" i="24"/>
  <c r="K55" i="24"/>
  <c r="I55" i="24"/>
  <c r="L54" i="24"/>
  <c r="M54" i="24"/>
  <c r="K54" i="24"/>
  <c r="I54" i="24"/>
  <c r="L53" i="24"/>
  <c r="M53" i="24"/>
  <c r="K53" i="24"/>
  <c r="I53" i="24"/>
  <c r="L52" i="24"/>
  <c r="M52" i="24"/>
  <c r="K52" i="24"/>
  <c r="I52" i="24"/>
  <c r="L51" i="24"/>
  <c r="M51" i="24"/>
  <c r="K51" i="24"/>
  <c r="I51" i="24"/>
  <c r="L50" i="24"/>
  <c r="M50" i="24"/>
  <c r="K50" i="24"/>
  <c r="I50" i="24"/>
  <c r="M48" i="24"/>
  <c r="K48" i="24"/>
  <c r="I48" i="24"/>
  <c r="M47" i="24"/>
  <c r="K47" i="24"/>
  <c r="I47" i="24"/>
  <c r="M46" i="24"/>
  <c r="K46" i="24"/>
  <c r="I46" i="24"/>
  <c r="M45" i="24"/>
  <c r="K45" i="24"/>
  <c r="I45" i="24"/>
  <c r="M44" i="24"/>
  <c r="K44" i="24"/>
  <c r="I44" i="24"/>
  <c r="M43" i="24"/>
  <c r="K43" i="24"/>
  <c r="I43" i="24"/>
  <c r="M42" i="24"/>
  <c r="K42" i="24"/>
  <c r="I42" i="24"/>
  <c r="M40" i="24"/>
  <c r="K40" i="24"/>
  <c r="I40" i="24"/>
  <c r="M39" i="24"/>
  <c r="K39" i="24"/>
  <c r="I39" i="24"/>
  <c r="M38" i="24"/>
  <c r="K38" i="24"/>
  <c r="I38" i="24"/>
  <c r="M36" i="24"/>
  <c r="K36" i="24"/>
  <c r="I36" i="24"/>
  <c r="M34" i="24"/>
  <c r="K34" i="24"/>
  <c r="I34" i="24"/>
  <c r="L33" i="24"/>
  <c r="M33" i="24"/>
  <c r="K33" i="24"/>
  <c r="I33" i="24"/>
  <c r="M32" i="24"/>
  <c r="K32" i="24"/>
  <c r="I32" i="24"/>
  <c r="M31" i="24"/>
  <c r="K31" i="24"/>
  <c r="I31" i="24"/>
  <c r="M30" i="24"/>
  <c r="K30" i="24"/>
  <c r="I30" i="24"/>
  <c r="M29" i="24"/>
  <c r="K29" i="24"/>
  <c r="I29" i="24"/>
  <c r="M28" i="24"/>
  <c r="K28" i="24"/>
  <c r="I28" i="24"/>
  <c r="M27" i="24"/>
  <c r="K27" i="24"/>
  <c r="I27" i="24"/>
  <c r="M26" i="24"/>
  <c r="K26" i="24"/>
  <c r="I26" i="24"/>
  <c r="M25" i="24"/>
  <c r="K25" i="24"/>
  <c r="I25" i="24"/>
  <c r="M24" i="24"/>
  <c r="K24" i="24"/>
  <c r="I24" i="24"/>
  <c r="M23" i="24"/>
  <c r="K23" i="24"/>
  <c r="I23" i="24"/>
  <c r="M22" i="24"/>
  <c r="K22" i="24"/>
  <c r="I22" i="24"/>
  <c r="M21" i="24"/>
  <c r="K21" i="24"/>
  <c r="I21" i="24"/>
  <c r="M20" i="24"/>
  <c r="K20" i="24"/>
  <c r="I20" i="24"/>
  <c r="M19" i="24"/>
  <c r="K19" i="24"/>
  <c r="I19" i="24"/>
  <c r="M18" i="24"/>
  <c r="K18" i="24"/>
  <c r="I18" i="24"/>
  <c r="M17" i="24"/>
  <c r="K17" i="24"/>
  <c r="I17" i="24"/>
  <c r="M16" i="24"/>
  <c r="K16" i="24"/>
  <c r="I16" i="24"/>
  <c r="L15" i="24"/>
  <c r="M15" i="24"/>
  <c r="K15" i="24"/>
  <c r="I15" i="24"/>
  <c r="M14" i="24"/>
  <c r="K14" i="24"/>
  <c r="I14" i="24"/>
  <c r="M13" i="24"/>
  <c r="K13" i="24"/>
  <c r="I13" i="24"/>
  <c r="L73" i="23"/>
  <c r="L72" i="23"/>
  <c r="L70" i="23"/>
  <c r="L69" i="23"/>
  <c r="L74" i="23"/>
  <c r="L66" i="23"/>
  <c r="L65" i="23"/>
  <c r="L64" i="23"/>
  <c r="L63" i="23"/>
  <c r="L62" i="23"/>
  <c r="L61" i="23"/>
  <c r="L60" i="23"/>
  <c r="L59" i="23"/>
  <c r="L58" i="23"/>
  <c r="L57" i="23"/>
  <c r="L56" i="23"/>
  <c r="L67" i="23"/>
  <c r="L46" i="23"/>
  <c r="L45" i="23"/>
  <c r="L44" i="23"/>
  <c r="L43" i="23"/>
  <c r="L42" i="23"/>
  <c r="L47" i="23"/>
  <c r="L39" i="23"/>
  <c r="L38" i="23"/>
  <c r="L36" i="23"/>
  <c r="L34" i="23"/>
  <c r="L29" i="23"/>
  <c r="L28" i="23"/>
  <c r="L26" i="23"/>
  <c r="L27" i="23"/>
  <c r="L25" i="23"/>
  <c r="L24" i="23"/>
  <c r="L23" i="23"/>
  <c r="L22" i="23"/>
  <c r="L21" i="23"/>
  <c r="L20" i="23"/>
  <c r="L19" i="23"/>
  <c r="L18" i="23"/>
  <c r="L17" i="23"/>
  <c r="L16" i="23"/>
  <c r="L14" i="23"/>
  <c r="L13" i="23"/>
  <c r="L30" i="23"/>
  <c r="L31" i="23"/>
  <c r="L32" i="23"/>
  <c r="L40" i="23"/>
  <c r="L48" i="23"/>
  <c r="L75" i="23"/>
  <c r="L76" i="23"/>
  <c r="M76" i="23"/>
  <c r="K76" i="23"/>
  <c r="I76" i="23"/>
  <c r="M75" i="23"/>
  <c r="K75" i="23"/>
  <c r="I75" i="23"/>
  <c r="M74" i="23"/>
  <c r="K74" i="23"/>
  <c r="I74" i="23"/>
  <c r="M73" i="23"/>
  <c r="K73" i="23"/>
  <c r="I73" i="23"/>
  <c r="M72" i="23"/>
  <c r="K72" i="23"/>
  <c r="I72" i="23"/>
  <c r="M70" i="23"/>
  <c r="K70" i="23"/>
  <c r="I70" i="23"/>
  <c r="M69" i="23"/>
  <c r="K69" i="23"/>
  <c r="I69" i="23"/>
  <c r="M67" i="23"/>
  <c r="K67" i="23"/>
  <c r="I67" i="23"/>
  <c r="M66" i="23"/>
  <c r="K66" i="23"/>
  <c r="I66" i="23"/>
  <c r="M65" i="23"/>
  <c r="K65" i="23"/>
  <c r="I65" i="23"/>
  <c r="M64" i="23"/>
  <c r="K64" i="23"/>
  <c r="I64" i="23"/>
  <c r="M63" i="23"/>
  <c r="K63" i="23"/>
  <c r="I63" i="23"/>
  <c r="M62" i="23"/>
  <c r="K62" i="23"/>
  <c r="I62" i="23"/>
  <c r="M61" i="23"/>
  <c r="K61" i="23"/>
  <c r="I61" i="23"/>
  <c r="M60" i="23"/>
  <c r="K60" i="23"/>
  <c r="I60" i="23"/>
  <c r="M59" i="23"/>
  <c r="K59" i="23"/>
  <c r="I59" i="23"/>
  <c r="M58" i="23"/>
  <c r="K58" i="23"/>
  <c r="I58" i="23"/>
  <c r="M57" i="23"/>
  <c r="K57" i="23"/>
  <c r="I57" i="23"/>
  <c r="M56" i="23"/>
  <c r="K56" i="23"/>
  <c r="I56" i="23"/>
  <c r="L55" i="23"/>
  <c r="M55" i="23"/>
  <c r="K55" i="23"/>
  <c r="I55" i="23"/>
  <c r="L54" i="23"/>
  <c r="M54" i="23"/>
  <c r="K54" i="23"/>
  <c r="I54" i="23"/>
  <c r="L53" i="23"/>
  <c r="M53" i="23"/>
  <c r="K53" i="23"/>
  <c r="I53" i="23"/>
  <c r="L52" i="23"/>
  <c r="M52" i="23"/>
  <c r="K52" i="23"/>
  <c r="I52" i="23"/>
  <c r="L51" i="23"/>
  <c r="M51" i="23"/>
  <c r="K51" i="23"/>
  <c r="I51" i="23"/>
  <c r="L50" i="23"/>
  <c r="M50" i="23"/>
  <c r="K50" i="23"/>
  <c r="I50" i="23"/>
  <c r="M48" i="23"/>
  <c r="K48" i="23"/>
  <c r="I48" i="23"/>
  <c r="M47" i="23"/>
  <c r="K47" i="23"/>
  <c r="I47" i="23"/>
  <c r="M46" i="23"/>
  <c r="K46" i="23"/>
  <c r="I46" i="23"/>
  <c r="M45" i="23"/>
  <c r="K45" i="23"/>
  <c r="I45" i="23"/>
  <c r="M44" i="23"/>
  <c r="K44" i="23"/>
  <c r="I44" i="23"/>
  <c r="M43" i="23"/>
  <c r="K43" i="23"/>
  <c r="I43" i="23"/>
  <c r="M42" i="23"/>
  <c r="K42" i="23"/>
  <c r="I42" i="23"/>
  <c r="M40" i="23"/>
  <c r="K40" i="23"/>
  <c r="I40" i="23"/>
  <c r="M39" i="23"/>
  <c r="K39" i="23"/>
  <c r="I39" i="23"/>
  <c r="M38" i="23"/>
  <c r="K38" i="23"/>
  <c r="I38" i="23"/>
  <c r="M36" i="23"/>
  <c r="K36" i="23"/>
  <c r="I36" i="23"/>
  <c r="M34" i="23"/>
  <c r="K34" i="23"/>
  <c r="I34" i="23"/>
  <c r="L33" i="23"/>
  <c r="M33" i="23"/>
  <c r="K33" i="23"/>
  <c r="I33" i="23"/>
  <c r="M32" i="23"/>
  <c r="K32" i="23"/>
  <c r="I32" i="23"/>
  <c r="M31" i="23"/>
  <c r="K31" i="23"/>
  <c r="I31" i="23"/>
  <c r="M30" i="23"/>
  <c r="K30" i="23"/>
  <c r="I30" i="23"/>
  <c r="M29" i="23"/>
  <c r="K29" i="23"/>
  <c r="I29" i="23"/>
  <c r="M28" i="23"/>
  <c r="K28" i="23"/>
  <c r="I28" i="23"/>
  <c r="M27" i="23"/>
  <c r="K27" i="23"/>
  <c r="I27" i="23"/>
  <c r="M26" i="23"/>
  <c r="K26" i="23"/>
  <c r="I26" i="23"/>
  <c r="M25" i="23"/>
  <c r="K25" i="23"/>
  <c r="I25" i="23"/>
  <c r="M24" i="23"/>
  <c r="K24" i="23"/>
  <c r="I24" i="23"/>
  <c r="M23" i="23"/>
  <c r="K23" i="23"/>
  <c r="I23" i="23"/>
  <c r="M22" i="23"/>
  <c r="K22" i="23"/>
  <c r="I22" i="23"/>
  <c r="M21" i="23"/>
  <c r="K21" i="23"/>
  <c r="I21" i="23"/>
  <c r="M20" i="23"/>
  <c r="K20" i="23"/>
  <c r="I20" i="23"/>
  <c r="M19" i="23"/>
  <c r="K19" i="23"/>
  <c r="I19" i="23"/>
  <c r="M18" i="23"/>
  <c r="K18" i="23"/>
  <c r="I18" i="23"/>
  <c r="M17" i="23"/>
  <c r="K17" i="23"/>
  <c r="I17" i="23"/>
  <c r="M16" i="23"/>
  <c r="K16" i="23"/>
  <c r="I16" i="23"/>
  <c r="L15" i="23"/>
  <c r="M15" i="23"/>
  <c r="K15" i="23"/>
  <c r="I15" i="23"/>
  <c r="M14" i="23"/>
  <c r="K14" i="23"/>
  <c r="I14" i="23"/>
  <c r="M13" i="23"/>
  <c r="K13" i="23"/>
  <c r="I13" i="23"/>
  <c r="L73" i="31"/>
  <c r="L72" i="31"/>
  <c r="L70" i="31"/>
  <c r="L69" i="31"/>
  <c r="L74" i="31"/>
  <c r="L66" i="31"/>
  <c r="L65" i="31"/>
  <c r="L64" i="31"/>
  <c r="L63" i="31"/>
  <c r="L62" i="31"/>
  <c r="L61" i="31"/>
  <c r="L60" i="31"/>
  <c r="L59" i="31"/>
  <c r="L58" i="31"/>
  <c r="L57" i="31"/>
  <c r="L56" i="31"/>
  <c r="L67" i="31"/>
  <c r="L46" i="31"/>
  <c r="L45" i="31"/>
  <c r="L44" i="31"/>
  <c r="L43" i="31"/>
  <c r="L42" i="31"/>
  <c r="L47" i="31"/>
  <c r="L39" i="31"/>
  <c r="L38" i="31"/>
  <c r="L36" i="31"/>
  <c r="L34" i="31"/>
  <c r="L29" i="31"/>
  <c r="L28" i="31"/>
  <c r="L26" i="31"/>
  <c r="L27" i="31"/>
  <c r="L25" i="31"/>
  <c r="L24" i="31"/>
  <c r="L23" i="31"/>
  <c r="L22" i="31"/>
  <c r="L21" i="31"/>
  <c r="L20" i="31"/>
  <c r="L19" i="31"/>
  <c r="L18" i="31"/>
  <c r="L17" i="31"/>
  <c r="L16" i="31"/>
  <c r="L14" i="31"/>
  <c r="L13" i="31"/>
  <c r="L30" i="31"/>
  <c r="L31" i="31"/>
  <c r="L32" i="31"/>
  <c r="L40" i="31"/>
  <c r="L48" i="31"/>
  <c r="L75" i="31"/>
  <c r="L76" i="31"/>
  <c r="M76" i="31"/>
  <c r="K76" i="31"/>
  <c r="I76" i="31"/>
  <c r="M75" i="31"/>
  <c r="K75" i="31"/>
  <c r="I75" i="31"/>
  <c r="M74" i="31"/>
  <c r="K74" i="31"/>
  <c r="I74" i="31"/>
  <c r="M73" i="31"/>
  <c r="K73" i="31"/>
  <c r="I73" i="31"/>
  <c r="M72" i="31"/>
  <c r="K72" i="31"/>
  <c r="I72" i="31"/>
  <c r="M70" i="31"/>
  <c r="K70" i="31"/>
  <c r="I70" i="31"/>
  <c r="M69" i="31"/>
  <c r="K69" i="31"/>
  <c r="I69" i="31"/>
  <c r="M67" i="31"/>
  <c r="K67" i="31"/>
  <c r="I67" i="31"/>
  <c r="M66" i="31"/>
  <c r="K66" i="31"/>
  <c r="I66" i="31"/>
  <c r="M65" i="31"/>
  <c r="K65" i="31"/>
  <c r="I65" i="31"/>
  <c r="M64" i="31"/>
  <c r="K64" i="31"/>
  <c r="I64" i="31"/>
  <c r="M63" i="31"/>
  <c r="K63" i="31"/>
  <c r="I63" i="31"/>
  <c r="M62" i="31"/>
  <c r="K62" i="31"/>
  <c r="I62" i="31"/>
  <c r="M61" i="31"/>
  <c r="K61" i="31"/>
  <c r="I61" i="31"/>
  <c r="M60" i="31"/>
  <c r="K60" i="31"/>
  <c r="I60" i="31"/>
  <c r="M59" i="31"/>
  <c r="K59" i="31"/>
  <c r="I59" i="31"/>
  <c r="M58" i="31"/>
  <c r="K58" i="31"/>
  <c r="I58" i="31"/>
  <c r="M57" i="31"/>
  <c r="K57" i="31"/>
  <c r="I57" i="31"/>
  <c r="M56" i="31"/>
  <c r="K56" i="31"/>
  <c r="I56" i="31"/>
  <c r="L55" i="31"/>
  <c r="M55" i="31"/>
  <c r="K55" i="31"/>
  <c r="I55" i="31"/>
  <c r="L54" i="31"/>
  <c r="M54" i="31"/>
  <c r="K54" i="31"/>
  <c r="I54" i="31"/>
  <c r="L53" i="31"/>
  <c r="M53" i="31"/>
  <c r="K53" i="31"/>
  <c r="I53" i="31"/>
  <c r="L52" i="31"/>
  <c r="M52" i="31"/>
  <c r="K52" i="31"/>
  <c r="I52" i="31"/>
  <c r="L51" i="31"/>
  <c r="M51" i="31"/>
  <c r="K51" i="31"/>
  <c r="I51" i="31"/>
  <c r="L50" i="31"/>
  <c r="M50" i="31"/>
  <c r="K50" i="31"/>
  <c r="I50" i="31"/>
  <c r="M48" i="31"/>
  <c r="K48" i="31"/>
  <c r="I48" i="31"/>
  <c r="M47" i="31"/>
  <c r="K47" i="31"/>
  <c r="I47" i="31"/>
  <c r="M46" i="31"/>
  <c r="K46" i="31"/>
  <c r="I46" i="31"/>
  <c r="M45" i="31"/>
  <c r="K45" i="31"/>
  <c r="I45" i="31"/>
  <c r="M44" i="31"/>
  <c r="K44" i="31"/>
  <c r="I44" i="31"/>
  <c r="M43" i="31"/>
  <c r="K43" i="31"/>
  <c r="I43" i="31"/>
  <c r="M42" i="31"/>
  <c r="K42" i="31"/>
  <c r="I42" i="31"/>
  <c r="M40" i="31"/>
  <c r="K40" i="31"/>
  <c r="I40" i="31"/>
  <c r="M39" i="31"/>
  <c r="K39" i="31"/>
  <c r="I39" i="31"/>
  <c r="M38" i="31"/>
  <c r="K38" i="31"/>
  <c r="I38" i="31"/>
  <c r="M36" i="31"/>
  <c r="K36" i="31"/>
  <c r="I36" i="31"/>
  <c r="M34" i="31"/>
  <c r="K34" i="31"/>
  <c r="I34" i="31"/>
  <c r="L33" i="31"/>
  <c r="M33" i="31"/>
  <c r="K33" i="31"/>
  <c r="I33" i="31"/>
  <c r="M32" i="31"/>
  <c r="K32" i="31"/>
  <c r="I32" i="31"/>
  <c r="M31" i="31"/>
  <c r="K31" i="31"/>
  <c r="I31" i="31"/>
  <c r="M30" i="31"/>
  <c r="K30" i="31"/>
  <c r="I30" i="31"/>
  <c r="M29" i="31"/>
  <c r="K29" i="31"/>
  <c r="I29" i="31"/>
  <c r="M28" i="31"/>
  <c r="K28" i="31"/>
  <c r="I28" i="31"/>
  <c r="M27" i="31"/>
  <c r="K27" i="31"/>
  <c r="I27" i="31"/>
  <c r="M26" i="31"/>
  <c r="K26" i="31"/>
  <c r="I26" i="31"/>
  <c r="M25" i="31"/>
  <c r="K25" i="31"/>
  <c r="I25" i="31"/>
  <c r="M24" i="31"/>
  <c r="K24" i="31"/>
  <c r="I24" i="31"/>
  <c r="M23" i="31"/>
  <c r="K23" i="31"/>
  <c r="I23" i="31"/>
  <c r="M22" i="31"/>
  <c r="K22" i="31"/>
  <c r="I22" i="31"/>
  <c r="M21" i="31"/>
  <c r="K21" i="31"/>
  <c r="I21" i="31"/>
  <c r="M20" i="31"/>
  <c r="K20" i="31"/>
  <c r="I20" i="31"/>
  <c r="M19" i="31"/>
  <c r="K19" i="31"/>
  <c r="I19" i="31"/>
  <c r="M18" i="31"/>
  <c r="K18" i="31"/>
  <c r="I18" i="31"/>
  <c r="M17" i="31"/>
  <c r="K17" i="31"/>
  <c r="I17" i="31"/>
  <c r="M16" i="31"/>
  <c r="K16" i="31"/>
  <c r="I16" i="31"/>
  <c r="L15" i="31"/>
  <c r="M15" i="31"/>
  <c r="K15" i="31"/>
  <c r="I15" i="31"/>
  <c r="M14" i="31"/>
  <c r="K14" i="31"/>
  <c r="I14" i="31"/>
  <c r="M13" i="31"/>
  <c r="K13" i="31"/>
  <c r="I13" i="31"/>
  <c r="L73" i="26"/>
  <c r="L72" i="26"/>
  <c r="L70" i="26"/>
  <c r="L69" i="26"/>
  <c r="L74" i="26"/>
  <c r="L66" i="26"/>
  <c r="L65" i="26"/>
  <c r="L64" i="26"/>
  <c r="L63" i="26"/>
  <c r="L62" i="26"/>
  <c r="L61" i="26"/>
  <c r="L60" i="26"/>
  <c r="L59" i="26"/>
  <c r="L58" i="26"/>
  <c r="L57" i="26"/>
  <c r="L56" i="26"/>
  <c r="L67" i="26"/>
  <c r="L46" i="26"/>
  <c r="L45" i="26"/>
  <c r="L44" i="26"/>
  <c r="L43" i="26"/>
  <c r="L42" i="26"/>
  <c r="L47" i="26"/>
  <c r="L39" i="26"/>
  <c r="L38" i="26"/>
  <c r="L36" i="26"/>
  <c r="L34" i="26"/>
  <c r="L29" i="26"/>
  <c r="L28" i="26"/>
  <c r="L26" i="26"/>
  <c r="L27" i="26"/>
  <c r="L25" i="26"/>
  <c r="L24" i="26"/>
  <c r="L23" i="26"/>
  <c r="L22" i="26"/>
  <c r="L21" i="26"/>
  <c r="L20" i="26"/>
  <c r="L19" i="26"/>
  <c r="L18" i="26"/>
  <c r="L17" i="26"/>
  <c r="L16" i="26"/>
  <c r="L14" i="26"/>
  <c r="L13" i="26"/>
  <c r="L30" i="26"/>
  <c r="L31" i="26"/>
  <c r="L32" i="26"/>
  <c r="L40" i="26"/>
  <c r="L48" i="26"/>
  <c r="L75" i="26"/>
  <c r="L76" i="26"/>
  <c r="M76" i="26"/>
  <c r="K76" i="26"/>
  <c r="I76" i="26"/>
  <c r="F73" i="26"/>
  <c r="F72" i="26"/>
  <c r="F70" i="26"/>
  <c r="F69" i="26"/>
  <c r="F66" i="26"/>
  <c r="F65" i="26"/>
  <c r="F64" i="26"/>
  <c r="F63" i="26"/>
  <c r="F62" i="26"/>
  <c r="F61" i="26"/>
  <c r="F60" i="26"/>
  <c r="F59" i="26"/>
  <c r="F58" i="26"/>
  <c r="F57" i="26"/>
  <c r="F55" i="26"/>
  <c r="F53" i="26"/>
  <c r="F52" i="26"/>
  <c r="F51" i="26"/>
  <c r="F50" i="26"/>
  <c r="F54" i="26"/>
  <c r="F46" i="26"/>
  <c r="F45" i="26"/>
  <c r="F44" i="26"/>
  <c r="F43" i="26"/>
  <c r="F42" i="26"/>
  <c r="F47" i="26"/>
  <c r="F39" i="26"/>
  <c r="F38" i="26"/>
  <c r="F36" i="26"/>
  <c r="F34" i="26"/>
  <c r="F29" i="26"/>
  <c r="F28" i="26"/>
  <c r="F26" i="26"/>
  <c r="F27" i="26"/>
  <c r="F25" i="26"/>
  <c r="F24" i="26"/>
  <c r="F23" i="26"/>
  <c r="F22" i="26"/>
  <c r="F21" i="26"/>
  <c r="F20" i="26"/>
  <c r="F19" i="26"/>
  <c r="F18" i="26"/>
  <c r="F17" i="26"/>
  <c r="F16" i="26"/>
  <c r="F14" i="26"/>
  <c r="F13" i="26"/>
  <c r="F30" i="26"/>
  <c r="F31" i="26"/>
  <c r="F32" i="26"/>
  <c r="F40" i="26"/>
  <c r="F48" i="26"/>
  <c r="F75" i="26"/>
  <c r="M75" i="26"/>
  <c r="K75" i="26"/>
  <c r="I75" i="26"/>
  <c r="G75" i="26"/>
  <c r="E75" i="26"/>
  <c r="C75" i="26"/>
  <c r="M74" i="26"/>
  <c r="K74" i="26"/>
  <c r="I74" i="26"/>
  <c r="M73" i="26"/>
  <c r="K73" i="26"/>
  <c r="I73" i="26"/>
  <c r="E73" i="26"/>
  <c r="C73" i="26"/>
  <c r="M72" i="26"/>
  <c r="K72" i="26"/>
  <c r="I72" i="26"/>
  <c r="E72" i="26"/>
  <c r="C72" i="26"/>
  <c r="M70" i="26"/>
  <c r="K70" i="26"/>
  <c r="I70" i="26"/>
  <c r="E70" i="26"/>
  <c r="C70" i="26"/>
  <c r="M69" i="26"/>
  <c r="K69" i="26"/>
  <c r="I69" i="26"/>
  <c r="E69" i="26"/>
  <c r="C69" i="26"/>
  <c r="M67" i="26"/>
  <c r="K67" i="26"/>
  <c r="I67" i="26"/>
  <c r="M66" i="26"/>
  <c r="K66" i="26"/>
  <c r="I66" i="26"/>
  <c r="E66" i="26"/>
  <c r="C66" i="26"/>
  <c r="M65" i="26"/>
  <c r="K65" i="26"/>
  <c r="I65" i="26"/>
  <c r="E65" i="26"/>
  <c r="C65" i="26"/>
  <c r="M64" i="26"/>
  <c r="K64" i="26"/>
  <c r="I64" i="26"/>
  <c r="E64" i="26"/>
  <c r="C64" i="26"/>
  <c r="M63" i="26"/>
  <c r="K63" i="26"/>
  <c r="I63" i="26"/>
  <c r="E63" i="26"/>
  <c r="C63" i="26"/>
  <c r="M62" i="26"/>
  <c r="K62" i="26"/>
  <c r="I62" i="26"/>
  <c r="E62" i="26"/>
  <c r="C62" i="26"/>
  <c r="M61" i="26"/>
  <c r="K61" i="26"/>
  <c r="I61" i="26"/>
  <c r="E61" i="26"/>
  <c r="C61" i="26"/>
  <c r="M60" i="26"/>
  <c r="K60" i="26"/>
  <c r="I60" i="26"/>
  <c r="E60" i="26"/>
  <c r="C60" i="26"/>
  <c r="M59" i="26"/>
  <c r="K59" i="26"/>
  <c r="I59" i="26"/>
  <c r="E59" i="26"/>
  <c r="C59" i="26"/>
  <c r="M58" i="26"/>
  <c r="K58" i="26"/>
  <c r="I58" i="26"/>
  <c r="E58" i="26"/>
  <c r="C58" i="26"/>
  <c r="M57" i="26"/>
  <c r="K57" i="26"/>
  <c r="I57" i="26"/>
  <c r="E57" i="26"/>
  <c r="C57" i="26"/>
  <c r="M56" i="26"/>
  <c r="K56" i="26"/>
  <c r="I56" i="26"/>
  <c r="L55" i="26"/>
  <c r="M55" i="26"/>
  <c r="K55" i="26"/>
  <c r="I55" i="26"/>
  <c r="E55" i="26"/>
  <c r="C55" i="26"/>
  <c r="L54" i="26"/>
  <c r="M54" i="26"/>
  <c r="K54" i="26"/>
  <c r="I54" i="26"/>
  <c r="G54" i="26"/>
  <c r="E54" i="26"/>
  <c r="C54" i="26"/>
  <c r="L53" i="26"/>
  <c r="M53" i="26"/>
  <c r="K53" i="26"/>
  <c r="I53" i="26"/>
  <c r="E53" i="26"/>
  <c r="C53" i="26"/>
  <c r="L52" i="26"/>
  <c r="M52" i="26"/>
  <c r="K52" i="26"/>
  <c r="I52" i="26"/>
  <c r="E52" i="26"/>
  <c r="C52" i="26"/>
  <c r="L51" i="26"/>
  <c r="M51" i="26"/>
  <c r="K51" i="26"/>
  <c r="I51" i="26"/>
  <c r="E51" i="26"/>
  <c r="C51" i="26"/>
  <c r="L50" i="26"/>
  <c r="M50" i="26"/>
  <c r="K50" i="26"/>
  <c r="I50" i="26"/>
  <c r="E50" i="26"/>
  <c r="C50" i="26"/>
  <c r="M48" i="26"/>
  <c r="K48" i="26"/>
  <c r="I48" i="26"/>
  <c r="E48" i="26"/>
  <c r="C48" i="26"/>
  <c r="M47" i="26"/>
  <c r="K47" i="26"/>
  <c r="I47" i="26"/>
  <c r="E47" i="26"/>
  <c r="C47" i="26"/>
  <c r="M46" i="26"/>
  <c r="K46" i="26"/>
  <c r="I46" i="26"/>
  <c r="E46" i="26"/>
  <c r="C46" i="26"/>
  <c r="M45" i="26"/>
  <c r="K45" i="26"/>
  <c r="I45" i="26"/>
  <c r="G45" i="26"/>
  <c r="E45" i="26"/>
  <c r="C45" i="26"/>
  <c r="M44" i="26"/>
  <c r="K44" i="26"/>
  <c r="I44" i="26"/>
  <c r="G44" i="26"/>
  <c r="E44" i="26"/>
  <c r="C44" i="26"/>
  <c r="M43" i="26"/>
  <c r="K43" i="26"/>
  <c r="I43" i="26"/>
  <c r="G43" i="26"/>
  <c r="E43" i="26"/>
  <c r="C43" i="26"/>
  <c r="M42" i="26"/>
  <c r="K42" i="26"/>
  <c r="I42" i="26"/>
  <c r="E42" i="26"/>
  <c r="C42" i="26"/>
  <c r="M40" i="26"/>
  <c r="K40" i="26"/>
  <c r="I40" i="26"/>
  <c r="E40" i="26"/>
  <c r="C40" i="26"/>
  <c r="M39" i="26"/>
  <c r="K39" i="26"/>
  <c r="I39" i="26"/>
  <c r="E39" i="26"/>
  <c r="C39" i="26"/>
  <c r="M38" i="26"/>
  <c r="K38" i="26"/>
  <c r="I38" i="26"/>
  <c r="E38" i="26"/>
  <c r="C38" i="26"/>
  <c r="M36" i="26"/>
  <c r="K36" i="26"/>
  <c r="I36" i="26"/>
  <c r="E36" i="26"/>
  <c r="C36" i="26"/>
  <c r="M34" i="26"/>
  <c r="K34" i="26"/>
  <c r="I34" i="26"/>
  <c r="E34" i="26"/>
  <c r="C34" i="26"/>
  <c r="L33" i="26"/>
  <c r="M33" i="26"/>
  <c r="K33" i="26"/>
  <c r="I33" i="26"/>
  <c r="F33" i="26"/>
  <c r="G33" i="26"/>
  <c r="E33" i="26"/>
  <c r="C33" i="26"/>
  <c r="M32" i="26"/>
  <c r="K32" i="26"/>
  <c r="I32" i="26"/>
  <c r="G32" i="26"/>
  <c r="E32" i="26"/>
  <c r="C32" i="26"/>
  <c r="M31" i="26"/>
  <c r="K31" i="26"/>
  <c r="I31" i="26"/>
  <c r="G31" i="26"/>
  <c r="E31" i="26"/>
  <c r="C31" i="26"/>
  <c r="M30" i="26"/>
  <c r="K30" i="26"/>
  <c r="I30" i="26"/>
  <c r="G30" i="26"/>
  <c r="E30" i="26"/>
  <c r="C30" i="26"/>
  <c r="M29" i="26"/>
  <c r="K29" i="26"/>
  <c r="I29" i="26"/>
  <c r="E29" i="26"/>
  <c r="C29" i="26"/>
  <c r="M28" i="26"/>
  <c r="K28" i="26"/>
  <c r="I28" i="26"/>
  <c r="E28" i="26"/>
  <c r="C28" i="26"/>
  <c r="M27" i="26"/>
  <c r="K27" i="26"/>
  <c r="I27" i="26"/>
  <c r="E27" i="26"/>
  <c r="C27" i="26"/>
  <c r="M26" i="26"/>
  <c r="K26" i="26"/>
  <c r="I26" i="26"/>
  <c r="E26" i="26"/>
  <c r="C26" i="26"/>
  <c r="M25" i="26"/>
  <c r="K25" i="26"/>
  <c r="I25" i="26"/>
  <c r="E25" i="26"/>
  <c r="C25" i="26"/>
  <c r="M24" i="26"/>
  <c r="K24" i="26"/>
  <c r="I24" i="26"/>
  <c r="E24" i="26"/>
  <c r="C24" i="26"/>
  <c r="M23" i="26"/>
  <c r="K23" i="26"/>
  <c r="I23" i="26"/>
  <c r="E23" i="26"/>
  <c r="C23" i="26"/>
  <c r="M22" i="26"/>
  <c r="K22" i="26"/>
  <c r="I22" i="26"/>
  <c r="E22" i="26"/>
  <c r="C22" i="26"/>
  <c r="M21" i="26"/>
  <c r="K21" i="26"/>
  <c r="I21" i="26"/>
  <c r="E21" i="26"/>
  <c r="C21" i="26"/>
  <c r="M20" i="26"/>
  <c r="K20" i="26"/>
  <c r="I20" i="26"/>
  <c r="G20" i="26"/>
  <c r="E20" i="26"/>
  <c r="C20" i="26"/>
  <c r="M19" i="26"/>
  <c r="K19" i="26"/>
  <c r="I19" i="26"/>
  <c r="E19" i="26"/>
  <c r="C19" i="26"/>
  <c r="M18" i="26"/>
  <c r="K18" i="26"/>
  <c r="I18" i="26"/>
  <c r="E18" i="26"/>
  <c r="C18" i="26"/>
  <c r="M17" i="26"/>
  <c r="K17" i="26"/>
  <c r="I17" i="26"/>
  <c r="E17" i="26"/>
  <c r="C17" i="26"/>
  <c r="M16" i="26"/>
  <c r="K16" i="26"/>
  <c r="I16" i="26"/>
  <c r="E16" i="26"/>
  <c r="C16" i="26"/>
  <c r="L15" i="26"/>
  <c r="M15" i="26"/>
  <c r="K15" i="26"/>
  <c r="I15" i="26"/>
  <c r="F15" i="26"/>
  <c r="E15" i="26"/>
  <c r="C15" i="26"/>
  <c r="M14" i="26"/>
  <c r="K14" i="26"/>
  <c r="I14" i="26"/>
  <c r="E14" i="26"/>
  <c r="C14" i="26"/>
  <c r="M13" i="26"/>
  <c r="K13" i="26"/>
  <c r="I13" i="26"/>
  <c r="E13" i="26"/>
  <c r="C13" i="26"/>
  <c r="L73" i="30"/>
  <c r="L72" i="30"/>
  <c r="L70" i="30"/>
  <c r="L69" i="30"/>
  <c r="L74" i="30"/>
  <c r="L66" i="30"/>
  <c r="L65" i="30"/>
  <c r="L64" i="30"/>
  <c r="L63" i="30"/>
  <c r="L62" i="30"/>
  <c r="L61" i="30"/>
  <c r="L60" i="30"/>
  <c r="L59" i="30"/>
  <c r="L58" i="30"/>
  <c r="L57" i="30"/>
  <c r="L56" i="30"/>
  <c r="L67" i="30"/>
  <c r="L46" i="30"/>
  <c r="L45" i="30"/>
  <c r="L44" i="30"/>
  <c r="L43" i="30"/>
  <c r="L42" i="30"/>
  <c r="L47" i="30"/>
  <c r="L39" i="30"/>
  <c r="L38" i="30"/>
  <c r="L36" i="30"/>
  <c r="L34" i="30"/>
  <c r="L29" i="30"/>
  <c r="L28" i="30"/>
  <c r="L26" i="30"/>
  <c r="L27" i="30"/>
  <c r="L25" i="30"/>
  <c r="L24" i="30"/>
  <c r="L23" i="30"/>
  <c r="L22" i="30"/>
  <c r="L21" i="30"/>
  <c r="L20" i="30"/>
  <c r="L19" i="30"/>
  <c r="L18" i="30"/>
  <c r="L17" i="30"/>
  <c r="L16" i="30"/>
  <c r="L14" i="30"/>
  <c r="L13" i="30"/>
  <c r="L30" i="30"/>
  <c r="L31" i="30"/>
  <c r="L32" i="30"/>
  <c r="L40" i="30"/>
  <c r="L48" i="30"/>
  <c r="L75" i="30"/>
  <c r="L76" i="30"/>
  <c r="M76" i="30"/>
  <c r="K76" i="30"/>
  <c r="I76" i="30"/>
  <c r="F73" i="30"/>
  <c r="F72" i="30"/>
  <c r="F70" i="30"/>
  <c r="F69" i="30"/>
  <c r="F66" i="30"/>
  <c r="F65" i="30"/>
  <c r="F64" i="30"/>
  <c r="F63" i="30"/>
  <c r="F62" i="30"/>
  <c r="F61" i="30"/>
  <c r="F60" i="30"/>
  <c r="F59" i="30"/>
  <c r="F58" i="30"/>
  <c r="F57" i="30"/>
  <c r="F55" i="30"/>
  <c r="F53" i="30"/>
  <c r="F52" i="30"/>
  <c r="F51" i="30"/>
  <c r="F50" i="30"/>
  <c r="F54" i="30"/>
  <c r="F46" i="30"/>
  <c r="F45" i="30"/>
  <c r="F44" i="30"/>
  <c r="F43" i="30"/>
  <c r="F42" i="30"/>
  <c r="F47" i="30"/>
  <c r="F39" i="30"/>
  <c r="F38" i="30"/>
  <c r="F36" i="30"/>
  <c r="F34" i="30"/>
  <c r="F29" i="30"/>
  <c r="F28" i="30"/>
  <c r="F26" i="30"/>
  <c r="F27" i="30"/>
  <c r="F25" i="30"/>
  <c r="F24" i="30"/>
  <c r="F23" i="30"/>
  <c r="F22" i="30"/>
  <c r="F21" i="30"/>
  <c r="F20" i="30"/>
  <c r="F19" i="30"/>
  <c r="F18" i="30"/>
  <c r="F17" i="30"/>
  <c r="F16" i="30"/>
  <c r="F14" i="30"/>
  <c r="F13" i="30"/>
  <c r="F30" i="30"/>
  <c r="F31" i="30"/>
  <c r="F32" i="30"/>
  <c r="F40" i="30"/>
  <c r="F48" i="30"/>
  <c r="F75" i="30"/>
  <c r="M75" i="30"/>
  <c r="K75" i="30"/>
  <c r="I75" i="30"/>
  <c r="G75" i="30"/>
  <c r="E75" i="30"/>
  <c r="C75" i="30"/>
  <c r="M74" i="30"/>
  <c r="K74" i="30"/>
  <c r="I74" i="30"/>
  <c r="M73" i="30"/>
  <c r="K73" i="30"/>
  <c r="I73" i="30"/>
  <c r="E73" i="30"/>
  <c r="C73" i="30"/>
  <c r="M72" i="30"/>
  <c r="K72" i="30"/>
  <c r="I72" i="30"/>
  <c r="E72" i="30"/>
  <c r="C72" i="30"/>
  <c r="M70" i="30"/>
  <c r="K70" i="30"/>
  <c r="I70" i="30"/>
  <c r="E70" i="30"/>
  <c r="C70" i="30"/>
  <c r="M69" i="30"/>
  <c r="K69" i="30"/>
  <c r="I69" i="30"/>
  <c r="E69" i="30"/>
  <c r="C69" i="30"/>
  <c r="M67" i="30"/>
  <c r="K67" i="30"/>
  <c r="I67" i="30"/>
  <c r="M66" i="30"/>
  <c r="K66" i="30"/>
  <c r="I66" i="30"/>
  <c r="E66" i="30"/>
  <c r="C66" i="30"/>
  <c r="M65" i="30"/>
  <c r="K65" i="30"/>
  <c r="I65" i="30"/>
  <c r="E65" i="30"/>
  <c r="C65" i="30"/>
  <c r="M64" i="30"/>
  <c r="K64" i="30"/>
  <c r="I64" i="30"/>
  <c r="E64" i="30"/>
  <c r="C64" i="30"/>
  <c r="M63" i="30"/>
  <c r="K63" i="30"/>
  <c r="I63" i="30"/>
  <c r="E63" i="30"/>
  <c r="C63" i="30"/>
  <c r="M62" i="30"/>
  <c r="K62" i="30"/>
  <c r="I62" i="30"/>
  <c r="E62" i="30"/>
  <c r="C62" i="30"/>
  <c r="M61" i="30"/>
  <c r="K61" i="30"/>
  <c r="I61" i="30"/>
  <c r="E61" i="30"/>
  <c r="C61" i="30"/>
  <c r="M60" i="30"/>
  <c r="K60" i="30"/>
  <c r="I60" i="30"/>
  <c r="E60" i="30"/>
  <c r="C60" i="30"/>
  <c r="M59" i="30"/>
  <c r="K59" i="30"/>
  <c r="I59" i="30"/>
  <c r="E59" i="30"/>
  <c r="C59" i="30"/>
  <c r="M58" i="30"/>
  <c r="K58" i="30"/>
  <c r="I58" i="30"/>
  <c r="E58" i="30"/>
  <c r="C58" i="30"/>
  <c r="M57" i="30"/>
  <c r="K57" i="30"/>
  <c r="I57" i="30"/>
  <c r="E57" i="30"/>
  <c r="C57" i="30"/>
  <c r="M56" i="30"/>
  <c r="K56" i="30"/>
  <c r="I56" i="30"/>
  <c r="L55" i="30"/>
  <c r="M55" i="30"/>
  <c r="K55" i="30"/>
  <c r="I55" i="30"/>
  <c r="E55" i="30"/>
  <c r="C55" i="30"/>
  <c r="L54" i="30"/>
  <c r="M54" i="30"/>
  <c r="K54" i="30"/>
  <c r="I54" i="30"/>
  <c r="G54" i="30"/>
  <c r="E54" i="30"/>
  <c r="C54" i="30"/>
  <c r="L53" i="30"/>
  <c r="M53" i="30"/>
  <c r="K53" i="30"/>
  <c r="I53" i="30"/>
  <c r="E53" i="30"/>
  <c r="C53" i="30"/>
  <c r="L52" i="30"/>
  <c r="M52" i="30"/>
  <c r="K52" i="30"/>
  <c r="I52" i="30"/>
  <c r="E52" i="30"/>
  <c r="C52" i="30"/>
  <c r="L51" i="30"/>
  <c r="M51" i="30"/>
  <c r="K51" i="30"/>
  <c r="I51" i="30"/>
  <c r="E51" i="30"/>
  <c r="C51" i="30"/>
  <c r="L50" i="30"/>
  <c r="M50" i="30"/>
  <c r="K50" i="30"/>
  <c r="I50" i="30"/>
  <c r="E50" i="30"/>
  <c r="C50" i="30"/>
  <c r="M48" i="30"/>
  <c r="K48" i="30"/>
  <c r="I48" i="30"/>
  <c r="E48" i="30"/>
  <c r="C48" i="30"/>
  <c r="M47" i="30"/>
  <c r="K47" i="30"/>
  <c r="I47" i="30"/>
  <c r="E47" i="30"/>
  <c r="C47" i="30"/>
  <c r="M46" i="30"/>
  <c r="K46" i="30"/>
  <c r="I46" i="30"/>
  <c r="E46" i="30"/>
  <c r="C46" i="30"/>
  <c r="M45" i="30"/>
  <c r="K45" i="30"/>
  <c r="I45" i="30"/>
  <c r="G45" i="30"/>
  <c r="E45" i="30"/>
  <c r="C45" i="30"/>
  <c r="M44" i="30"/>
  <c r="K44" i="30"/>
  <c r="I44" i="30"/>
  <c r="G44" i="30"/>
  <c r="E44" i="30"/>
  <c r="C44" i="30"/>
  <c r="M43" i="30"/>
  <c r="K43" i="30"/>
  <c r="I43" i="30"/>
  <c r="G43" i="30"/>
  <c r="E43" i="30"/>
  <c r="C43" i="30"/>
  <c r="M42" i="30"/>
  <c r="K42" i="30"/>
  <c r="I42" i="30"/>
  <c r="E42" i="30"/>
  <c r="C42" i="30"/>
  <c r="M40" i="30"/>
  <c r="K40" i="30"/>
  <c r="I40" i="30"/>
  <c r="E40" i="30"/>
  <c r="C40" i="30"/>
  <c r="M39" i="30"/>
  <c r="K39" i="30"/>
  <c r="I39" i="30"/>
  <c r="E39" i="30"/>
  <c r="C39" i="30"/>
  <c r="M38" i="30"/>
  <c r="K38" i="30"/>
  <c r="I38" i="30"/>
  <c r="E38" i="30"/>
  <c r="C38" i="30"/>
  <c r="M36" i="30"/>
  <c r="K36" i="30"/>
  <c r="I36" i="30"/>
  <c r="E36" i="30"/>
  <c r="C36" i="30"/>
  <c r="M34" i="30"/>
  <c r="K34" i="30"/>
  <c r="I34" i="30"/>
  <c r="E34" i="30"/>
  <c r="C34" i="30"/>
  <c r="L33" i="30"/>
  <c r="M33" i="30"/>
  <c r="K33" i="30"/>
  <c r="I33" i="30"/>
  <c r="F33" i="30"/>
  <c r="G33" i="30"/>
  <c r="E33" i="30"/>
  <c r="C33" i="30"/>
  <c r="M32" i="30"/>
  <c r="K32" i="30"/>
  <c r="I32" i="30"/>
  <c r="G32" i="30"/>
  <c r="E32" i="30"/>
  <c r="C32" i="30"/>
  <c r="M31" i="30"/>
  <c r="K31" i="30"/>
  <c r="I31" i="30"/>
  <c r="G31" i="30"/>
  <c r="E31" i="30"/>
  <c r="C31" i="30"/>
  <c r="M30" i="30"/>
  <c r="K30" i="30"/>
  <c r="I30" i="30"/>
  <c r="G30" i="30"/>
  <c r="E30" i="30"/>
  <c r="C30" i="30"/>
  <c r="M29" i="30"/>
  <c r="K29" i="30"/>
  <c r="I29" i="30"/>
  <c r="E29" i="30"/>
  <c r="C29" i="30"/>
  <c r="M28" i="30"/>
  <c r="K28" i="30"/>
  <c r="I28" i="30"/>
  <c r="E28" i="30"/>
  <c r="C28" i="30"/>
  <c r="M27" i="30"/>
  <c r="K27" i="30"/>
  <c r="I27" i="30"/>
  <c r="E27" i="30"/>
  <c r="C27" i="30"/>
  <c r="M26" i="30"/>
  <c r="K26" i="30"/>
  <c r="I26" i="30"/>
  <c r="E26" i="30"/>
  <c r="C26" i="30"/>
  <c r="M25" i="30"/>
  <c r="K25" i="30"/>
  <c r="I25" i="30"/>
  <c r="E25" i="30"/>
  <c r="C25" i="30"/>
  <c r="M24" i="30"/>
  <c r="K24" i="30"/>
  <c r="I24" i="30"/>
  <c r="E24" i="30"/>
  <c r="C24" i="30"/>
  <c r="M23" i="30"/>
  <c r="K23" i="30"/>
  <c r="I23" i="30"/>
  <c r="E23" i="30"/>
  <c r="C23" i="30"/>
  <c r="M22" i="30"/>
  <c r="K22" i="30"/>
  <c r="I22" i="30"/>
  <c r="E22" i="30"/>
  <c r="C22" i="30"/>
  <c r="M21" i="30"/>
  <c r="K21" i="30"/>
  <c r="I21" i="30"/>
  <c r="E21" i="30"/>
  <c r="C21" i="30"/>
  <c r="M20" i="30"/>
  <c r="K20" i="30"/>
  <c r="I20" i="30"/>
  <c r="G20" i="30"/>
  <c r="E20" i="30"/>
  <c r="C20" i="30"/>
  <c r="M19" i="30"/>
  <c r="K19" i="30"/>
  <c r="I19" i="30"/>
  <c r="E19" i="30"/>
  <c r="C19" i="30"/>
  <c r="M18" i="30"/>
  <c r="K18" i="30"/>
  <c r="I18" i="30"/>
  <c r="E18" i="30"/>
  <c r="C18" i="30"/>
  <c r="M17" i="30"/>
  <c r="K17" i="30"/>
  <c r="I17" i="30"/>
  <c r="E17" i="30"/>
  <c r="C17" i="30"/>
  <c r="M16" i="30"/>
  <c r="K16" i="30"/>
  <c r="I16" i="30"/>
  <c r="E16" i="30"/>
  <c r="C16" i="30"/>
  <c r="L15" i="30"/>
  <c r="M15" i="30"/>
  <c r="K15" i="30"/>
  <c r="I15" i="30"/>
  <c r="F15" i="30"/>
  <c r="E15" i="30"/>
  <c r="C15" i="30"/>
  <c r="M14" i="30"/>
  <c r="K14" i="30"/>
  <c r="I14" i="30"/>
  <c r="E14" i="30"/>
  <c r="C14" i="30"/>
  <c r="M13" i="30"/>
  <c r="K13" i="30"/>
  <c r="I13" i="30"/>
  <c r="E13" i="30"/>
  <c r="C13" i="30"/>
  <c r="L73" i="15"/>
  <c r="L72" i="15"/>
  <c r="L70" i="15"/>
  <c r="L69" i="15"/>
  <c r="L74" i="15"/>
  <c r="L66" i="15"/>
  <c r="L65" i="15"/>
  <c r="L64" i="15"/>
  <c r="L63" i="15"/>
  <c r="L62" i="15"/>
  <c r="L61" i="15"/>
  <c r="L60" i="15"/>
  <c r="L59" i="15"/>
  <c r="L58" i="15"/>
  <c r="L57" i="15"/>
  <c r="L56" i="15"/>
  <c r="L67" i="15"/>
  <c r="L46" i="15"/>
  <c r="L45" i="15"/>
  <c r="L44" i="15"/>
  <c r="L43" i="15"/>
  <c r="L42" i="15"/>
  <c r="L47" i="15"/>
  <c r="L39" i="15"/>
  <c r="L38" i="15"/>
  <c r="L36" i="15"/>
  <c r="L34" i="15"/>
  <c r="L29" i="15"/>
  <c r="L28" i="15"/>
  <c r="L26" i="15"/>
  <c r="L27" i="15"/>
  <c r="L25" i="15"/>
  <c r="L24" i="15"/>
  <c r="L23" i="15"/>
  <c r="L22" i="15"/>
  <c r="L21" i="15"/>
  <c r="L20" i="15"/>
  <c r="L19" i="15"/>
  <c r="L18" i="15"/>
  <c r="L17" i="15"/>
  <c r="L16" i="15"/>
  <c r="L14" i="15"/>
  <c r="L13" i="15"/>
  <c r="L30" i="15"/>
  <c r="L31" i="15"/>
  <c r="L32" i="15"/>
  <c r="L40" i="15"/>
  <c r="L48" i="15"/>
  <c r="L75" i="15"/>
  <c r="L76" i="15"/>
  <c r="M76" i="15"/>
  <c r="K76" i="15"/>
  <c r="I76" i="15"/>
  <c r="M75" i="15"/>
  <c r="K75" i="15"/>
  <c r="I75" i="15"/>
  <c r="M74" i="15"/>
  <c r="K74" i="15"/>
  <c r="I74" i="15"/>
  <c r="M73" i="15"/>
  <c r="K73" i="15"/>
  <c r="I73" i="15"/>
  <c r="M72" i="15"/>
  <c r="K72" i="15"/>
  <c r="I72" i="15"/>
  <c r="M70" i="15"/>
  <c r="K70" i="15"/>
  <c r="I70" i="15"/>
  <c r="M69" i="15"/>
  <c r="K69" i="15"/>
  <c r="I69" i="15"/>
  <c r="M67" i="15"/>
  <c r="K67" i="15"/>
  <c r="I67" i="15"/>
  <c r="M66" i="15"/>
  <c r="K66" i="15"/>
  <c r="I66" i="15"/>
  <c r="M65" i="15"/>
  <c r="K65" i="15"/>
  <c r="I65" i="15"/>
  <c r="M64" i="15"/>
  <c r="K64" i="15"/>
  <c r="I64" i="15"/>
  <c r="M63" i="15"/>
  <c r="K63" i="15"/>
  <c r="I63" i="15"/>
  <c r="M62" i="15"/>
  <c r="K62" i="15"/>
  <c r="I62" i="15"/>
  <c r="M61" i="15"/>
  <c r="K61" i="15"/>
  <c r="I61" i="15"/>
  <c r="M60" i="15"/>
  <c r="K60" i="15"/>
  <c r="I60" i="15"/>
  <c r="M59" i="15"/>
  <c r="K59" i="15"/>
  <c r="I59" i="15"/>
  <c r="M58" i="15"/>
  <c r="K58" i="15"/>
  <c r="I58" i="15"/>
  <c r="M57" i="15"/>
  <c r="K57" i="15"/>
  <c r="I57" i="15"/>
  <c r="M56" i="15"/>
  <c r="K56" i="15"/>
  <c r="I56" i="15"/>
  <c r="L55" i="15"/>
  <c r="M55" i="15"/>
  <c r="K55" i="15"/>
  <c r="I55" i="15"/>
  <c r="L54" i="15"/>
  <c r="M54" i="15"/>
  <c r="K54" i="15"/>
  <c r="I54" i="15"/>
  <c r="L53" i="15"/>
  <c r="M53" i="15"/>
  <c r="K53" i="15"/>
  <c r="I53" i="15"/>
  <c r="L52" i="15"/>
  <c r="M52" i="15"/>
  <c r="K52" i="15"/>
  <c r="I52" i="15"/>
  <c r="L51" i="15"/>
  <c r="M51" i="15"/>
  <c r="K51" i="15"/>
  <c r="I51" i="15"/>
  <c r="L50" i="15"/>
  <c r="M50" i="15"/>
  <c r="K50" i="15"/>
  <c r="I50" i="15"/>
  <c r="M48" i="15"/>
  <c r="K48" i="15"/>
  <c r="I48" i="15"/>
  <c r="M47" i="15"/>
  <c r="K47" i="15"/>
  <c r="I47" i="15"/>
  <c r="M46" i="15"/>
  <c r="K46" i="15"/>
  <c r="I46" i="15"/>
  <c r="M45" i="15"/>
  <c r="K45" i="15"/>
  <c r="I45" i="15"/>
  <c r="M44" i="15"/>
  <c r="K44" i="15"/>
  <c r="I44" i="15"/>
  <c r="M43" i="15"/>
  <c r="K43" i="15"/>
  <c r="I43" i="15"/>
  <c r="M42" i="15"/>
  <c r="K42" i="15"/>
  <c r="I42" i="15"/>
  <c r="M40" i="15"/>
  <c r="K40" i="15"/>
  <c r="I40" i="15"/>
  <c r="M39" i="15"/>
  <c r="K39" i="15"/>
  <c r="I39" i="15"/>
  <c r="M38" i="15"/>
  <c r="K38" i="15"/>
  <c r="I38" i="15"/>
  <c r="M36" i="15"/>
  <c r="K36" i="15"/>
  <c r="I36" i="15"/>
  <c r="M34" i="15"/>
  <c r="K34" i="15"/>
  <c r="I34" i="15"/>
  <c r="M32" i="15"/>
  <c r="K32" i="15"/>
  <c r="I32" i="15"/>
  <c r="M31" i="15"/>
  <c r="K31" i="15"/>
  <c r="I31" i="15"/>
  <c r="M30" i="15"/>
  <c r="K30" i="15"/>
  <c r="I30" i="15"/>
  <c r="M29" i="15"/>
  <c r="K29" i="15"/>
  <c r="I29" i="15"/>
  <c r="M28" i="15"/>
  <c r="K28" i="15"/>
  <c r="I28" i="15"/>
  <c r="M27" i="15"/>
  <c r="K27" i="15"/>
  <c r="I27" i="15"/>
  <c r="M26" i="15"/>
  <c r="K26" i="15"/>
  <c r="I26" i="15"/>
  <c r="M25" i="15"/>
  <c r="K25" i="15"/>
  <c r="I25" i="15"/>
  <c r="M24" i="15"/>
  <c r="K24" i="15"/>
  <c r="I24" i="15"/>
  <c r="M23" i="15"/>
  <c r="K23" i="15"/>
  <c r="I23" i="15"/>
  <c r="M22" i="15"/>
  <c r="K22" i="15"/>
  <c r="I22" i="15"/>
  <c r="M21" i="15"/>
  <c r="K21" i="15"/>
  <c r="I21" i="15"/>
  <c r="M20" i="15"/>
  <c r="K20" i="15"/>
  <c r="I20" i="15"/>
  <c r="M19" i="15"/>
  <c r="K19" i="15"/>
  <c r="I19" i="15"/>
  <c r="M18" i="15"/>
  <c r="K18" i="15"/>
  <c r="I18" i="15"/>
  <c r="M17" i="15"/>
  <c r="K17" i="15"/>
  <c r="I17" i="15"/>
  <c r="M16" i="15"/>
  <c r="K16" i="15"/>
  <c r="I16" i="15"/>
  <c r="L15" i="15"/>
  <c r="M15" i="15"/>
  <c r="K15" i="15"/>
  <c r="I15" i="15"/>
  <c r="M14" i="15"/>
  <c r="K14" i="15"/>
  <c r="I14" i="15"/>
  <c r="M13" i="15"/>
  <c r="K13" i="15"/>
  <c r="I13" i="15"/>
  <c r="L73" i="9"/>
  <c r="L72" i="9"/>
  <c r="L70" i="9"/>
  <c r="L69" i="9"/>
  <c r="L74" i="9"/>
  <c r="L66" i="9"/>
  <c r="L65" i="9"/>
  <c r="L64" i="9"/>
  <c r="L63" i="9"/>
  <c r="L62" i="9"/>
  <c r="L61" i="9"/>
  <c r="L60" i="9"/>
  <c r="L59" i="9"/>
  <c r="L58" i="9"/>
  <c r="L57" i="9"/>
  <c r="L56" i="9"/>
  <c r="L67" i="9"/>
  <c r="L46" i="9"/>
  <c r="L45" i="9"/>
  <c r="L44" i="9"/>
  <c r="L43" i="9"/>
  <c r="L42" i="9"/>
  <c r="L47" i="9"/>
  <c r="L39" i="9"/>
  <c r="L38" i="9"/>
  <c r="L36" i="9"/>
  <c r="L34" i="9"/>
  <c r="L29" i="9"/>
  <c r="L28" i="9"/>
  <c r="L26" i="9"/>
  <c r="L27" i="9"/>
  <c r="L25" i="9"/>
  <c r="L24" i="9"/>
  <c r="L23" i="9"/>
  <c r="L22" i="9"/>
  <c r="L21" i="9"/>
  <c r="L20" i="9"/>
  <c r="L19" i="9"/>
  <c r="L18" i="9"/>
  <c r="L17" i="9"/>
  <c r="L16" i="9"/>
  <c r="L14" i="9"/>
  <c r="L13" i="9"/>
  <c r="L30" i="9"/>
  <c r="L31" i="9"/>
  <c r="L32" i="9"/>
  <c r="L40" i="9"/>
  <c r="L48" i="9"/>
  <c r="L75" i="9"/>
  <c r="L76" i="9"/>
  <c r="M76" i="9"/>
  <c r="K76" i="9"/>
  <c r="I76" i="9"/>
  <c r="M75" i="9"/>
  <c r="K75" i="9"/>
  <c r="I75" i="9"/>
  <c r="M74" i="9"/>
  <c r="K74" i="9"/>
  <c r="I74" i="9"/>
  <c r="M73" i="9"/>
  <c r="K73" i="9"/>
  <c r="I73" i="9"/>
  <c r="M72" i="9"/>
  <c r="K72" i="9"/>
  <c r="I72" i="9"/>
  <c r="M70" i="9"/>
  <c r="K70" i="9"/>
  <c r="I70" i="9"/>
  <c r="M69" i="9"/>
  <c r="K69" i="9"/>
  <c r="I69" i="9"/>
  <c r="M67" i="9"/>
  <c r="K67" i="9"/>
  <c r="I67" i="9"/>
  <c r="M66" i="9"/>
  <c r="K66" i="9"/>
  <c r="I66" i="9"/>
  <c r="M65" i="9"/>
  <c r="K65" i="9"/>
  <c r="I65" i="9"/>
  <c r="M64" i="9"/>
  <c r="K64" i="9"/>
  <c r="I64" i="9"/>
  <c r="M63" i="9"/>
  <c r="K63" i="9"/>
  <c r="I63" i="9"/>
  <c r="M62" i="9"/>
  <c r="K62" i="9"/>
  <c r="I62" i="9"/>
  <c r="M61" i="9"/>
  <c r="K61" i="9"/>
  <c r="I61" i="9"/>
  <c r="M60" i="9"/>
  <c r="K60" i="9"/>
  <c r="I60" i="9"/>
  <c r="M59" i="9"/>
  <c r="K59" i="9"/>
  <c r="I59" i="9"/>
  <c r="M58" i="9"/>
  <c r="K58" i="9"/>
  <c r="I58" i="9"/>
  <c r="M57" i="9"/>
  <c r="K57" i="9"/>
  <c r="I57" i="9"/>
  <c r="M56" i="9"/>
  <c r="K56" i="9"/>
  <c r="I56" i="9"/>
  <c r="L55" i="9"/>
  <c r="M55" i="9"/>
  <c r="K55" i="9"/>
  <c r="I55" i="9"/>
  <c r="L54" i="9"/>
  <c r="M54" i="9"/>
  <c r="K54" i="9"/>
  <c r="I54" i="9"/>
  <c r="L53" i="9"/>
  <c r="M53" i="9"/>
  <c r="K53" i="9"/>
  <c r="I53" i="9"/>
  <c r="L52" i="9"/>
  <c r="M52" i="9"/>
  <c r="K52" i="9"/>
  <c r="I52" i="9"/>
  <c r="L51" i="9"/>
  <c r="M51" i="9"/>
  <c r="K51" i="9"/>
  <c r="I51" i="9"/>
  <c r="L50" i="9"/>
  <c r="M50" i="9"/>
  <c r="K50" i="9"/>
  <c r="I50" i="9"/>
  <c r="M48" i="9"/>
  <c r="K48" i="9"/>
  <c r="I48" i="9"/>
  <c r="M47" i="9"/>
  <c r="K47" i="9"/>
  <c r="I47" i="9"/>
  <c r="M46" i="9"/>
  <c r="K46" i="9"/>
  <c r="I46" i="9"/>
  <c r="M45" i="9"/>
  <c r="K45" i="9"/>
  <c r="I45" i="9"/>
  <c r="M44" i="9"/>
  <c r="K44" i="9"/>
  <c r="I44" i="9"/>
  <c r="M43" i="9"/>
  <c r="K43" i="9"/>
  <c r="I43" i="9"/>
  <c r="M42" i="9"/>
  <c r="K42" i="9"/>
  <c r="I42" i="9"/>
  <c r="M40" i="9"/>
  <c r="K40" i="9"/>
  <c r="I40" i="9"/>
  <c r="M39" i="9"/>
  <c r="K39" i="9"/>
  <c r="I39" i="9"/>
  <c r="M38" i="9"/>
  <c r="K38" i="9"/>
  <c r="I38" i="9"/>
  <c r="M36" i="9"/>
  <c r="K36" i="9"/>
  <c r="I36" i="9"/>
  <c r="M34" i="9"/>
  <c r="K34" i="9"/>
  <c r="I34" i="9"/>
  <c r="L33" i="9"/>
  <c r="M33" i="9"/>
  <c r="K33" i="9"/>
  <c r="I33" i="9"/>
  <c r="M32" i="9"/>
  <c r="K32" i="9"/>
  <c r="I32" i="9"/>
  <c r="M31" i="9"/>
  <c r="K31" i="9"/>
  <c r="I31" i="9"/>
  <c r="M30" i="9"/>
  <c r="K30" i="9"/>
  <c r="I30" i="9"/>
  <c r="M29" i="9"/>
  <c r="K29" i="9"/>
  <c r="I29" i="9"/>
  <c r="M28" i="9"/>
  <c r="K28" i="9"/>
  <c r="I28" i="9"/>
  <c r="M27" i="9"/>
  <c r="K27" i="9"/>
  <c r="I27" i="9"/>
  <c r="M26" i="9"/>
  <c r="K26" i="9"/>
  <c r="I26" i="9"/>
  <c r="M25" i="9"/>
  <c r="K25" i="9"/>
  <c r="I25" i="9"/>
  <c r="M24" i="9"/>
  <c r="K24" i="9"/>
  <c r="I24" i="9"/>
  <c r="M23" i="9"/>
  <c r="K23" i="9"/>
  <c r="I23" i="9"/>
  <c r="M22" i="9"/>
  <c r="K22" i="9"/>
  <c r="I22" i="9"/>
  <c r="M21" i="9"/>
  <c r="K21" i="9"/>
  <c r="I21" i="9"/>
  <c r="M20" i="9"/>
  <c r="K20" i="9"/>
  <c r="I20" i="9"/>
  <c r="M19" i="9"/>
  <c r="K19" i="9"/>
  <c r="I19" i="9"/>
  <c r="M18" i="9"/>
  <c r="K18" i="9"/>
  <c r="I18" i="9"/>
  <c r="M17" i="9"/>
  <c r="K17" i="9"/>
  <c r="I17" i="9"/>
  <c r="M16" i="9"/>
  <c r="K16" i="9"/>
  <c r="I16" i="9"/>
  <c r="L15" i="9"/>
  <c r="M15" i="9"/>
  <c r="K15" i="9"/>
  <c r="I15" i="9"/>
  <c r="M14" i="9"/>
  <c r="K14" i="9"/>
  <c r="I14" i="9"/>
  <c r="M13" i="9"/>
  <c r="K13" i="9"/>
  <c r="I13" i="9"/>
  <c r="L73" i="10"/>
  <c r="L72" i="10"/>
  <c r="L70" i="10"/>
  <c r="L69" i="10"/>
  <c r="L74" i="10"/>
  <c r="L66" i="10"/>
  <c r="L65" i="10"/>
  <c r="L64" i="10"/>
  <c r="L63" i="10"/>
  <c r="L62" i="10"/>
  <c r="L61" i="10"/>
  <c r="L60" i="10"/>
  <c r="L59" i="10"/>
  <c r="L58" i="10"/>
  <c r="L57" i="10"/>
  <c r="L56" i="10"/>
  <c r="L67" i="10"/>
  <c r="L46" i="10"/>
  <c r="L45" i="10"/>
  <c r="L44" i="10"/>
  <c r="L43" i="10"/>
  <c r="L42" i="10"/>
  <c r="L47" i="10"/>
  <c r="L39" i="10"/>
  <c r="L38" i="10"/>
  <c r="L36" i="10"/>
  <c r="L34" i="10"/>
  <c r="L29" i="10"/>
  <c r="L28" i="10"/>
  <c r="L26" i="10"/>
  <c r="L27" i="10"/>
  <c r="L25" i="10"/>
  <c r="L24" i="10"/>
  <c r="L23" i="10"/>
  <c r="L22" i="10"/>
  <c r="L21" i="10"/>
  <c r="L20" i="10"/>
  <c r="L19" i="10"/>
  <c r="L18" i="10"/>
  <c r="L17" i="10"/>
  <c r="L16" i="10"/>
  <c r="L14" i="10"/>
  <c r="L13" i="10"/>
  <c r="L30" i="10"/>
  <c r="L31" i="10"/>
  <c r="L32" i="10"/>
  <c r="L40" i="10"/>
  <c r="L48" i="10"/>
  <c r="L75" i="10"/>
  <c r="L76" i="10"/>
  <c r="M76" i="10"/>
  <c r="K76" i="10"/>
  <c r="I76" i="10"/>
  <c r="M75" i="10"/>
  <c r="K75" i="10"/>
  <c r="I75" i="10"/>
  <c r="M74" i="10"/>
  <c r="K74" i="10"/>
  <c r="I74" i="10"/>
  <c r="M73" i="10"/>
  <c r="K73" i="10"/>
  <c r="I73" i="10"/>
  <c r="M72" i="10"/>
  <c r="K72" i="10"/>
  <c r="I72" i="10"/>
  <c r="M70" i="10"/>
  <c r="K70" i="10"/>
  <c r="I70" i="10"/>
  <c r="M69" i="10"/>
  <c r="K69" i="10"/>
  <c r="I69" i="10"/>
  <c r="M67" i="10"/>
  <c r="K67" i="10"/>
  <c r="I67" i="10"/>
  <c r="M66" i="10"/>
  <c r="K66" i="10"/>
  <c r="I66" i="10"/>
  <c r="M65" i="10"/>
  <c r="K65" i="10"/>
  <c r="I65" i="10"/>
  <c r="M64" i="10"/>
  <c r="K64" i="10"/>
  <c r="I64" i="10"/>
  <c r="M63" i="10"/>
  <c r="K63" i="10"/>
  <c r="I63" i="10"/>
  <c r="M62" i="10"/>
  <c r="K62" i="10"/>
  <c r="I62" i="10"/>
  <c r="M61" i="10"/>
  <c r="K61" i="10"/>
  <c r="I61" i="10"/>
  <c r="M60" i="10"/>
  <c r="K60" i="10"/>
  <c r="I60" i="10"/>
  <c r="M59" i="10"/>
  <c r="K59" i="10"/>
  <c r="I59" i="10"/>
  <c r="M58" i="10"/>
  <c r="K58" i="10"/>
  <c r="I58" i="10"/>
  <c r="M57" i="10"/>
  <c r="K57" i="10"/>
  <c r="I57" i="10"/>
  <c r="M56" i="10"/>
  <c r="K56" i="10"/>
  <c r="I56" i="10"/>
  <c r="L55" i="10"/>
  <c r="M55" i="10"/>
  <c r="K55" i="10"/>
  <c r="I55" i="10"/>
  <c r="L54" i="10"/>
  <c r="M54" i="10"/>
  <c r="K54" i="10"/>
  <c r="I54" i="10"/>
  <c r="L53" i="10"/>
  <c r="M53" i="10"/>
  <c r="K53" i="10"/>
  <c r="I53" i="10"/>
  <c r="L52" i="10"/>
  <c r="M52" i="10"/>
  <c r="K52" i="10"/>
  <c r="I52" i="10"/>
  <c r="L51" i="10"/>
  <c r="M51" i="10"/>
  <c r="K51" i="10"/>
  <c r="I51" i="10"/>
  <c r="L50" i="10"/>
  <c r="M50" i="10"/>
  <c r="K50" i="10"/>
  <c r="I50" i="10"/>
  <c r="M48" i="10"/>
  <c r="K48" i="10"/>
  <c r="I48" i="10"/>
  <c r="M47" i="10"/>
  <c r="K47" i="10"/>
  <c r="I47" i="10"/>
  <c r="M46" i="10"/>
  <c r="K46" i="10"/>
  <c r="I46" i="10"/>
  <c r="M45" i="10"/>
  <c r="K45" i="10"/>
  <c r="I45" i="10"/>
  <c r="M44" i="10"/>
  <c r="K44" i="10"/>
  <c r="I44" i="10"/>
  <c r="M43" i="10"/>
  <c r="K43" i="10"/>
  <c r="I43" i="10"/>
  <c r="M42" i="10"/>
  <c r="K42" i="10"/>
  <c r="I42" i="10"/>
  <c r="M40" i="10"/>
  <c r="K40" i="10"/>
  <c r="I40" i="10"/>
  <c r="M39" i="10"/>
  <c r="K39" i="10"/>
  <c r="I39" i="10"/>
  <c r="M38" i="10"/>
  <c r="K38" i="10"/>
  <c r="I38" i="10"/>
  <c r="M36" i="10"/>
  <c r="K36" i="10"/>
  <c r="I36" i="10"/>
  <c r="M34" i="10"/>
  <c r="K34" i="10"/>
  <c r="I34" i="10"/>
  <c r="L33" i="10"/>
  <c r="M33" i="10"/>
  <c r="K33" i="10"/>
  <c r="I33" i="10"/>
  <c r="M32" i="10"/>
  <c r="K32" i="10"/>
  <c r="I32" i="10"/>
  <c r="M31" i="10"/>
  <c r="K31" i="10"/>
  <c r="I31" i="10"/>
  <c r="M30" i="10"/>
  <c r="K30" i="10"/>
  <c r="I30" i="10"/>
  <c r="M29" i="10"/>
  <c r="K29" i="10"/>
  <c r="I29" i="10"/>
  <c r="M28" i="10"/>
  <c r="K28" i="10"/>
  <c r="I28" i="10"/>
  <c r="M27" i="10"/>
  <c r="K27" i="10"/>
  <c r="I27" i="10"/>
  <c r="M26" i="10"/>
  <c r="K26" i="10"/>
  <c r="I26" i="10"/>
  <c r="M25" i="10"/>
  <c r="K25" i="10"/>
  <c r="I25" i="10"/>
  <c r="M24" i="10"/>
  <c r="K24" i="10"/>
  <c r="I24" i="10"/>
  <c r="M23" i="10"/>
  <c r="K23" i="10"/>
  <c r="I23" i="10"/>
  <c r="M22" i="10"/>
  <c r="K22" i="10"/>
  <c r="I22" i="10"/>
  <c r="M21" i="10"/>
  <c r="K21" i="10"/>
  <c r="I21" i="10"/>
  <c r="M20" i="10"/>
  <c r="K20" i="10"/>
  <c r="I20" i="10"/>
  <c r="M19" i="10"/>
  <c r="K19" i="10"/>
  <c r="I19" i="10"/>
  <c r="M18" i="10"/>
  <c r="K18" i="10"/>
  <c r="I18" i="10"/>
  <c r="M17" i="10"/>
  <c r="K17" i="10"/>
  <c r="I17" i="10"/>
  <c r="M16" i="10"/>
  <c r="K16" i="10"/>
  <c r="I16" i="10"/>
  <c r="L15" i="10"/>
  <c r="M15" i="10"/>
  <c r="K15" i="10"/>
  <c r="I15" i="10"/>
  <c r="M14" i="10"/>
  <c r="K14" i="10"/>
  <c r="I14" i="10"/>
  <c r="M13" i="10"/>
  <c r="K13" i="10"/>
  <c r="I13" i="10"/>
  <c r="L73" i="11"/>
  <c r="L72" i="11"/>
  <c r="L70" i="11"/>
  <c r="L69" i="11"/>
  <c r="L74" i="11"/>
  <c r="L66" i="11"/>
  <c r="L65" i="11"/>
  <c r="L64" i="11"/>
  <c r="L63" i="11"/>
  <c r="L62" i="11"/>
  <c r="L61" i="11"/>
  <c r="L60" i="11"/>
  <c r="L59" i="11"/>
  <c r="L58" i="11"/>
  <c r="L57" i="11"/>
  <c r="L56" i="11"/>
  <c r="L67" i="11"/>
  <c r="L46" i="11"/>
  <c r="L45" i="11"/>
  <c r="L44" i="11"/>
  <c r="L43" i="11"/>
  <c r="L42" i="11"/>
  <c r="L47" i="11"/>
  <c r="L39" i="11"/>
  <c r="L38" i="11"/>
  <c r="L36" i="11"/>
  <c r="L34" i="11"/>
  <c r="L29" i="11"/>
  <c r="L28" i="11"/>
  <c r="L26" i="11"/>
  <c r="L27" i="11"/>
  <c r="L25" i="11"/>
  <c r="L24" i="11"/>
  <c r="L23" i="11"/>
  <c r="L22" i="11"/>
  <c r="L21" i="11"/>
  <c r="L20" i="11"/>
  <c r="L19" i="11"/>
  <c r="L18" i="11"/>
  <c r="L17" i="11"/>
  <c r="L16" i="11"/>
  <c r="L14" i="11"/>
  <c r="L13" i="11"/>
  <c r="L30" i="11"/>
  <c r="L31" i="11"/>
  <c r="L32" i="11"/>
  <c r="L40" i="11"/>
  <c r="L48" i="11"/>
  <c r="L75" i="11"/>
  <c r="L76" i="11"/>
  <c r="M76" i="11"/>
  <c r="K76" i="11"/>
  <c r="I76" i="11"/>
  <c r="M75" i="11"/>
  <c r="K75" i="11"/>
  <c r="I75" i="11"/>
  <c r="M74" i="11"/>
  <c r="K74" i="11"/>
  <c r="I74" i="11"/>
  <c r="M73" i="11"/>
  <c r="K73" i="11"/>
  <c r="I73" i="11"/>
  <c r="M72" i="11"/>
  <c r="K72" i="11"/>
  <c r="I72" i="11"/>
  <c r="M70" i="11"/>
  <c r="K70" i="11"/>
  <c r="I70" i="11"/>
  <c r="M69" i="11"/>
  <c r="K69" i="11"/>
  <c r="I69" i="11"/>
  <c r="M67" i="11"/>
  <c r="K67" i="11"/>
  <c r="I67" i="11"/>
  <c r="M66" i="11"/>
  <c r="K66" i="11"/>
  <c r="I66" i="11"/>
  <c r="M65" i="11"/>
  <c r="K65" i="11"/>
  <c r="I65" i="11"/>
  <c r="M64" i="11"/>
  <c r="K64" i="11"/>
  <c r="I64" i="11"/>
  <c r="M63" i="11"/>
  <c r="K63" i="11"/>
  <c r="I63" i="11"/>
  <c r="M62" i="11"/>
  <c r="K62" i="11"/>
  <c r="I62" i="11"/>
  <c r="M61" i="11"/>
  <c r="K61" i="11"/>
  <c r="I61" i="11"/>
  <c r="M60" i="11"/>
  <c r="K60" i="11"/>
  <c r="I60" i="11"/>
  <c r="M59" i="11"/>
  <c r="K59" i="11"/>
  <c r="I59" i="11"/>
  <c r="M58" i="11"/>
  <c r="K58" i="11"/>
  <c r="I58" i="11"/>
  <c r="M57" i="11"/>
  <c r="K57" i="11"/>
  <c r="I57" i="11"/>
  <c r="M56" i="11"/>
  <c r="K56" i="11"/>
  <c r="I56" i="11"/>
  <c r="L55" i="11"/>
  <c r="M55" i="11"/>
  <c r="K55" i="11"/>
  <c r="I55" i="11"/>
  <c r="L54" i="11"/>
  <c r="M54" i="11"/>
  <c r="K54" i="11"/>
  <c r="I54" i="11"/>
  <c r="L53" i="11"/>
  <c r="M53" i="11"/>
  <c r="K53" i="11"/>
  <c r="I53" i="11"/>
  <c r="L52" i="11"/>
  <c r="M52" i="11"/>
  <c r="K52" i="11"/>
  <c r="I52" i="11"/>
  <c r="L51" i="11"/>
  <c r="M51" i="11"/>
  <c r="K51" i="11"/>
  <c r="I51" i="11"/>
  <c r="L50" i="11"/>
  <c r="M50" i="11"/>
  <c r="K50" i="11"/>
  <c r="I50" i="11"/>
  <c r="M48" i="11"/>
  <c r="K48" i="11"/>
  <c r="I48" i="11"/>
  <c r="M47" i="11"/>
  <c r="K47" i="11"/>
  <c r="I47" i="11"/>
  <c r="M46" i="11"/>
  <c r="K46" i="11"/>
  <c r="I46" i="11"/>
  <c r="M45" i="11"/>
  <c r="K45" i="11"/>
  <c r="I45" i="11"/>
  <c r="M44" i="11"/>
  <c r="K44" i="11"/>
  <c r="I44" i="11"/>
  <c r="M43" i="11"/>
  <c r="K43" i="11"/>
  <c r="I43" i="11"/>
  <c r="M42" i="11"/>
  <c r="K42" i="11"/>
  <c r="I42" i="11"/>
  <c r="M40" i="11"/>
  <c r="K40" i="11"/>
  <c r="I40" i="11"/>
  <c r="M39" i="11"/>
  <c r="K39" i="11"/>
  <c r="I39" i="11"/>
  <c r="M38" i="11"/>
  <c r="K38" i="11"/>
  <c r="I38" i="11"/>
  <c r="M36" i="11"/>
  <c r="K36" i="11"/>
  <c r="I36" i="11"/>
  <c r="M34" i="11"/>
  <c r="K34" i="11"/>
  <c r="I34" i="11"/>
  <c r="L33" i="11"/>
  <c r="M33" i="11"/>
  <c r="K33" i="11"/>
  <c r="I33" i="11"/>
  <c r="M32" i="11"/>
  <c r="K32" i="11"/>
  <c r="I32" i="11"/>
  <c r="M31" i="11"/>
  <c r="K31" i="11"/>
  <c r="I31" i="11"/>
  <c r="M30" i="11"/>
  <c r="K30" i="11"/>
  <c r="I30" i="11"/>
  <c r="M29" i="11"/>
  <c r="K29" i="11"/>
  <c r="I29" i="11"/>
  <c r="M28" i="11"/>
  <c r="K28" i="11"/>
  <c r="I28" i="11"/>
  <c r="M27" i="11"/>
  <c r="K27" i="11"/>
  <c r="I27" i="11"/>
  <c r="M26" i="11"/>
  <c r="K26" i="11"/>
  <c r="I26" i="11"/>
  <c r="M25" i="11"/>
  <c r="K25" i="11"/>
  <c r="I25" i="11"/>
  <c r="M24" i="11"/>
  <c r="K24" i="11"/>
  <c r="I24" i="11"/>
  <c r="M23" i="11"/>
  <c r="K23" i="11"/>
  <c r="I23" i="11"/>
  <c r="M22" i="11"/>
  <c r="K22" i="11"/>
  <c r="I22" i="11"/>
  <c r="M21" i="11"/>
  <c r="K21" i="11"/>
  <c r="I21" i="11"/>
  <c r="M20" i="11"/>
  <c r="K20" i="11"/>
  <c r="I20" i="11"/>
  <c r="M19" i="11"/>
  <c r="K19" i="11"/>
  <c r="I19" i="11"/>
  <c r="M18" i="11"/>
  <c r="K18" i="11"/>
  <c r="I18" i="11"/>
  <c r="M17" i="11"/>
  <c r="K17" i="11"/>
  <c r="I17" i="11"/>
  <c r="M16" i="11"/>
  <c r="K16" i="11"/>
  <c r="I16" i="11"/>
  <c r="L15" i="11"/>
  <c r="M15" i="11"/>
  <c r="K15" i="11"/>
  <c r="I15" i="11"/>
  <c r="M14" i="11"/>
  <c r="K14" i="11"/>
  <c r="I14" i="11"/>
  <c r="M13" i="11"/>
  <c r="K13" i="11"/>
  <c r="I13" i="11"/>
  <c r="L13" i="17"/>
  <c r="I13" i="17"/>
  <c r="K13" i="17"/>
  <c r="L73" i="17"/>
  <c r="L72" i="17"/>
  <c r="L70" i="17"/>
  <c r="L69" i="17"/>
  <c r="L74" i="17"/>
  <c r="L66" i="17"/>
  <c r="L65" i="17"/>
  <c r="L64" i="17"/>
  <c r="L63" i="17"/>
  <c r="L62" i="17"/>
  <c r="L61" i="17"/>
  <c r="L60" i="17"/>
  <c r="L59" i="17"/>
  <c r="L58" i="17"/>
  <c r="L57" i="17"/>
  <c r="L56" i="17"/>
  <c r="L67" i="17"/>
  <c r="L46" i="17"/>
  <c r="L45" i="17"/>
  <c r="L44" i="17"/>
  <c r="L43" i="17"/>
  <c r="L42" i="17"/>
  <c r="L47" i="17"/>
  <c r="L39" i="17"/>
  <c r="L38" i="17"/>
  <c r="L36" i="17"/>
  <c r="L34" i="17"/>
  <c r="L29" i="17"/>
  <c r="L28" i="17"/>
  <c r="L26" i="17"/>
  <c r="L27" i="17"/>
  <c r="L25" i="17"/>
  <c r="L24" i="17"/>
  <c r="L23" i="17"/>
  <c r="L22" i="17"/>
  <c r="L21" i="17"/>
  <c r="L20" i="17"/>
  <c r="L19" i="17"/>
  <c r="L18" i="17"/>
  <c r="L17" i="17"/>
  <c r="L16" i="17"/>
  <c r="L14" i="17"/>
  <c r="L30" i="17"/>
  <c r="L31" i="17"/>
  <c r="L32" i="17"/>
  <c r="L40" i="17"/>
  <c r="L48" i="17"/>
  <c r="L75" i="17"/>
  <c r="L76" i="17"/>
  <c r="M13" i="17"/>
  <c r="I14" i="17"/>
  <c r="K14" i="17"/>
  <c r="M14" i="17"/>
  <c r="L15" i="17"/>
  <c r="I15" i="17"/>
  <c r="K15" i="17"/>
  <c r="M15" i="17"/>
  <c r="I16" i="17"/>
  <c r="K16" i="17"/>
  <c r="M16" i="17"/>
  <c r="I17" i="17"/>
  <c r="K17" i="17"/>
  <c r="M17" i="17"/>
  <c r="I18" i="17"/>
  <c r="K18" i="17"/>
  <c r="M18" i="17"/>
  <c r="I19" i="17"/>
  <c r="K19" i="17"/>
  <c r="M19" i="17"/>
  <c r="I20" i="17"/>
  <c r="K20" i="17"/>
  <c r="M20" i="17"/>
  <c r="I21" i="17"/>
  <c r="K21" i="17"/>
  <c r="M21" i="17"/>
  <c r="I22" i="17"/>
  <c r="K22" i="17"/>
  <c r="M22" i="17"/>
  <c r="I23" i="17"/>
  <c r="K23" i="17"/>
  <c r="M23" i="17"/>
  <c r="I24" i="17"/>
  <c r="K24" i="17"/>
  <c r="M24" i="17"/>
  <c r="I25" i="17"/>
  <c r="K25" i="17"/>
  <c r="M25" i="17"/>
  <c r="I26" i="17"/>
  <c r="K26" i="17"/>
  <c r="M26" i="17"/>
  <c r="I27" i="17"/>
  <c r="K27" i="17"/>
  <c r="M27" i="17"/>
  <c r="I28" i="17"/>
  <c r="K28" i="17"/>
  <c r="M28" i="17"/>
  <c r="I29" i="17"/>
  <c r="K29" i="17"/>
  <c r="M29" i="17"/>
  <c r="I30" i="17"/>
  <c r="K30" i="17"/>
  <c r="M30" i="17"/>
  <c r="I31" i="17"/>
  <c r="K31" i="17"/>
  <c r="M31" i="17"/>
  <c r="I32" i="17"/>
  <c r="K32" i="17"/>
  <c r="M32" i="17"/>
  <c r="I34" i="17"/>
  <c r="K34" i="17"/>
  <c r="M34" i="17"/>
  <c r="I36" i="17"/>
  <c r="K36" i="17"/>
  <c r="M36" i="17"/>
  <c r="I38" i="17"/>
  <c r="K38" i="17"/>
  <c r="M38" i="17"/>
  <c r="I39" i="17"/>
  <c r="K39" i="17"/>
  <c r="M39" i="17"/>
  <c r="I40" i="17"/>
  <c r="K40" i="17"/>
  <c r="M40" i="17"/>
  <c r="I42" i="17"/>
  <c r="K42" i="17"/>
  <c r="M42" i="17"/>
  <c r="I43" i="17"/>
  <c r="K43" i="17"/>
  <c r="M43" i="17"/>
  <c r="I44" i="17"/>
  <c r="K44" i="17"/>
  <c r="M44" i="17"/>
  <c r="I45" i="17"/>
  <c r="K45" i="17"/>
  <c r="M45" i="17"/>
  <c r="I46" i="17"/>
  <c r="K46" i="17"/>
  <c r="M46" i="17"/>
  <c r="I47" i="17"/>
  <c r="K47" i="17"/>
  <c r="M47" i="17"/>
  <c r="I48" i="17"/>
  <c r="K48" i="17"/>
  <c r="M48" i="17"/>
  <c r="L50" i="17"/>
  <c r="I50" i="17"/>
  <c r="K50" i="17"/>
  <c r="M50" i="17"/>
  <c r="L51" i="17"/>
  <c r="I51" i="17"/>
  <c r="K51" i="17"/>
  <c r="M51" i="17"/>
  <c r="L52" i="17"/>
  <c r="I52" i="17"/>
  <c r="K52" i="17"/>
  <c r="M52" i="17"/>
  <c r="L53" i="17"/>
  <c r="I53" i="17"/>
  <c r="K53" i="17"/>
  <c r="M53" i="17"/>
  <c r="L54" i="17"/>
  <c r="I54" i="17"/>
  <c r="K54" i="17"/>
  <c r="M54" i="17"/>
  <c r="L55" i="17"/>
  <c r="I55" i="17"/>
  <c r="K55" i="17"/>
  <c r="M55" i="17"/>
  <c r="I56" i="17"/>
  <c r="K56" i="17"/>
  <c r="M56" i="17"/>
  <c r="I57" i="17"/>
  <c r="K57" i="17"/>
  <c r="M57" i="17"/>
  <c r="I58" i="17"/>
  <c r="K58" i="17"/>
  <c r="M58" i="17"/>
  <c r="I59" i="17"/>
  <c r="K59" i="17"/>
  <c r="M59" i="17"/>
  <c r="I60" i="17"/>
  <c r="K60" i="17"/>
  <c r="M60" i="17"/>
  <c r="I61" i="17"/>
  <c r="K61" i="17"/>
  <c r="M61" i="17"/>
  <c r="I62" i="17"/>
  <c r="K62" i="17"/>
  <c r="M62" i="17"/>
  <c r="I63" i="17"/>
  <c r="K63" i="17"/>
  <c r="M63" i="17"/>
  <c r="I64" i="17"/>
  <c r="K64" i="17"/>
  <c r="M64" i="17"/>
  <c r="I65" i="17"/>
  <c r="K65" i="17"/>
  <c r="M65" i="17"/>
  <c r="I66" i="17"/>
  <c r="K66" i="17"/>
  <c r="M66" i="17"/>
  <c r="I67" i="17"/>
  <c r="K67" i="17"/>
  <c r="M67" i="17"/>
  <c r="I69" i="17"/>
  <c r="K69" i="17"/>
  <c r="M69" i="17"/>
  <c r="I70" i="17"/>
  <c r="K70" i="17"/>
  <c r="M70" i="17"/>
  <c r="I72" i="17"/>
  <c r="K72" i="17"/>
  <c r="M72" i="17"/>
  <c r="I73" i="17"/>
  <c r="K73" i="17"/>
  <c r="M73" i="17"/>
  <c r="I74" i="17"/>
  <c r="K74" i="17"/>
  <c r="M74" i="17"/>
  <c r="I75" i="17"/>
  <c r="K75" i="17"/>
  <c r="M75" i="17"/>
  <c r="I76" i="17"/>
  <c r="K76" i="17"/>
  <c r="M76" i="17"/>
  <c r="L73" i="16"/>
  <c r="L72" i="16"/>
  <c r="L70" i="16"/>
  <c r="L69" i="16"/>
  <c r="L74" i="16"/>
  <c r="L66" i="16"/>
  <c r="L65" i="16"/>
  <c r="L64" i="16"/>
  <c r="L63" i="16"/>
  <c r="L62" i="16"/>
  <c r="L61" i="16"/>
  <c r="L60" i="16"/>
  <c r="L59" i="16"/>
  <c r="L58" i="16"/>
  <c r="L57" i="16"/>
  <c r="L56" i="16"/>
  <c r="L67" i="16"/>
  <c r="L46" i="16"/>
  <c r="L45" i="16"/>
  <c r="L44" i="16"/>
  <c r="L43" i="16"/>
  <c r="L42" i="16"/>
  <c r="L47" i="16"/>
  <c r="L39" i="16"/>
  <c r="L38" i="16"/>
  <c r="L36" i="16"/>
  <c r="L34" i="16"/>
  <c r="L29" i="16"/>
  <c r="L28" i="16"/>
  <c r="L26" i="16"/>
  <c r="L27" i="16"/>
  <c r="L25" i="16"/>
  <c r="L24" i="16"/>
  <c r="L23" i="16"/>
  <c r="L22" i="16"/>
  <c r="L21" i="16"/>
  <c r="L20" i="16"/>
  <c r="L19" i="16"/>
  <c r="L18" i="16"/>
  <c r="L17" i="16"/>
  <c r="L16" i="16"/>
  <c r="L14" i="16"/>
  <c r="L13" i="16"/>
  <c r="L30" i="16"/>
  <c r="L31" i="16"/>
  <c r="L32" i="16"/>
  <c r="L40" i="16"/>
  <c r="L48" i="16"/>
  <c r="L75" i="16"/>
  <c r="L76" i="16"/>
  <c r="M76" i="16"/>
  <c r="K76" i="16"/>
  <c r="I76" i="16"/>
  <c r="M75" i="16"/>
  <c r="K75" i="16"/>
  <c r="I75" i="16"/>
  <c r="M74" i="16"/>
  <c r="K74" i="16"/>
  <c r="I74" i="16"/>
  <c r="M73" i="16"/>
  <c r="K73" i="16"/>
  <c r="I73" i="16"/>
  <c r="M72" i="16"/>
  <c r="K72" i="16"/>
  <c r="I72" i="16"/>
  <c r="M70" i="16"/>
  <c r="K70" i="16"/>
  <c r="I70" i="16"/>
  <c r="M69" i="16"/>
  <c r="K69" i="16"/>
  <c r="I69" i="16"/>
  <c r="M67" i="16"/>
  <c r="K67" i="16"/>
  <c r="I67" i="16"/>
  <c r="M66" i="16"/>
  <c r="K66" i="16"/>
  <c r="I66" i="16"/>
  <c r="M65" i="16"/>
  <c r="K65" i="16"/>
  <c r="I65" i="16"/>
  <c r="M64" i="16"/>
  <c r="K64" i="16"/>
  <c r="I64" i="16"/>
  <c r="M63" i="16"/>
  <c r="K63" i="16"/>
  <c r="I63" i="16"/>
  <c r="M62" i="16"/>
  <c r="K62" i="16"/>
  <c r="I62" i="16"/>
  <c r="M61" i="16"/>
  <c r="K61" i="16"/>
  <c r="I61" i="16"/>
  <c r="M60" i="16"/>
  <c r="K60" i="16"/>
  <c r="I60" i="16"/>
  <c r="M59" i="16"/>
  <c r="K59" i="16"/>
  <c r="I59" i="16"/>
  <c r="M58" i="16"/>
  <c r="K58" i="16"/>
  <c r="I58" i="16"/>
  <c r="M57" i="16"/>
  <c r="K57" i="16"/>
  <c r="I57" i="16"/>
  <c r="M56" i="16"/>
  <c r="K56" i="16"/>
  <c r="I56" i="16"/>
  <c r="L55" i="16"/>
  <c r="M55" i="16"/>
  <c r="K55" i="16"/>
  <c r="I55" i="16"/>
  <c r="L54" i="16"/>
  <c r="M54" i="16"/>
  <c r="K54" i="16"/>
  <c r="I54" i="16"/>
  <c r="L53" i="16"/>
  <c r="M53" i="16"/>
  <c r="K53" i="16"/>
  <c r="I53" i="16"/>
  <c r="L52" i="16"/>
  <c r="M52" i="16"/>
  <c r="K52" i="16"/>
  <c r="I52" i="16"/>
  <c r="L51" i="16"/>
  <c r="M51" i="16"/>
  <c r="K51" i="16"/>
  <c r="I51" i="16"/>
  <c r="L50" i="16"/>
  <c r="M50" i="16"/>
  <c r="K50" i="16"/>
  <c r="I50" i="16"/>
  <c r="M48" i="16"/>
  <c r="K48" i="16"/>
  <c r="I48" i="16"/>
  <c r="M47" i="16"/>
  <c r="K47" i="16"/>
  <c r="I47" i="16"/>
  <c r="M46" i="16"/>
  <c r="K46" i="16"/>
  <c r="I46" i="16"/>
  <c r="M45" i="16"/>
  <c r="K45" i="16"/>
  <c r="I45" i="16"/>
  <c r="M44" i="16"/>
  <c r="K44" i="16"/>
  <c r="I44" i="16"/>
  <c r="M43" i="16"/>
  <c r="K43" i="16"/>
  <c r="I43" i="16"/>
  <c r="M42" i="16"/>
  <c r="K42" i="16"/>
  <c r="I42" i="16"/>
  <c r="M40" i="16"/>
  <c r="K40" i="16"/>
  <c r="I40" i="16"/>
  <c r="M39" i="16"/>
  <c r="K39" i="16"/>
  <c r="I39" i="16"/>
  <c r="M38" i="16"/>
  <c r="K38" i="16"/>
  <c r="I38" i="16"/>
  <c r="M36" i="16"/>
  <c r="K36" i="16"/>
  <c r="I36" i="16"/>
  <c r="M34" i="16"/>
  <c r="K34" i="16"/>
  <c r="I34" i="16"/>
  <c r="M32" i="16"/>
  <c r="K32" i="16"/>
  <c r="I32" i="16"/>
  <c r="M31" i="16"/>
  <c r="K31" i="16"/>
  <c r="I31" i="16"/>
  <c r="M30" i="16"/>
  <c r="K30" i="16"/>
  <c r="I30" i="16"/>
  <c r="M29" i="16"/>
  <c r="K29" i="16"/>
  <c r="I29" i="16"/>
  <c r="M28" i="16"/>
  <c r="K28" i="16"/>
  <c r="I28" i="16"/>
  <c r="M27" i="16"/>
  <c r="K27" i="16"/>
  <c r="I27" i="16"/>
  <c r="M26" i="16"/>
  <c r="K26" i="16"/>
  <c r="I26" i="16"/>
  <c r="M25" i="16"/>
  <c r="K25" i="16"/>
  <c r="I25" i="16"/>
  <c r="M24" i="16"/>
  <c r="K24" i="16"/>
  <c r="I24" i="16"/>
  <c r="M23" i="16"/>
  <c r="K23" i="16"/>
  <c r="I23" i="16"/>
  <c r="M22" i="16"/>
  <c r="K22" i="16"/>
  <c r="I22" i="16"/>
  <c r="M21" i="16"/>
  <c r="K21" i="16"/>
  <c r="I21" i="16"/>
  <c r="M20" i="16"/>
  <c r="K20" i="16"/>
  <c r="I20" i="16"/>
  <c r="M19" i="16"/>
  <c r="K19" i="16"/>
  <c r="I19" i="16"/>
  <c r="M18" i="16"/>
  <c r="K18" i="16"/>
  <c r="I18" i="16"/>
  <c r="M17" i="16"/>
  <c r="K17" i="16"/>
  <c r="I17" i="16"/>
  <c r="M16" i="16"/>
  <c r="K16" i="16"/>
  <c r="I16" i="16"/>
  <c r="L15" i="16"/>
  <c r="M15" i="16"/>
  <c r="K15" i="16"/>
  <c r="I15" i="16"/>
  <c r="M14" i="16"/>
  <c r="K14" i="16"/>
  <c r="I14" i="16"/>
  <c r="M13" i="16"/>
  <c r="K13" i="16"/>
  <c r="I13" i="16"/>
  <c r="L73" i="14"/>
  <c r="L72" i="14"/>
  <c r="L70" i="14"/>
  <c r="L69" i="14"/>
  <c r="L74" i="14"/>
  <c r="L66" i="14"/>
  <c r="L65" i="14"/>
  <c r="L64" i="14"/>
  <c r="L63" i="14"/>
  <c r="L62" i="14"/>
  <c r="L61" i="14"/>
  <c r="L60" i="14"/>
  <c r="L59" i="14"/>
  <c r="L58" i="14"/>
  <c r="L57" i="14"/>
  <c r="L56" i="14"/>
  <c r="L67" i="14"/>
  <c r="L46" i="14"/>
  <c r="L45" i="14"/>
  <c r="L44" i="14"/>
  <c r="L43" i="14"/>
  <c r="L42" i="14"/>
  <c r="L47" i="14"/>
  <c r="L39" i="14"/>
  <c r="L38" i="14"/>
  <c r="L36" i="14"/>
  <c r="L34" i="14"/>
  <c r="L29" i="14"/>
  <c r="L28" i="14"/>
  <c r="L26" i="14"/>
  <c r="L27" i="14"/>
  <c r="L25" i="14"/>
  <c r="L24" i="14"/>
  <c r="L23" i="14"/>
  <c r="L22" i="14"/>
  <c r="L21" i="14"/>
  <c r="L20" i="14"/>
  <c r="L19" i="14"/>
  <c r="L18" i="14"/>
  <c r="L17" i="14"/>
  <c r="L16" i="14"/>
  <c r="L14" i="14"/>
  <c r="L13" i="14"/>
  <c r="L30" i="14"/>
  <c r="L31" i="14"/>
  <c r="L32" i="14"/>
  <c r="L40" i="14"/>
  <c r="L48" i="14"/>
  <c r="L75" i="14"/>
  <c r="L76" i="14"/>
  <c r="M76" i="14"/>
  <c r="K76" i="14"/>
  <c r="I76" i="14"/>
  <c r="M75" i="14"/>
  <c r="K75" i="14"/>
  <c r="I75" i="14"/>
  <c r="M74" i="14"/>
  <c r="K74" i="14"/>
  <c r="I74" i="14"/>
  <c r="M73" i="14"/>
  <c r="K73" i="14"/>
  <c r="I73" i="14"/>
  <c r="M72" i="14"/>
  <c r="K72" i="14"/>
  <c r="I72" i="14"/>
  <c r="M70" i="14"/>
  <c r="K70" i="14"/>
  <c r="I70" i="14"/>
  <c r="M69" i="14"/>
  <c r="K69" i="14"/>
  <c r="I69" i="14"/>
  <c r="M67" i="14"/>
  <c r="K67" i="14"/>
  <c r="I67" i="14"/>
  <c r="M66" i="14"/>
  <c r="K66" i="14"/>
  <c r="I66" i="14"/>
  <c r="M65" i="14"/>
  <c r="K65" i="14"/>
  <c r="I65" i="14"/>
  <c r="M64" i="14"/>
  <c r="K64" i="14"/>
  <c r="I64" i="14"/>
  <c r="M63" i="14"/>
  <c r="K63" i="14"/>
  <c r="I63" i="14"/>
  <c r="M62" i="14"/>
  <c r="K62" i="14"/>
  <c r="I62" i="14"/>
  <c r="M61" i="14"/>
  <c r="K61" i="14"/>
  <c r="I61" i="14"/>
  <c r="M60" i="14"/>
  <c r="K60" i="14"/>
  <c r="I60" i="14"/>
  <c r="M59" i="14"/>
  <c r="K59" i="14"/>
  <c r="I59" i="14"/>
  <c r="M58" i="14"/>
  <c r="K58" i="14"/>
  <c r="I58" i="14"/>
  <c r="M57" i="14"/>
  <c r="K57" i="14"/>
  <c r="I57" i="14"/>
  <c r="M56" i="14"/>
  <c r="K56" i="14"/>
  <c r="I56" i="14"/>
  <c r="L55" i="14"/>
  <c r="M55" i="14"/>
  <c r="K55" i="14"/>
  <c r="I55" i="14"/>
  <c r="L54" i="14"/>
  <c r="M54" i="14"/>
  <c r="K54" i="14"/>
  <c r="I54" i="14"/>
  <c r="L53" i="14"/>
  <c r="M53" i="14"/>
  <c r="K53" i="14"/>
  <c r="I53" i="14"/>
  <c r="L52" i="14"/>
  <c r="M52" i="14"/>
  <c r="K52" i="14"/>
  <c r="I52" i="14"/>
  <c r="L51" i="14"/>
  <c r="M51" i="14"/>
  <c r="K51" i="14"/>
  <c r="I51" i="14"/>
  <c r="L50" i="14"/>
  <c r="M50" i="14"/>
  <c r="K50" i="14"/>
  <c r="I50" i="14"/>
  <c r="M48" i="14"/>
  <c r="K48" i="14"/>
  <c r="I48" i="14"/>
  <c r="M47" i="14"/>
  <c r="K47" i="14"/>
  <c r="I47" i="14"/>
  <c r="M46" i="14"/>
  <c r="K46" i="14"/>
  <c r="I46" i="14"/>
  <c r="M45" i="14"/>
  <c r="K45" i="14"/>
  <c r="I45" i="14"/>
  <c r="M44" i="14"/>
  <c r="K44" i="14"/>
  <c r="I44" i="14"/>
  <c r="M43" i="14"/>
  <c r="K43" i="14"/>
  <c r="I43" i="14"/>
  <c r="M42" i="14"/>
  <c r="K42" i="14"/>
  <c r="I42" i="14"/>
  <c r="M40" i="14"/>
  <c r="K40" i="14"/>
  <c r="I40" i="14"/>
  <c r="M39" i="14"/>
  <c r="K39" i="14"/>
  <c r="I39" i="14"/>
  <c r="M38" i="14"/>
  <c r="K38" i="14"/>
  <c r="I38" i="14"/>
  <c r="M36" i="14"/>
  <c r="K36" i="14"/>
  <c r="I36" i="14"/>
  <c r="M34" i="14"/>
  <c r="K34" i="14"/>
  <c r="I34" i="14"/>
  <c r="L33" i="14"/>
  <c r="M33" i="14"/>
  <c r="K33" i="14"/>
  <c r="I33" i="14"/>
  <c r="M32" i="14"/>
  <c r="K32" i="14"/>
  <c r="I32" i="14"/>
  <c r="M31" i="14"/>
  <c r="K31" i="14"/>
  <c r="I31" i="14"/>
  <c r="M30" i="14"/>
  <c r="K30" i="14"/>
  <c r="I30" i="14"/>
  <c r="M29" i="14"/>
  <c r="K29" i="14"/>
  <c r="I29" i="14"/>
  <c r="M28" i="14"/>
  <c r="K28" i="14"/>
  <c r="I28" i="14"/>
  <c r="M27" i="14"/>
  <c r="K27" i="14"/>
  <c r="I27" i="14"/>
  <c r="M26" i="14"/>
  <c r="K26" i="14"/>
  <c r="I26" i="14"/>
  <c r="M25" i="14"/>
  <c r="K25" i="14"/>
  <c r="I25" i="14"/>
  <c r="M24" i="14"/>
  <c r="K24" i="14"/>
  <c r="I24" i="14"/>
  <c r="M23" i="14"/>
  <c r="K23" i="14"/>
  <c r="I23" i="14"/>
  <c r="M22" i="14"/>
  <c r="K22" i="14"/>
  <c r="I22" i="14"/>
  <c r="M21" i="14"/>
  <c r="K21" i="14"/>
  <c r="I21" i="14"/>
  <c r="M20" i="14"/>
  <c r="K20" i="14"/>
  <c r="I20" i="14"/>
  <c r="M19" i="14"/>
  <c r="K19" i="14"/>
  <c r="I19" i="14"/>
  <c r="M18" i="14"/>
  <c r="K18" i="14"/>
  <c r="I18" i="14"/>
  <c r="M17" i="14"/>
  <c r="K17" i="14"/>
  <c r="I17" i="14"/>
  <c r="M16" i="14"/>
  <c r="K16" i="14"/>
  <c r="I16" i="14"/>
  <c r="L15" i="14"/>
  <c r="M15" i="14"/>
  <c r="K15" i="14"/>
  <c r="I15" i="14"/>
  <c r="M14" i="14"/>
  <c r="K14" i="14"/>
  <c r="I14" i="14"/>
  <c r="M13" i="14"/>
  <c r="K13" i="14"/>
  <c r="I13" i="14"/>
  <c r="L73" i="13"/>
  <c r="L72" i="13"/>
  <c r="L70" i="13"/>
  <c r="L69" i="13"/>
  <c r="L74" i="13"/>
  <c r="L66" i="13"/>
  <c r="L65" i="13"/>
  <c r="L64" i="13"/>
  <c r="L63" i="13"/>
  <c r="L62" i="13"/>
  <c r="L61" i="13"/>
  <c r="L60" i="13"/>
  <c r="L59" i="13"/>
  <c r="L58" i="13"/>
  <c r="L57" i="13"/>
  <c r="L56" i="13"/>
  <c r="L67" i="13"/>
  <c r="L46" i="13"/>
  <c r="L45" i="13"/>
  <c r="L44" i="13"/>
  <c r="L43" i="13"/>
  <c r="L42" i="13"/>
  <c r="L47" i="13"/>
  <c r="L39" i="13"/>
  <c r="L38" i="13"/>
  <c r="L36" i="13"/>
  <c r="L34" i="13"/>
  <c r="L29" i="13"/>
  <c r="L28" i="13"/>
  <c r="L26" i="13"/>
  <c r="L27" i="13"/>
  <c r="L25" i="13"/>
  <c r="L24" i="13"/>
  <c r="L23" i="13"/>
  <c r="L22" i="13"/>
  <c r="L21" i="13"/>
  <c r="L20" i="13"/>
  <c r="L19" i="13"/>
  <c r="L18" i="13"/>
  <c r="L17" i="13"/>
  <c r="L16" i="13"/>
  <c r="L14" i="13"/>
  <c r="L13" i="13"/>
  <c r="L30" i="13"/>
  <c r="L31" i="13"/>
  <c r="L32" i="13"/>
  <c r="L40" i="13"/>
  <c r="L48" i="13"/>
  <c r="L75" i="13"/>
  <c r="L76" i="13"/>
  <c r="M76" i="13"/>
  <c r="K76" i="13"/>
  <c r="I76" i="13"/>
  <c r="M75" i="13"/>
  <c r="K75" i="13"/>
  <c r="I75" i="13"/>
  <c r="M74" i="13"/>
  <c r="K74" i="13"/>
  <c r="I74" i="13"/>
  <c r="M73" i="13"/>
  <c r="K73" i="13"/>
  <c r="I73" i="13"/>
  <c r="M72" i="13"/>
  <c r="K72" i="13"/>
  <c r="I72" i="13"/>
  <c r="M70" i="13"/>
  <c r="K70" i="13"/>
  <c r="I70" i="13"/>
  <c r="M69" i="13"/>
  <c r="K69" i="13"/>
  <c r="I69" i="13"/>
  <c r="M67" i="13"/>
  <c r="K67" i="13"/>
  <c r="I67" i="13"/>
  <c r="M66" i="13"/>
  <c r="K66" i="13"/>
  <c r="I66" i="13"/>
  <c r="M65" i="13"/>
  <c r="K65" i="13"/>
  <c r="I65" i="13"/>
  <c r="M64" i="13"/>
  <c r="K64" i="13"/>
  <c r="I64" i="13"/>
  <c r="M63" i="13"/>
  <c r="K63" i="13"/>
  <c r="I63" i="13"/>
  <c r="M62" i="13"/>
  <c r="K62" i="13"/>
  <c r="I62" i="13"/>
  <c r="M61" i="13"/>
  <c r="K61" i="13"/>
  <c r="I61" i="13"/>
  <c r="M60" i="13"/>
  <c r="K60" i="13"/>
  <c r="I60" i="13"/>
  <c r="M59" i="13"/>
  <c r="K59" i="13"/>
  <c r="I59" i="13"/>
  <c r="M58" i="13"/>
  <c r="K58" i="13"/>
  <c r="I58" i="13"/>
  <c r="M57" i="13"/>
  <c r="K57" i="13"/>
  <c r="I57" i="13"/>
  <c r="M56" i="13"/>
  <c r="K56" i="13"/>
  <c r="I56" i="13"/>
  <c r="L55" i="13"/>
  <c r="M55" i="13"/>
  <c r="K55" i="13"/>
  <c r="I55" i="13"/>
  <c r="L54" i="13"/>
  <c r="M54" i="13"/>
  <c r="K54" i="13"/>
  <c r="I54" i="13"/>
  <c r="L53" i="13"/>
  <c r="M53" i="13"/>
  <c r="K53" i="13"/>
  <c r="I53" i="13"/>
  <c r="L52" i="13"/>
  <c r="M52" i="13"/>
  <c r="K52" i="13"/>
  <c r="I52" i="13"/>
  <c r="L51" i="13"/>
  <c r="M51" i="13"/>
  <c r="K51" i="13"/>
  <c r="I51" i="13"/>
  <c r="L50" i="13"/>
  <c r="M50" i="13"/>
  <c r="K50" i="13"/>
  <c r="I50" i="13"/>
  <c r="M48" i="13"/>
  <c r="K48" i="13"/>
  <c r="I48" i="13"/>
  <c r="M47" i="13"/>
  <c r="K47" i="13"/>
  <c r="I47" i="13"/>
  <c r="M46" i="13"/>
  <c r="K46" i="13"/>
  <c r="I46" i="13"/>
  <c r="M45" i="13"/>
  <c r="K45" i="13"/>
  <c r="I45" i="13"/>
  <c r="M44" i="13"/>
  <c r="K44" i="13"/>
  <c r="I44" i="13"/>
  <c r="M43" i="13"/>
  <c r="K43" i="13"/>
  <c r="I43" i="13"/>
  <c r="M42" i="13"/>
  <c r="K42" i="13"/>
  <c r="I42" i="13"/>
  <c r="M40" i="13"/>
  <c r="K40" i="13"/>
  <c r="I40" i="13"/>
  <c r="M39" i="13"/>
  <c r="K39" i="13"/>
  <c r="I39" i="13"/>
  <c r="M38" i="13"/>
  <c r="K38" i="13"/>
  <c r="I38" i="13"/>
  <c r="M36" i="13"/>
  <c r="K36" i="13"/>
  <c r="I36" i="13"/>
  <c r="M34" i="13"/>
  <c r="K34" i="13"/>
  <c r="I34" i="13"/>
  <c r="L33" i="13"/>
  <c r="M33" i="13"/>
  <c r="K33" i="13"/>
  <c r="I33" i="13"/>
  <c r="M32" i="13"/>
  <c r="K32" i="13"/>
  <c r="I32" i="13"/>
  <c r="M31" i="13"/>
  <c r="K31" i="13"/>
  <c r="I31" i="13"/>
  <c r="M30" i="13"/>
  <c r="K30" i="13"/>
  <c r="I30" i="13"/>
  <c r="M29" i="13"/>
  <c r="K29" i="13"/>
  <c r="I29" i="13"/>
  <c r="M28" i="13"/>
  <c r="K28" i="13"/>
  <c r="I28" i="13"/>
  <c r="M27" i="13"/>
  <c r="K27" i="13"/>
  <c r="I27" i="13"/>
  <c r="M26" i="13"/>
  <c r="K26" i="13"/>
  <c r="I26" i="13"/>
  <c r="M25" i="13"/>
  <c r="K25" i="13"/>
  <c r="I25" i="13"/>
  <c r="M24" i="13"/>
  <c r="K24" i="13"/>
  <c r="I24" i="13"/>
  <c r="M23" i="13"/>
  <c r="K23" i="13"/>
  <c r="I23" i="13"/>
  <c r="M22" i="13"/>
  <c r="K22" i="13"/>
  <c r="I22" i="13"/>
  <c r="M21" i="13"/>
  <c r="K21" i="13"/>
  <c r="I21" i="13"/>
  <c r="M20" i="13"/>
  <c r="K20" i="13"/>
  <c r="I20" i="13"/>
  <c r="M19" i="13"/>
  <c r="K19" i="13"/>
  <c r="I19" i="13"/>
  <c r="M18" i="13"/>
  <c r="K18" i="13"/>
  <c r="I18" i="13"/>
  <c r="M17" i="13"/>
  <c r="K17" i="13"/>
  <c r="I17" i="13"/>
  <c r="M16" i="13"/>
  <c r="K16" i="13"/>
  <c r="I16" i="13"/>
  <c r="L15" i="13"/>
  <c r="M15" i="13"/>
  <c r="K15" i="13"/>
  <c r="I15" i="13"/>
  <c r="M14" i="13"/>
  <c r="K14" i="13"/>
  <c r="I14" i="13"/>
  <c r="M13" i="13"/>
  <c r="K13" i="13"/>
  <c r="I13" i="13"/>
  <c r="L73" i="21"/>
  <c r="L72" i="21"/>
  <c r="L70" i="21"/>
  <c r="L69" i="21"/>
  <c r="L74" i="21"/>
  <c r="L66" i="21"/>
  <c r="L65" i="21"/>
  <c r="L64" i="21"/>
  <c r="L63" i="21"/>
  <c r="L62" i="21"/>
  <c r="L61" i="21"/>
  <c r="L60" i="21"/>
  <c r="L59" i="21"/>
  <c r="L58" i="21"/>
  <c r="L57" i="21"/>
  <c r="L56" i="21"/>
  <c r="L67" i="21"/>
  <c r="L46" i="21"/>
  <c r="L45" i="21"/>
  <c r="L44" i="21"/>
  <c r="L43" i="21"/>
  <c r="L42" i="21"/>
  <c r="L47" i="21"/>
  <c r="L39" i="21"/>
  <c r="L38" i="21"/>
  <c r="L36" i="21"/>
  <c r="L34" i="21"/>
  <c r="L29" i="21"/>
  <c r="L28" i="21"/>
  <c r="L26" i="21"/>
  <c r="L27" i="21"/>
  <c r="L25" i="21"/>
  <c r="L24" i="21"/>
  <c r="L23" i="21"/>
  <c r="L22" i="21"/>
  <c r="L21" i="21"/>
  <c r="L20" i="21"/>
  <c r="L19" i="21"/>
  <c r="L18" i="21"/>
  <c r="L17" i="21"/>
  <c r="L16" i="21"/>
  <c r="L14" i="21"/>
  <c r="L13" i="21"/>
  <c r="L30" i="21"/>
  <c r="L31" i="21"/>
  <c r="L32" i="21"/>
  <c r="L40" i="21"/>
  <c r="L48" i="21"/>
  <c r="L75" i="21"/>
  <c r="L76" i="21"/>
  <c r="M76" i="21"/>
  <c r="K76" i="21"/>
  <c r="I76" i="21"/>
  <c r="M75" i="21"/>
  <c r="K75" i="21"/>
  <c r="I75" i="21"/>
  <c r="M74" i="21"/>
  <c r="K74" i="21"/>
  <c r="I74" i="21"/>
  <c r="M73" i="21"/>
  <c r="K73" i="21"/>
  <c r="I73" i="21"/>
  <c r="M72" i="21"/>
  <c r="K72" i="21"/>
  <c r="I72" i="21"/>
  <c r="M70" i="21"/>
  <c r="K70" i="21"/>
  <c r="I70" i="21"/>
  <c r="M69" i="21"/>
  <c r="K69" i="21"/>
  <c r="I69" i="21"/>
  <c r="M67" i="21"/>
  <c r="K67" i="21"/>
  <c r="I67" i="21"/>
  <c r="M66" i="21"/>
  <c r="K66" i="21"/>
  <c r="I66" i="21"/>
  <c r="M65" i="21"/>
  <c r="K65" i="21"/>
  <c r="I65" i="21"/>
  <c r="M64" i="21"/>
  <c r="K64" i="21"/>
  <c r="I64" i="21"/>
  <c r="M63" i="21"/>
  <c r="K63" i="21"/>
  <c r="I63" i="21"/>
  <c r="M62" i="21"/>
  <c r="K62" i="21"/>
  <c r="I62" i="21"/>
  <c r="M61" i="21"/>
  <c r="K61" i="21"/>
  <c r="I61" i="21"/>
  <c r="M60" i="21"/>
  <c r="K60" i="21"/>
  <c r="I60" i="21"/>
  <c r="M59" i="21"/>
  <c r="K59" i="21"/>
  <c r="I59" i="21"/>
  <c r="M58" i="21"/>
  <c r="K58" i="21"/>
  <c r="I58" i="21"/>
  <c r="M57" i="21"/>
  <c r="K57" i="21"/>
  <c r="I57" i="21"/>
  <c r="M56" i="21"/>
  <c r="K56" i="21"/>
  <c r="I56" i="21"/>
  <c r="L55" i="21"/>
  <c r="M55" i="21"/>
  <c r="K55" i="21"/>
  <c r="I55" i="21"/>
  <c r="L54" i="21"/>
  <c r="M54" i="21"/>
  <c r="K54" i="21"/>
  <c r="I54" i="21"/>
  <c r="L53" i="21"/>
  <c r="M53" i="21"/>
  <c r="K53" i="21"/>
  <c r="I53" i="21"/>
  <c r="L52" i="21"/>
  <c r="M52" i="21"/>
  <c r="K52" i="21"/>
  <c r="I52" i="21"/>
  <c r="L51" i="21"/>
  <c r="M51" i="21"/>
  <c r="K51" i="21"/>
  <c r="I51" i="21"/>
  <c r="L50" i="21"/>
  <c r="M50" i="21"/>
  <c r="K50" i="21"/>
  <c r="I50" i="21"/>
  <c r="M48" i="21"/>
  <c r="K48" i="21"/>
  <c r="I48" i="21"/>
  <c r="M47" i="21"/>
  <c r="K47" i="21"/>
  <c r="I47" i="21"/>
  <c r="M46" i="21"/>
  <c r="K46" i="21"/>
  <c r="I46" i="21"/>
  <c r="M45" i="21"/>
  <c r="K45" i="21"/>
  <c r="I45" i="21"/>
  <c r="M44" i="21"/>
  <c r="K44" i="21"/>
  <c r="I44" i="21"/>
  <c r="M43" i="21"/>
  <c r="K43" i="21"/>
  <c r="I43" i="21"/>
  <c r="M42" i="21"/>
  <c r="K42" i="21"/>
  <c r="I42" i="21"/>
  <c r="M40" i="21"/>
  <c r="K40" i="21"/>
  <c r="I40" i="21"/>
  <c r="M39" i="21"/>
  <c r="K39" i="21"/>
  <c r="I39" i="21"/>
  <c r="M38" i="21"/>
  <c r="K38" i="21"/>
  <c r="I38" i="21"/>
  <c r="M36" i="21"/>
  <c r="K36" i="21"/>
  <c r="I36" i="21"/>
  <c r="M34" i="21"/>
  <c r="K34" i="21"/>
  <c r="I34" i="21"/>
  <c r="M32" i="21"/>
  <c r="K32" i="21"/>
  <c r="I32" i="21"/>
  <c r="M31" i="21"/>
  <c r="K31" i="21"/>
  <c r="I31" i="21"/>
  <c r="M30" i="21"/>
  <c r="K30" i="21"/>
  <c r="I30" i="21"/>
  <c r="M29" i="21"/>
  <c r="K29" i="21"/>
  <c r="I29" i="21"/>
  <c r="M28" i="21"/>
  <c r="K28" i="21"/>
  <c r="I28" i="21"/>
  <c r="M27" i="21"/>
  <c r="K27" i="21"/>
  <c r="I27" i="21"/>
  <c r="M26" i="21"/>
  <c r="K26" i="21"/>
  <c r="I26" i="21"/>
  <c r="M25" i="21"/>
  <c r="K25" i="21"/>
  <c r="I25" i="21"/>
  <c r="M24" i="21"/>
  <c r="K24" i="21"/>
  <c r="I24" i="21"/>
  <c r="M23" i="21"/>
  <c r="K23" i="21"/>
  <c r="I23" i="21"/>
  <c r="M22" i="21"/>
  <c r="K22" i="21"/>
  <c r="I22" i="21"/>
  <c r="M21" i="21"/>
  <c r="K21" i="21"/>
  <c r="I21" i="21"/>
  <c r="M20" i="21"/>
  <c r="K20" i="21"/>
  <c r="I20" i="21"/>
  <c r="M19" i="21"/>
  <c r="K19" i="21"/>
  <c r="I19" i="21"/>
  <c r="M18" i="21"/>
  <c r="K18" i="21"/>
  <c r="I18" i="21"/>
  <c r="M17" i="21"/>
  <c r="K17" i="21"/>
  <c r="I17" i="21"/>
  <c r="M16" i="21"/>
  <c r="K16" i="21"/>
  <c r="I16" i="21"/>
  <c r="L15" i="21"/>
  <c r="M15" i="21"/>
  <c r="K15" i="21"/>
  <c r="I15" i="21"/>
  <c r="M14" i="21"/>
  <c r="K14" i="21"/>
  <c r="I14" i="21"/>
  <c r="M13" i="21"/>
  <c r="K13" i="21"/>
  <c r="I13" i="21"/>
  <c r="L73" i="19"/>
  <c r="L72" i="19"/>
  <c r="L70" i="19"/>
  <c r="L69" i="19"/>
  <c r="L74" i="19"/>
  <c r="L66" i="19"/>
  <c r="L65" i="19"/>
  <c r="L64" i="19"/>
  <c r="L63" i="19"/>
  <c r="L62" i="19"/>
  <c r="L61" i="19"/>
  <c r="L60" i="19"/>
  <c r="L59" i="19"/>
  <c r="L58" i="19"/>
  <c r="L57" i="19"/>
  <c r="L56" i="19"/>
  <c r="L67" i="19"/>
  <c r="L46" i="19"/>
  <c r="L45" i="19"/>
  <c r="L44" i="19"/>
  <c r="L43" i="19"/>
  <c r="L42" i="19"/>
  <c r="L47" i="19"/>
  <c r="L39" i="19"/>
  <c r="L38" i="19"/>
  <c r="L36" i="19"/>
  <c r="L34" i="19"/>
  <c r="L29" i="19"/>
  <c r="L28" i="19"/>
  <c r="L26" i="19"/>
  <c r="L27" i="19"/>
  <c r="L25" i="19"/>
  <c r="L24" i="19"/>
  <c r="L23" i="19"/>
  <c r="L22" i="19"/>
  <c r="L21" i="19"/>
  <c r="L20" i="19"/>
  <c r="L19" i="19"/>
  <c r="L18" i="19"/>
  <c r="L17" i="19"/>
  <c r="L16" i="19"/>
  <c r="L14" i="19"/>
  <c r="L13" i="19"/>
  <c r="L30" i="19"/>
  <c r="L31" i="19"/>
  <c r="L32" i="19"/>
  <c r="L40" i="19"/>
  <c r="L48" i="19"/>
  <c r="L75" i="19"/>
  <c r="L76" i="19"/>
  <c r="M76" i="19"/>
  <c r="K76" i="19"/>
  <c r="I76" i="19"/>
  <c r="M75" i="19"/>
  <c r="K75" i="19"/>
  <c r="I75" i="19"/>
  <c r="M74" i="19"/>
  <c r="K74" i="19"/>
  <c r="I74" i="19"/>
  <c r="M73" i="19"/>
  <c r="K73" i="19"/>
  <c r="I73" i="19"/>
  <c r="M72" i="19"/>
  <c r="K72" i="19"/>
  <c r="I72" i="19"/>
  <c r="M70" i="19"/>
  <c r="K70" i="19"/>
  <c r="I70" i="19"/>
  <c r="M69" i="19"/>
  <c r="K69" i="19"/>
  <c r="I69" i="19"/>
  <c r="M67" i="19"/>
  <c r="K67" i="19"/>
  <c r="I67" i="19"/>
  <c r="M66" i="19"/>
  <c r="K66" i="19"/>
  <c r="I66" i="19"/>
  <c r="M65" i="19"/>
  <c r="K65" i="19"/>
  <c r="I65" i="19"/>
  <c r="M64" i="19"/>
  <c r="K64" i="19"/>
  <c r="I64" i="19"/>
  <c r="M63" i="19"/>
  <c r="K63" i="19"/>
  <c r="I63" i="19"/>
  <c r="M62" i="19"/>
  <c r="K62" i="19"/>
  <c r="I62" i="19"/>
  <c r="M61" i="19"/>
  <c r="K61" i="19"/>
  <c r="I61" i="19"/>
  <c r="M60" i="19"/>
  <c r="K60" i="19"/>
  <c r="I60" i="19"/>
  <c r="M59" i="19"/>
  <c r="K59" i="19"/>
  <c r="I59" i="19"/>
  <c r="M58" i="19"/>
  <c r="K58" i="19"/>
  <c r="I58" i="19"/>
  <c r="M57" i="19"/>
  <c r="K57" i="19"/>
  <c r="I57" i="19"/>
  <c r="M56" i="19"/>
  <c r="K56" i="19"/>
  <c r="I56" i="19"/>
  <c r="L55" i="19"/>
  <c r="M55" i="19"/>
  <c r="K55" i="19"/>
  <c r="I55" i="19"/>
  <c r="L54" i="19"/>
  <c r="M54" i="19"/>
  <c r="K54" i="19"/>
  <c r="I54" i="19"/>
  <c r="L53" i="19"/>
  <c r="M53" i="19"/>
  <c r="K53" i="19"/>
  <c r="I53" i="19"/>
  <c r="L52" i="19"/>
  <c r="M52" i="19"/>
  <c r="K52" i="19"/>
  <c r="I52" i="19"/>
  <c r="L51" i="19"/>
  <c r="M51" i="19"/>
  <c r="K51" i="19"/>
  <c r="I51" i="19"/>
  <c r="L50" i="19"/>
  <c r="M50" i="19"/>
  <c r="K50" i="19"/>
  <c r="I50" i="19"/>
  <c r="M48" i="19"/>
  <c r="K48" i="19"/>
  <c r="I48" i="19"/>
  <c r="M47" i="19"/>
  <c r="K47" i="19"/>
  <c r="I47" i="19"/>
  <c r="M46" i="19"/>
  <c r="K46" i="19"/>
  <c r="I46" i="19"/>
  <c r="M45" i="19"/>
  <c r="K45" i="19"/>
  <c r="I45" i="19"/>
  <c r="M44" i="19"/>
  <c r="K44" i="19"/>
  <c r="I44" i="19"/>
  <c r="M43" i="19"/>
  <c r="K43" i="19"/>
  <c r="I43" i="19"/>
  <c r="M42" i="19"/>
  <c r="K42" i="19"/>
  <c r="I42" i="19"/>
  <c r="M40" i="19"/>
  <c r="K40" i="19"/>
  <c r="I40" i="19"/>
  <c r="M39" i="19"/>
  <c r="K39" i="19"/>
  <c r="I39" i="19"/>
  <c r="M38" i="19"/>
  <c r="K38" i="19"/>
  <c r="I38" i="19"/>
  <c r="M36" i="19"/>
  <c r="K36" i="19"/>
  <c r="I36" i="19"/>
  <c r="M34" i="19"/>
  <c r="K34" i="19"/>
  <c r="I34" i="19"/>
  <c r="M32" i="19"/>
  <c r="K32" i="19"/>
  <c r="I32" i="19"/>
  <c r="M31" i="19"/>
  <c r="K31" i="19"/>
  <c r="I31" i="19"/>
  <c r="M30" i="19"/>
  <c r="K30" i="19"/>
  <c r="I30" i="19"/>
  <c r="M29" i="19"/>
  <c r="K29" i="19"/>
  <c r="I29" i="19"/>
  <c r="M28" i="19"/>
  <c r="K28" i="19"/>
  <c r="I28" i="19"/>
  <c r="M27" i="19"/>
  <c r="K27" i="19"/>
  <c r="I27" i="19"/>
  <c r="M26" i="19"/>
  <c r="K26" i="19"/>
  <c r="I26" i="19"/>
  <c r="M25" i="19"/>
  <c r="K25" i="19"/>
  <c r="I25" i="19"/>
  <c r="M24" i="19"/>
  <c r="K24" i="19"/>
  <c r="I24" i="19"/>
  <c r="M23" i="19"/>
  <c r="K23" i="19"/>
  <c r="I23" i="19"/>
  <c r="M22" i="19"/>
  <c r="K22" i="19"/>
  <c r="I22" i="19"/>
  <c r="M21" i="19"/>
  <c r="K21" i="19"/>
  <c r="I21" i="19"/>
  <c r="M20" i="19"/>
  <c r="K20" i="19"/>
  <c r="I20" i="19"/>
  <c r="M19" i="19"/>
  <c r="K19" i="19"/>
  <c r="I19" i="19"/>
  <c r="M18" i="19"/>
  <c r="K18" i="19"/>
  <c r="I18" i="19"/>
  <c r="M17" i="19"/>
  <c r="K17" i="19"/>
  <c r="I17" i="19"/>
  <c r="M16" i="19"/>
  <c r="K16" i="19"/>
  <c r="I16" i="19"/>
  <c r="L15" i="19"/>
  <c r="M15" i="19"/>
  <c r="K15" i="19"/>
  <c r="I15" i="19"/>
  <c r="M14" i="19"/>
  <c r="K14" i="19"/>
  <c r="I14" i="19"/>
  <c r="M13" i="19"/>
  <c r="K13" i="19"/>
  <c r="I13" i="19"/>
  <c r="L73" i="12"/>
  <c r="L72" i="12"/>
  <c r="L70" i="12"/>
  <c r="L69" i="12"/>
  <c r="L74" i="12"/>
  <c r="L66" i="12"/>
  <c r="L65" i="12"/>
  <c r="L64" i="12"/>
  <c r="L63" i="12"/>
  <c r="L62" i="12"/>
  <c r="L61" i="12"/>
  <c r="L60" i="12"/>
  <c r="L59" i="12"/>
  <c r="L58" i="12"/>
  <c r="L57" i="12"/>
  <c r="L56" i="12"/>
  <c r="L67" i="12"/>
  <c r="L46" i="12"/>
  <c r="L45" i="12"/>
  <c r="L44" i="12"/>
  <c r="L43" i="12"/>
  <c r="L42" i="12"/>
  <c r="L47" i="12"/>
  <c r="L39" i="12"/>
  <c r="L38" i="12"/>
  <c r="L36" i="12"/>
  <c r="L34" i="12"/>
  <c r="L29" i="12"/>
  <c r="L28" i="12"/>
  <c r="L26" i="12"/>
  <c r="L27" i="12"/>
  <c r="L25" i="12"/>
  <c r="L24" i="12"/>
  <c r="L23" i="12"/>
  <c r="L22" i="12"/>
  <c r="L21" i="12"/>
  <c r="L20" i="12"/>
  <c r="L19" i="12"/>
  <c r="L18" i="12"/>
  <c r="L17" i="12"/>
  <c r="L16" i="12"/>
  <c r="L14" i="12"/>
  <c r="L13" i="12"/>
  <c r="L30" i="12"/>
  <c r="L31" i="12"/>
  <c r="L32" i="12"/>
  <c r="L40" i="12"/>
  <c r="L48" i="12"/>
  <c r="L75" i="12"/>
  <c r="L76" i="12"/>
  <c r="M76" i="12"/>
  <c r="K76" i="12"/>
  <c r="I76" i="12"/>
  <c r="M75" i="12"/>
  <c r="K75" i="12"/>
  <c r="I75" i="12"/>
  <c r="M74" i="12"/>
  <c r="K74" i="12"/>
  <c r="I74" i="12"/>
  <c r="M73" i="12"/>
  <c r="K73" i="12"/>
  <c r="I73" i="12"/>
  <c r="M72" i="12"/>
  <c r="K72" i="12"/>
  <c r="I72" i="12"/>
  <c r="M70" i="12"/>
  <c r="K70" i="12"/>
  <c r="I70" i="12"/>
  <c r="M69" i="12"/>
  <c r="K69" i="12"/>
  <c r="I69" i="12"/>
  <c r="M67" i="12"/>
  <c r="K67" i="12"/>
  <c r="I67" i="12"/>
  <c r="M66" i="12"/>
  <c r="K66" i="12"/>
  <c r="I66" i="12"/>
  <c r="M65" i="12"/>
  <c r="K65" i="12"/>
  <c r="I65" i="12"/>
  <c r="M64" i="12"/>
  <c r="K64" i="12"/>
  <c r="I64" i="12"/>
  <c r="M63" i="12"/>
  <c r="K63" i="12"/>
  <c r="I63" i="12"/>
  <c r="M62" i="12"/>
  <c r="K62" i="12"/>
  <c r="I62" i="12"/>
  <c r="M61" i="12"/>
  <c r="K61" i="12"/>
  <c r="I61" i="12"/>
  <c r="M60" i="12"/>
  <c r="K60" i="12"/>
  <c r="I60" i="12"/>
  <c r="M59" i="12"/>
  <c r="K59" i="12"/>
  <c r="I59" i="12"/>
  <c r="M58" i="12"/>
  <c r="K58" i="12"/>
  <c r="I58" i="12"/>
  <c r="M57" i="12"/>
  <c r="K57" i="12"/>
  <c r="I57" i="12"/>
  <c r="M56" i="12"/>
  <c r="K56" i="12"/>
  <c r="I56" i="12"/>
  <c r="L55" i="12"/>
  <c r="M55" i="12"/>
  <c r="K55" i="12"/>
  <c r="I55" i="12"/>
  <c r="L54" i="12"/>
  <c r="M54" i="12"/>
  <c r="K54" i="12"/>
  <c r="I54" i="12"/>
  <c r="L53" i="12"/>
  <c r="M53" i="12"/>
  <c r="K53" i="12"/>
  <c r="I53" i="12"/>
  <c r="L52" i="12"/>
  <c r="M52" i="12"/>
  <c r="K52" i="12"/>
  <c r="I52" i="12"/>
  <c r="L51" i="12"/>
  <c r="M51" i="12"/>
  <c r="K51" i="12"/>
  <c r="I51" i="12"/>
  <c r="L50" i="12"/>
  <c r="M50" i="12"/>
  <c r="K50" i="12"/>
  <c r="I50" i="12"/>
  <c r="M48" i="12"/>
  <c r="K48" i="12"/>
  <c r="I48" i="12"/>
  <c r="M47" i="12"/>
  <c r="K47" i="12"/>
  <c r="I47" i="12"/>
  <c r="M46" i="12"/>
  <c r="K46" i="12"/>
  <c r="I46" i="12"/>
  <c r="M45" i="12"/>
  <c r="K45" i="12"/>
  <c r="I45" i="12"/>
  <c r="M44" i="12"/>
  <c r="K44" i="12"/>
  <c r="I44" i="12"/>
  <c r="M43" i="12"/>
  <c r="K43" i="12"/>
  <c r="I43" i="12"/>
  <c r="M42" i="12"/>
  <c r="K42" i="12"/>
  <c r="I42" i="12"/>
  <c r="M40" i="12"/>
  <c r="K40" i="12"/>
  <c r="I40" i="12"/>
  <c r="M39" i="12"/>
  <c r="K39" i="12"/>
  <c r="I39" i="12"/>
  <c r="M38" i="12"/>
  <c r="K38" i="12"/>
  <c r="I38" i="12"/>
  <c r="M36" i="12"/>
  <c r="K36" i="12"/>
  <c r="I36" i="12"/>
  <c r="M34" i="12"/>
  <c r="K34" i="12"/>
  <c r="I34" i="12"/>
  <c r="L33" i="12"/>
  <c r="M33" i="12"/>
  <c r="K33" i="12"/>
  <c r="I33" i="12"/>
  <c r="M32" i="12"/>
  <c r="K32" i="12"/>
  <c r="I32" i="12"/>
  <c r="M31" i="12"/>
  <c r="K31" i="12"/>
  <c r="I31" i="12"/>
  <c r="M30" i="12"/>
  <c r="K30" i="12"/>
  <c r="I30" i="12"/>
  <c r="M29" i="12"/>
  <c r="K29" i="12"/>
  <c r="I29" i="12"/>
  <c r="M28" i="12"/>
  <c r="K28" i="12"/>
  <c r="I28" i="12"/>
  <c r="M27" i="12"/>
  <c r="K27" i="12"/>
  <c r="I27" i="12"/>
  <c r="M26" i="12"/>
  <c r="K26" i="12"/>
  <c r="I26" i="12"/>
  <c r="M25" i="12"/>
  <c r="K25" i="12"/>
  <c r="I25" i="12"/>
  <c r="M24" i="12"/>
  <c r="K24" i="12"/>
  <c r="I24" i="12"/>
  <c r="M23" i="12"/>
  <c r="K23" i="12"/>
  <c r="I23" i="12"/>
  <c r="M22" i="12"/>
  <c r="K22" i="12"/>
  <c r="I22" i="12"/>
  <c r="M21" i="12"/>
  <c r="K21" i="12"/>
  <c r="I21" i="12"/>
  <c r="M20" i="12"/>
  <c r="K20" i="12"/>
  <c r="I20" i="12"/>
  <c r="M19" i="12"/>
  <c r="K19" i="12"/>
  <c r="I19" i="12"/>
  <c r="M18" i="12"/>
  <c r="K18" i="12"/>
  <c r="I18" i="12"/>
  <c r="M17" i="12"/>
  <c r="K17" i="12"/>
  <c r="I17" i="12"/>
  <c r="M16" i="12"/>
  <c r="K16" i="12"/>
  <c r="I16" i="12"/>
  <c r="L15" i="12"/>
  <c r="M15" i="12"/>
  <c r="K15" i="12"/>
  <c r="I15" i="12"/>
  <c r="M14" i="12"/>
  <c r="K14" i="12"/>
  <c r="I14" i="12"/>
  <c r="M13" i="12"/>
  <c r="K13" i="12"/>
  <c r="I13" i="12"/>
  <c r="L73" i="22"/>
  <c r="L72" i="22"/>
  <c r="L70" i="22"/>
  <c r="L69" i="22"/>
  <c r="L74" i="22"/>
  <c r="L66" i="22"/>
  <c r="L65" i="22"/>
  <c r="L64" i="22"/>
  <c r="L63" i="22"/>
  <c r="L62" i="22"/>
  <c r="L61" i="22"/>
  <c r="L60" i="22"/>
  <c r="L59" i="22"/>
  <c r="L58" i="22"/>
  <c r="L57" i="22"/>
  <c r="L56" i="22"/>
  <c r="L67" i="22"/>
  <c r="L46" i="22"/>
  <c r="L45" i="22"/>
  <c r="L44" i="22"/>
  <c r="L43" i="22"/>
  <c r="L42" i="22"/>
  <c r="L47" i="22"/>
  <c r="L39" i="22"/>
  <c r="L38" i="22"/>
  <c r="L36" i="22"/>
  <c r="L34" i="22"/>
  <c r="L29" i="22"/>
  <c r="L28" i="22"/>
  <c r="L26" i="22"/>
  <c r="L27" i="22"/>
  <c r="L25" i="22"/>
  <c r="L24" i="22"/>
  <c r="L23" i="22"/>
  <c r="L22" i="22"/>
  <c r="L21" i="22"/>
  <c r="L20" i="22"/>
  <c r="L19" i="22"/>
  <c r="L18" i="22"/>
  <c r="L17" i="22"/>
  <c r="L16" i="22"/>
  <c r="L14" i="22"/>
  <c r="L13" i="22"/>
  <c r="L30" i="22"/>
  <c r="L31" i="22"/>
  <c r="L32" i="22"/>
  <c r="L40" i="22"/>
  <c r="L48" i="22"/>
  <c r="L75" i="22"/>
  <c r="L76" i="22"/>
  <c r="M76" i="22"/>
  <c r="K76" i="22"/>
  <c r="I76" i="22"/>
  <c r="F73" i="22"/>
  <c r="F72" i="22"/>
  <c r="F70" i="22"/>
  <c r="F69" i="22"/>
  <c r="F74" i="22"/>
  <c r="F66" i="22"/>
  <c r="F67" i="22" s="1"/>
  <c r="F65" i="22"/>
  <c r="F64" i="22"/>
  <c r="F63" i="22"/>
  <c r="F62" i="22"/>
  <c r="F61" i="22"/>
  <c r="F60" i="22"/>
  <c r="F59" i="22"/>
  <c r="F58" i="22"/>
  <c r="F57" i="22"/>
  <c r="F55" i="22"/>
  <c r="F53" i="22"/>
  <c r="F52" i="22"/>
  <c r="F51" i="22"/>
  <c r="F50" i="22"/>
  <c r="F54" i="22"/>
  <c r="F56" i="22"/>
  <c r="F46" i="22"/>
  <c r="F45" i="22"/>
  <c r="F44" i="22"/>
  <c r="F43" i="22"/>
  <c r="F42" i="22"/>
  <c r="F47" i="22"/>
  <c r="F39" i="22"/>
  <c r="F38" i="22"/>
  <c r="F36" i="22"/>
  <c r="F34" i="22"/>
  <c r="F29" i="22"/>
  <c r="F28" i="22"/>
  <c r="F26" i="22"/>
  <c r="F27" i="22"/>
  <c r="F25" i="22"/>
  <c r="F24" i="22"/>
  <c r="F23" i="22"/>
  <c r="F22" i="22"/>
  <c r="F21" i="22"/>
  <c r="F20" i="22"/>
  <c r="F19" i="22"/>
  <c r="F18" i="22"/>
  <c r="F17" i="22"/>
  <c r="F16" i="22"/>
  <c r="F14" i="22"/>
  <c r="F13" i="22"/>
  <c r="F30" i="22"/>
  <c r="F31" i="22"/>
  <c r="F32" i="22"/>
  <c r="F40" i="22"/>
  <c r="F48" i="22"/>
  <c r="F75" i="22"/>
  <c r="M75" i="22"/>
  <c r="K75" i="22"/>
  <c r="I75" i="22"/>
  <c r="G75" i="22"/>
  <c r="E75" i="22"/>
  <c r="C75" i="22"/>
  <c r="M74" i="22"/>
  <c r="K74" i="22"/>
  <c r="I74" i="22"/>
  <c r="E74" i="22"/>
  <c r="C74" i="22"/>
  <c r="M73" i="22"/>
  <c r="K73" i="22"/>
  <c r="I73" i="22"/>
  <c r="E73" i="22"/>
  <c r="C73" i="22"/>
  <c r="M72" i="22"/>
  <c r="K72" i="22"/>
  <c r="I72" i="22"/>
  <c r="E72" i="22"/>
  <c r="C72" i="22"/>
  <c r="M70" i="22"/>
  <c r="K70" i="22"/>
  <c r="I70" i="22"/>
  <c r="E70" i="22"/>
  <c r="C70" i="22"/>
  <c r="M69" i="22"/>
  <c r="K69" i="22"/>
  <c r="I69" i="22"/>
  <c r="E69" i="22"/>
  <c r="C69" i="22"/>
  <c r="M67" i="22"/>
  <c r="K67" i="22"/>
  <c r="I67" i="22"/>
  <c r="M66" i="22"/>
  <c r="K66" i="22"/>
  <c r="I66" i="22"/>
  <c r="E66" i="22"/>
  <c r="C66" i="22"/>
  <c r="M65" i="22"/>
  <c r="K65" i="22"/>
  <c r="I65" i="22"/>
  <c r="E65" i="22"/>
  <c r="C65" i="22"/>
  <c r="M64" i="22"/>
  <c r="K64" i="22"/>
  <c r="I64" i="22"/>
  <c r="E64" i="22"/>
  <c r="C64" i="22"/>
  <c r="M63" i="22"/>
  <c r="K63" i="22"/>
  <c r="I63" i="22"/>
  <c r="E63" i="22"/>
  <c r="C63" i="22"/>
  <c r="M62" i="22"/>
  <c r="K62" i="22"/>
  <c r="I62" i="22"/>
  <c r="E62" i="22"/>
  <c r="C62" i="22"/>
  <c r="M61" i="22"/>
  <c r="K61" i="22"/>
  <c r="I61" i="22"/>
  <c r="E61" i="22"/>
  <c r="C61" i="22"/>
  <c r="M60" i="22"/>
  <c r="K60" i="22"/>
  <c r="I60" i="22"/>
  <c r="E60" i="22"/>
  <c r="C60" i="22"/>
  <c r="M59" i="22"/>
  <c r="K59" i="22"/>
  <c r="I59" i="22"/>
  <c r="E59" i="22"/>
  <c r="C59" i="22"/>
  <c r="M58" i="22"/>
  <c r="K58" i="22"/>
  <c r="I58" i="22"/>
  <c r="E58" i="22"/>
  <c r="C58" i="22"/>
  <c r="M57" i="22"/>
  <c r="K57" i="22"/>
  <c r="I57" i="22"/>
  <c r="E57" i="22"/>
  <c r="C57" i="22"/>
  <c r="M56" i="22"/>
  <c r="K56" i="22"/>
  <c r="I56" i="22"/>
  <c r="E56" i="22"/>
  <c r="C56" i="22"/>
  <c r="L55" i="22"/>
  <c r="M55" i="22"/>
  <c r="K55" i="22"/>
  <c r="I55" i="22"/>
  <c r="E55" i="22"/>
  <c r="C55" i="22"/>
  <c r="L54" i="22"/>
  <c r="M54" i="22"/>
  <c r="K54" i="22"/>
  <c r="I54" i="22"/>
  <c r="G54" i="22"/>
  <c r="E54" i="22"/>
  <c r="C54" i="22"/>
  <c r="L53" i="22"/>
  <c r="M53" i="22"/>
  <c r="K53" i="22"/>
  <c r="I53" i="22"/>
  <c r="E53" i="22"/>
  <c r="C53" i="22"/>
  <c r="L52" i="22"/>
  <c r="M52" i="22"/>
  <c r="K52" i="22"/>
  <c r="I52" i="22"/>
  <c r="E52" i="22"/>
  <c r="C52" i="22"/>
  <c r="L51" i="22"/>
  <c r="M51" i="22"/>
  <c r="K51" i="22"/>
  <c r="I51" i="22"/>
  <c r="E51" i="22"/>
  <c r="C51" i="22"/>
  <c r="L50" i="22"/>
  <c r="M50" i="22"/>
  <c r="K50" i="22"/>
  <c r="I50" i="22"/>
  <c r="E50" i="22"/>
  <c r="C50" i="22"/>
  <c r="M48" i="22"/>
  <c r="K48" i="22"/>
  <c r="I48" i="22"/>
  <c r="E48" i="22"/>
  <c r="C48" i="22"/>
  <c r="M47" i="22"/>
  <c r="K47" i="22"/>
  <c r="I47" i="22"/>
  <c r="E47" i="22"/>
  <c r="C47" i="22"/>
  <c r="M46" i="22"/>
  <c r="K46" i="22"/>
  <c r="I46" i="22"/>
  <c r="E46" i="22"/>
  <c r="C46" i="22"/>
  <c r="M45" i="22"/>
  <c r="K45" i="22"/>
  <c r="I45" i="22"/>
  <c r="G45" i="22"/>
  <c r="E45" i="22"/>
  <c r="C45" i="22"/>
  <c r="M44" i="22"/>
  <c r="K44" i="22"/>
  <c r="I44" i="22"/>
  <c r="G44" i="22"/>
  <c r="E44" i="22"/>
  <c r="C44" i="22"/>
  <c r="M43" i="22"/>
  <c r="K43" i="22"/>
  <c r="I43" i="22"/>
  <c r="G43" i="22"/>
  <c r="E43" i="22"/>
  <c r="C43" i="22"/>
  <c r="M42" i="22"/>
  <c r="K42" i="22"/>
  <c r="I42" i="22"/>
  <c r="E42" i="22"/>
  <c r="C42" i="22"/>
  <c r="M40" i="22"/>
  <c r="K40" i="22"/>
  <c r="I40" i="22"/>
  <c r="E40" i="22"/>
  <c r="C40" i="22"/>
  <c r="M39" i="22"/>
  <c r="K39" i="22"/>
  <c r="I39" i="22"/>
  <c r="E39" i="22"/>
  <c r="C39" i="22"/>
  <c r="M38" i="22"/>
  <c r="K38" i="22"/>
  <c r="I38" i="22"/>
  <c r="E38" i="22"/>
  <c r="C38" i="22"/>
  <c r="M36" i="22"/>
  <c r="K36" i="22"/>
  <c r="I36" i="22"/>
  <c r="E36" i="22"/>
  <c r="C36" i="22"/>
  <c r="M34" i="22"/>
  <c r="K34" i="22"/>
  <c r="I34" i="22"/>
  <c r="E34" i="22"/>
  <c r="C34" i="22"/>
  <c r="L33" i="22"/>
  <c r="M33" i="22"/>
  <c r="K33" i="22"/>
  <c r="I33" i="22"/>
  <c r="F33" i="22"/>
  <c r="G33" i="22"/>
  <c r="E33" i="22"/>
  <c r="C33" i="22"/>
  <c r="M32" i="22"/>
  <c r="K32" i="22"/>
  <c r="I32" i="22"/>
  <c r="G32" i="22"/>
  <c r="E32" i="22"/>
  <c r="C32" i="22"/>
  <c r="M31" i="22"/>
  <c r="K31" i="22"/>
  <c r="I31" i="22"/>
  <c r="G31" i="22"/>
  <c r="E31" i="22"/>
  <c r="C31" i="22"/>
  <c r="M30" i="22"/>
  <c r="K30" i="22"/>
  <c r="I30" i="22"/>
  <c r="G30" i="22"/>
  <c r="E30" i="22"/>
  <c r="C30" i="22"/>
  <c r="M29" i="22"/>
  <c r="K29" i="22"/>
  <c r="I29" i="22"/>
  <c r="E29" i="22"/>
  <c r="C29" i="22"/>
  <c r="M28" i="22"/>
  <c r="K28" i="22"/>
  <c r="I28" i="22"/>
  <c r="E28" i="22"/>
  <c r="C28" i="22"/>
  <c r="M27" i="22"/>
  <c r="K27" i="22"/>
  <c r="I27" i="22"/>
  <c r="E27" i="22"/>
  <c r="C27" i="22"/>
  <c r="M26" i="22"/>
  <c r="K26" i="22"/>
  <c r="I26" i="22"/>
  <c r="E26" i="22"/>
  <c r="C26" i="22"/>
  <c r="M25" i="22"/>
  <c r="K25" i="22"/>
  <c r="I25" i="22"/>
  <c r="E25" i="22"/>
  <c r="C25" i="22"/>
  <c r="M24" i="22"/>
  <c r="K24" i="22"/>
  <c r="I24" i="22"/>
  <c r="E24" i="22"/>
  <c r="C24" i="22"/>
  <c r="M23" i="22"/>
  <c r="K23" i="22"/>
  <c r="I23" i="22"/>
  <c r="E23" i="22"/>
  <c r="C23" i="22"/>
  <c r="M22" i="22"/>
  <c r="K22" i="22"/>
  <c r="I22" i="22"/>
  <c r="E22" i="22"/>
  <c r="C22" i="22"/>
  <c r="M21" i="22"/>
  <c r="K21" i="22"/>
  <c r="I21" i="22"/>
  <c r="E21" i="22"/>
  <c r="C21" i="22"/>
  <c r="M20" i="22"/>
  <c r="K20" i="22"/>
  <c r="I20" i="22"/>
  <c r="G20" i="22"/>
  <c r="E20" i="22"/>
  <c r="C20" i="22"/>
  <c r="M19" i="22"/>
  <c r="K19" i="22"/>
  <c r="I19" i="22"/>
  <c r="E19" i="22"/>
  <c r="C19" i="22"/>
  <c r="M18" i="22"/>
  <c r="K18" i="22"/>
  <c r="I18" i="22"/>
  <c r="E18" i="22"/>
  <c r="C18" i="22"/>
  <c r="M17" i="22"/>
  <c r="K17" i="22"/>
  <c r="I17" i="22"/>
  <c r="E17" i="22"/>
  <c r="C17" i="22"/>
  <c r="M16" i="22"/>
  <c r="K16" i="22"/>
  <c r="I16" i="22"/>
  <c r="E16" i="22"/>
  <c r="C16" i="22"/>
  <c r="L15" i="22"/>
  <c r="M15" i="22"/>
  <c r="K15" i="22"/>
  <c r="I15" i="22"/>
  <c r="F15" i="22"/>
  <c r="E15" i="22"/>
  <c r="C15" i="22"/>
  <c r="M14" i="22"/>
  <c r="K14" i="22"/>
  <c r="I14" i="22"/>
  <c r="E14" i="22"/>
  <c r="C14" i="22"/>
  <c r="M13" i="22"/>
  <c r="K13" i="22"/>
  <c r="I13" i="22"/>
  <c r="E13" i="22"/>
  <c r="C13" i="22"/>
  <c r="J75" i="36"/>
  <c r="H75" i="36"/>
  <c r="L75" i="36"/>
  <c r="J73" i="36"/>
  <c r="H73" i="36"/>
  <c r="L73" i="36"/>
  <c r="J72" i="36"/>
  <c r="H72" i="36"/>
  <c r="L72" i="36"/>
  <c r="J70" i="36"/>
  <c r="H70" i="36"/>
  <c r="L70" i="36"/>
  <c r="J69" i="36"/>
  <c r="H69" i="36"/>
  <c r="L69" i="36"/>
  <c r="L74" i="36"/>
  <c r="J66" i="36"/>
  <c r="H66" i="36"/>
  <c r="L66" i="36"/>
  <c r="J65" i="36"/>
  <c r="H65" i="36"/>
  <c r="L65" i="36"/>
  <c r="J64" i="36"/>
  <c r="H64" i="36"/>
  <c r="L64" i="36"/>
  <c r="J63" i="36"/>
  <c r="H63" i="36"/>
  <c r="L63" i="36"/>
  <c r="J62" i="36"/>
  <c r="H62" i="36"/>
  <c r="L62" i="36"/>
  <c r="J61" i="36"/>
  <c r="H61" i="36"/>
  <c r="L61" i="36"/>
  <c r="J60" i="36"/>
  <c r="H60" i="36"/>
  <c r="L60" i="36"/>
  <c r="J59" i="36"/>
  <c r="H59" i="36"/>
  <c r="L59" i="36"/>
  <c r="J58" i="36"/>
  <c r="H58" i="36"/>
  <c r="L58" i="36"/>
  <c r="J57" i="36"/>
  <c r="H57" i="36"/>
  <c r="L57" i="36"/>
  <c r="J55" i="36"/>
  <c r="J53" i="36"/>
  <c r="J52" i="36"/>
  <c r="J51" i="36"/>
  <c r="J50" i="36"/>
  <c r="J56" i="36"/>
  <c r="H55" i="36"/>
  <c r="H53" i="36"/>
  <c r="H52" i="36"/>
  <c r="H51" i="36"/>
  <c r="H50" i="36"/>
  <c r="H56" i="36"/>
  <c r="L56" i="36"/>
  <c r="L67" i="36"/>
  <c r="J46" i="36"/>
  <c r="H46" i="36"/>
  <c r="L46" i="36"/>
  <c r="J45" i="36"/>
  <c r="H45" i="36"/>
  <c r="L45" i="36"/>
  <c r="J44" i="36"/>
  <c r="H44" i="36"/>
  <c r="L44" i="36"/>
  <c r="J43" i="36"/>
  <c r="H43" i="36"/>
  <c r="L43" i="36"/>
  <c r="J42" i="36"/>
  <c r="H42" i="36"/>
  <c r="L42" i="36"/>
  <c r="L47" i="36"/>
  <c r="L39" i="36"/>
  <c r="J38" i="36"/>
  <c r="H38" i="36"/>
  <c r="L38" i="36"/>
  <c r="J36" i="36"/>
  <c r="H36" i="36"/>
  <c r="L36" i="36"/>
  <c r="J34" i="36"/>
  <c r="H34" i="36"/>
  <c r="L34" i="36"/>
  <c r="J29" i="36"/>
  <c r="H29" i="36"/>
  <c r="L29" i="36"/>
  <c r="J28" i="36"/>
  <c r="H28" i="36"/>
  <c r="L28" i="36"/>
  <c r="J26" i="36"/>
  <c r="H26" i="36"/>
  <c r="L26" i="36"/>
  <c r="J27" i="36"/>
  <c r="H27" i="36"/>
  <c r="L27" i="36"/>
  <c r="J25" i="36"/>
  <c r="H25" i="36"/>
  <c r="L25" i="36"/>
  <c r="J24" i="36"/>
  <c r="H24" i="36"/>
  <c r="L24" i="36"/>
  <c r="J23" i="36"/>
  <c r="H23" i="36"/>
  <c r="L23" i="36"/>
  <c r="J22" i="36"/>
  <c r="H22" i="36"/>
  <c r="L22" i="36"/>
  <c r="J21" i="36"/>
  <c r="H21" i="36"/>
  <c r="L21" i="36"/>
  <c r="J20" i="36"/>
  <c r="H20" i="36"/>
  <c r="L20" i="36"/>
  <c r="J19" i="36"/>
  <c r="H19" i="36"/>
  <c r="L19" i="36"/>
  <c r="J18" i="36"/>
  <c r="H18" i="36"/>
  <c r="L18" i="36"/>
  <c r="J17" i="36"/>
  <c r="H17" i="36"/>
  <c r="L17" i="36"/>
  <c r="J16" i="36"/>
  <c r="H16" i="36"/>
  <c r="L16" i="36"/>
  <c r="J14" i="36"/>
  <c r="H14" i="36"/>
  <c r="L14" i="36"/>
  <c r="J13" i="36"/>
  <c r="H13" i="36"/>
  <c r="L13" i="36"/>
  <c r="J30" i="36"/>
  <c r="H30" i="36"/>
  <c r="L30" i="36"/>
  <c r="J31" i="36"/>
  <c r="H31" i="36"/>
  <c r="L31" i="36"/>
  <c r="J32" i="36"/>
  <c r="H32" i="36"/>
  <c r="L32" i="36"/>
  <c r="L40" i="36"/>
  <c r="J48" i="36"/>
  <c r="H48" i="36"/>
  <c r="L48" i="36"/>
  <c r="L76" i="36"/>
  <c r="M75" i="36"/>
  <c r="J54" i="36"/>
  <c r="H54" i="36"/>
  <c r="L54" i="36"/>
  <c r="M54" i="36"/>
  <c r="L33" i="36"/>
  <c r="M33" i="36"/>
  <c r="M32" i="36"/>
  <c r="M31" i="36"/>
  <c r="M30" i="36"/>
  <c r="M20" i="36"/>
  <c r="F75" i="36"/>
  <c r="F73" i="36"/>
  <c r="F72" i="36"/>
  <c r="F70" i="36"/>
  <c r="F69" i="36"/>
  <c r="F74" i="36"/>
  <c r="F66" i="36"/>
  <c r="F65" i="36"/>
  <c r="F64" i="36"/>
  <c r="F63" i="36"/>
  <c r="F62" i="36"/>
  <c r="F61" i="36"/>
  <c r="F60" i="36"/>
  <c r="F59" i="36"/>
  <c r="F58" i="36"/>
  <c r="F57" i="36"/>
  <c r="F55" i="36"/>
  <c r="F53" i="36"/>
  <c r="F52" i="36"/>
  <c r="F51" i="36"/>
  <c r="F50" i="36"/>
  <c r="F54" i="36"/>
  <c r="F56" i="36"/>
  <c r="F67" i="36"/>
  <c r="F46" i="36"/>
  <c r="F45" i="36"/>
  <c r="F44" i="36"/>
  <c r="F43" i="36"/>
  <c r="F42" i="36"/>
  <c r="F47" i="36"/>
  <c r="F39" i="36"/>
  <c r="F38" i="36"/>
  <c r="F36" i="36"/>
  <c r="F34" i="36"/>
  <c r="F29" i="36"/>
  <c r="F28" i="36"/>
  <c r="F26" i="36"/>
  <c r="F27" i="36"/>
  <c r="F25" i="36"/>
  <c r="F24" i="36"/>
  <c r="F23" i="36"/>
  <c r="F22" i="36"/>
  <c r="F21" i="36"/>
  <c r="F20" i="36"/>
  <c r="F19" i="36"/>
  <c r="F18" i="36"/>
  <c r="F17" i="36"/>
  <c r="F16" i="36"/>
  <c r="F14" i="36"/>
  <c r="F13" i="36"/>
  <c r="F30" i="36"/>
  <c r="F31" i="36"/>
  <c r="F32" i="36"/>
  <c r="F40" i="36"/>
  <c r="F48" i="36"/>
  <c r="F76" i="36"/>
  <c r="G75" i="36"/>
  <c r="G32" i="36"/>
  <c r="G30" i="36"/>
  <c r="F33" i="36"/>
  <c r="G33" i="36"/>
  <c r="G31" i="36"/>
  <c r="G20" i="36"/>
  <c r="G13" i="36"/>
  <c r="G54" i="36"/>
  <c r="L73" i="49"/>
  <c r="L72" i="49"/>
  <c r="L70" i="49"/>
  <c r="L69" i="49"/>
  <c r="L74" i="49"/>
  <c r="L66" i="49"/>
  <c r="L65" i="49"/>
  <c r="L64" i="49"/>
  <c r="L63" i="49"/>
  <c r="L62" i="49"/>
  <c r="L61" i="49"/>
  <c r="L60" i="49"/>
  <c r="L59" i="49"/>
  <c r="L58" i="49"/>
  <c r="L57" i="49"/>
  <c r="L56" i="49"/>
  <c r="L67" i="49"/>
  <c r="L46" i="49"/>
  <c r="L45" i="49"/>
  <c r="L44" i="49"/>
  <c r="L43" i="49"/>
  <c r="L42" i="49"/>
  <c r="L47" i="49"/>
  <c r="L39" i="49"/>
  <c r="L38" i="49"/>
  <c r="L36" i="49"/>
  <c r="L34" i="49"/>
  <c r="L29" i="49"/>
  <c r="L28" i="49"/>
  <c r="L26" i="49"/>
  <c r="L27" i="49"/>
  <c r="L25" i="49"/>
  <c r="L24" i="49"/>
  <c r="L23" i="49"/>
  <c r="L22" i="49"/>
  <c r="L21" i="49"/>
  <c r="L20" i="49"/>
  <c r="L19" i="49"/>
  <c r="L18" i="49"/>
  <c r="L17" i="49"/>
  <c r="L16" i="49"/>
  <c r="L14" i="49"/>
  <c r="L13" i="49"/>
  <c r="L30" i="49"/>
  <c r="L31" i="49"/>
  <c r="L32" i="49"/>
  <c r="L40" i="49"/>
  <c r="L48" i="49"/>
  <c r="L75" i="49"/>
  <c r="L76" i="49"/>
  <c r="M76" i="49"/>
  <c r="K76" i="49"/>
  <c r="I76" i="49"/>
  <c r="M75" i="49"/>
  <c r="K75" i="49"/>
  <c r="I75" i="49"/>
  <c r="M74" i="49"/>
  <c r="K74" i="49"/>
  <c r="I74" i="49"/>
  <c r="M73" i="49"/>
  <c r="K73" i="49"/>
  <c r="I73" i="49"/>
  <c r="M72" i="49"/>
  <c r="K72" i="49"/>
  <c r="I72" i="49"/>
  <c r="M70" i="49"/>
  <c r="K70" i="49"/>
  <c r="I70" i="49"/>
  <c r="M69" i="49"/>
  <c r="K69" i="49"/>
  <c r="I69" i="49"/>
  <c r="M67" i="49"/>
  <c r="K67" i="49"/>
  <c r="I67" i="49"/>
  <c r="M66" i="49"/>
  <c r="K66" i="49"/>
  <c r="I66" i="49"/>
  <c r="M65" i="49"/>
  <c r="K65" i="49"/>
  <c r="I65" i="49"/>
  <c r="M64" i="49"/>
  <c r="K64" i="49"/>
  <c r="I64" i="49"/>
  <c r="M63" i="49"/>
  <c r="K63" i="49"/>
  <c r="I63" i="49"/>
  <c r="M62" i="49"/>
  <c r="K62" i="49"/>
  <c r="I62" i="49"/>
  <c r="M61" i="49"/>
  <c r="K61" i="49"/>
  <c r="I61" i="49"/>
  <c r="M60" i="49"/>
  <c r="K60" i="49"/>
  <c r="I60" i="49"/>
  <c r="M59" i="49"/>
  <c r="K59" i="49"/>
  <c r="I59" i="49"/>
  <c r="M58" i="49"/>
  <c r="K58" i="49"/>
  <c r="I58" i="49"/>
  <c r="M57" i="49"/>
  <c r="K57" i="49"/>
  <c r="I57" i="49"/>
  <c r="M56" i="49"/>
  <c r="K56" i="49"/>
  <c r="I56" i="49"/>
  <c r="L55" i="49"/>
  <c r="M55" i="49"/>
  <c r="K55" i="49"/>
  <c r="I55" i="49"/>
  <c r="L54" i="49"/>
  <c r="M54" i="49"/>
  <c r="K54" i="49"/>
  <c r="I54" i="49"/>
  <c r="L53" i="49"/>
  <c r="M53" i="49"/>
  <c r="K53" i="49"/>
  <c r="I53" i="49"/>
  <c r="L52" i="49"/>
  <c r="M52" i="49"/>
  <c r="K52" i="49"/>
  <c r="I52" i="49"/>
  <c r="L51" i="49"/>
  <c r="M51" i="49"/>
  <c r="K51" i="49"/>
  <c r="I51" i="49"/>
  <c r="L50" i="49"/>
  <c r="M50" i="49"/>
  <c r="K50" i="49"/>
  <c r="I50" i="49"/>
  <c r="M48" i="49"/>
  <c r="K48" i="49"/>
  <c r="I48" i="49"/>
  <c r="M47" i="49"/>
  <c r="K47" i="49"/>
  <c r="I47" i="49"/>
  <c r="M46" i="49"/>
  <c r="K46" i="49"/>
  <c r="I46" i="49"/>
  <c r="M45" i="49"/>
  <c r="K45" i="49"/>
  <c r="I45" i="49"/>
  <c r="M44" i="49"/>
  <c r="K44" i="49"/>
  <c r="I44" i="49"/>
  <c r="M43" i="49"/>
  <c r="K43" i="49"/>
  <c r="I43" i="49"/>
  <c r="M42" i="49"/>
  <c r="K42" i="49"/>
  <c r="I42" i="49"/>
  <c r="M40" i="49"/>
  <c r="K40" i="49"/>
  <c r="I40" i="49"/>
  <c r="M39" i="49"/>
  <c r="K39" i="49"/>
  <c r="I39" i="49"/>
  <c r="M38" i="49"/>
  <c r="K38" i="49"/>
  <c r="I38" i="49"/>
  <c r="M36" i="49"/>
  <c r="K36" i="49"/>
  <c r="I36" i="49"/>
  <c r="M34" i="49"/>
  <c r="K34" i="49"/>
  <c r="I34" i="49"/>
  <c r="L33" i="49"/>
  <c r="M33" i="49"/>
  <c r="K33" i="49"/>
  <c r="I33" i="49"/>
  <c r="M32" i="49"/>
  <c r="K32" i="49"/>
  <c r="I32" i="49"/>
  <c r="M31" i="49"/>
  <c r="K31" i="49"/>
  <c r="I31" i="49"/>
  <c r="M30" i="49"/>
  <c r="K30" i="49"/>
  <c r="I30" i="49"/>
  <c r="M29" i="49"/>
  <c r="K29" i="49"/>
  <c r="I29" i="49"/>
  <c r="M28" i="49"/>
  <c r="K28" i="49"/>
  <c r="I28" i="49"/>
  <c r="M27" i="49"/>
  <c r="K27" i="49"/>
  <c r="I27" i="49"/>
  <c r="M26" i="49"/>
  <c r="K26" i="49"/>
  <c r="I26" i="49"/>
  <c r="M25" i="49"/>
  <c r="K25" i="49"/>
  <c r="I25" i="49"/>
  <c r="M24" i="49"/>
  <c r="K24" i="49"/>
  <c r="I24" i="49"/>
  <c r="M23" i="49"/>
  <c r="K23" i="49"/>
  <c r="I23" i="49"/>
  <c r="M22" i="49"/>
  <c r="K22" i="49"/>
  <c r="I22" i="49"/>
  <c r="M21" i="49"/>
  <c r="K21" i="49"/>
  <c r="I21" i="49"/>
  <c r="M20" i="49"/>
  <c r="K20" i="49"/>
  <c r="I20" i="49"/>
  <c r="M19" i="49"/>
  <c r="K19" i="49"/>
  <c r="I19" i="49"/>
  <c r="M18" i="49"/>
  <c r="K18" i="49"/>
  <c r="I18" i="49"/>
  <c r="M17" i="49"/>
  <c r="K17" i="49"/>
  <c r="I17" i="49"/>
  <c r="M16" i="49"/>
  <c r="K16" i="49"/>
  <c r="I16" i="49"/>
  <c r="L15" i="49"/>
  <c r="M15" i="49"/>
  <c r="K15" i="49"/>
  <c r="I15" i="49"/>
  <c r="M14" i="49"/>
  <c r="K14" i="49"/>
  <c r="I14" i="49"/>
  <c r="M13" i="49"/>
  <c r="K13" i="49"/>
  <c r="I13" i="49"/>
  <c r="L73" i="48"/>
  <c r="L72" i="48"/>
  <c r="L70" i="48"/>
  <c r="L69" i="48"/>
  <c r="L74" i="48"/>
  <c r="L66" i="48"/>
  <c r="L65" i="48"/>
  <c r="L64" i="48"/>
  <c r="L63" i="48"/>
  <c r="L62" i="48"/>
  <c r="L61" i="48"/>
  <c r="L60" i="48"/>
  <c r="L59" i="48"/>
  <c r="L58" i="48"/>
  <c r="L57" i="48"/>
  <c r="L56" i="48"/>
  <c r="L67" i="48"/>
  <c r="L46" i="48"/>
  <c r="L45" i="48"/>
  <c r="L44" i="48"/>
  <c r="L43" i="48"/>
  <c r="L42" i="48"/>
  <c r="L47" i="48"/>
  <c r="L39" i="48"/>
  <c r="L38" i="48"/>
  <c r="L36" i="48"/>
  <c r="L34" i="48"/>
  <c r="L29" i="48"/>
  <c r="L28" i="48"/>
  <c r="L26" i="48"/>
  <c r="L27" i="48"/>
  <c r="L25" i="48"/>
  <c r="L24" i="48"/>
  <c r="L23" i="48"/>
  <c r="L22" i="48"/>
  <c r="L21" i="48"/>
  <c r="L20" i="48"/>
  <c r="L19" i="48"/>
  <c r="L18" i="48"/>
  <c r="L17" i="48"/>
  <c r="L16" i="48"/>
  <c r="L14" i="48"/>
  <c r="L13" i="48"/>
  <c r="L30" i="48"/>
  <c r="L31" i="48"/>
  <c r="L32" i="48"/>
  <c r="L40" i="48"/>
  <c r="L48" i="48"/>
  <c r="L75" i="48"/>
  <c r="L76" i="48"/>
  <c r="M76" i="48"/>
  <c r="K76" i="48"/>
  <c r="I76" i="48"/>
  <c r="M75" i="48"/>
  <c r="K75" i="48"/>
  <c r="I75" i="48"/>
  <c r="M74" i="48"/>
  <c r="K74" i="48"/>
  <c r="I74" i="48"/>
  <c r="M73" i="48"/>
  <c r="K73" i="48"/>
  <c r="I73" i="48"/>
  <c r="M72" i="48"/>
  <c r="K72" i="48"/>
  <c r="I72" i="48"/>
  <c r="M70" i="48"/>
  <c r="K70" i="48"/>
  <c r="I70" i="48"/>
  <c r="M69" i="48"/>
  <c r="K69" i="48"/>
  <c r="I69" i="48"/>
  <c r="M67" i="48"/>
  <c r="K67" i="48"/>
  <c r="I67" i="48"/>
  <c r="M66" i="48"/>
  <c r="K66" i="48"/>
  <c r="I66" i="48"/>
  <c r="M65" i="48"/>
  <c r="K65" i="48"/>
  <c r="I65" i="48"/>
  <c r="M64" i="48"/>
  <c r="K64" i="48"/>
  <c r="I64" i="48"/>
  <c r="M63" i="48"/>
  <c r="K63" i="48"/>
  <c r="I63" i="48"/>
  <c r="M62" i="48"/>
  <c r="K62" i="48"/>
  <c r="I62" i="48"/>
  <c r="M61" i="48"/>
  <c r="K61" i="48"/>
  <c r="I61" i="48"/>
  <c r="M60" i="48"/>
  <c r="K60" i="48"/>
  <c r="I60" i="48"/>
  <c r="M59" i="48"/>
  <c r="K59" i="48"/>
  <c r="I59" i="48"/>
  <c r="M58" i="48"/>
  <c r="K58" i="48"/>
  <c r="I58" i="48"/>
  <c r="M57" i="48"/>
  <c r="K57" i="48"/>
  <c r="I57" i="48"/>
  <c r="M56" i="48"/>
  <c r="K56" i="48"/>
  <c r="I56" i="48"/>
  <c r="L55" i="48"/>
  <c r="M55" i="48"/>
  <c r="K55" i="48"/>
  <c r="I55" i="48"/>
  <c r="L54" i="48"/>
  <c r="M54" i="48"/>
  <c r="K54" i="48"/>
  <c r="I54" i="48"/>
  <c r="L53" i="48"/>
  <c r="M53" i="48"/>
  <c r="K53" i="48"/>
  <c r="I53" i="48"/>
  <c r="L52" i="48"/>
  <c r="M52" i="48"/>
  <c r="K52" i="48"/>
  <c r="I52" i="48"/>
  <c r="L51" i="48"/>
  <c r="M51" i="48"/>
  <c r="K51" i="48"/>
  <c r="I51" i="48"/>
  <c r="L50" i="48"/>
  <c r="M50" i="48"/>
  <c r="K50" i="48"/>
  <c r="I50" i="48"/>
  <c r="M48" i="48"/>
  <c r="K48" i="48"/>
  <c r="I48" i="48"/>
  <c r="M47" i="48"/>
  <c r="K47" i="48"/>
  <c r="I47" i="48"/>
  <c r="M46" i="48"/>
  <c r="K46" i="48"/>
  <c r="I46" i="48"/>
  <c r="M45" i="48"/>
  <c r="K45" i="48"/>
  <c r="I45" i="48"/>
  <c r="M44" i="48"/>
  <c r="K44" i="48"/>
  <c r="I44" i="48"/>
  <c r="M43" i="48"/>
  <c r="K43" i="48"/>
  <c r="I43" i="48"/>
  <c r="M42" i="48"/>
  <c r="K42" i="48"/>
  <c r="I42" i="48"/>
  <c r="M40" i="48"/>
  <c r="K40" i="48"/>
  <c r="I40" i="48"/>
  <c r="M39" i="48"/>
  <c r="K39" i="48"/>
  <c r="I39" i="48"/>
  <c r="M38" i="48"/>
  <c r="K38" i="48"/>
  <c r="I38" i="48"/>
  <c r="M36" i="48"/>
  <c r="K36" i="48"/>
  <c r="I36" i="48"/>
  <c r="M34" i="48"/>
  <c r="K34" i="48"/>
  <c r="I34" i="48"/>
  <c r="L33" i="48"/>
  <c r="M33" i="48"/>
  <c r="K33" i="48"/>
  <c r="I33" i="48"/>
  <c r="M32" i="48"/>
  <c r="K32" i="48"/>
  <c r="I32" i="48"/>
  <c r="M31" i="48"/>
  <c r="K31" i="48"/>
  <c r="I31" i="48"/>
  <c r="M30" i="48"/>
  <c r="K30" i="48"/>
  <c r="I30" i="48"/>
  <c r="M29" i="48"/>
  <c r="K29" i="48"/>
  <c r="I29" i="48"/>
  <c r="M28" i="48"/>
  <c r="K28" i="48"/>
  <c r="I28" i="48"/>
  <c r="M27" i="48"/>
  <c r="K27" i="48"/>
  <c r="I27" i="48"/>
  <c r="M26" i="48"/>
  <c r="K26" i="48"/>
  <c r="I26" i="48"/>
  <c r="M25" i="48"/>
  <c r="K25" i="48"/>
  <c r="I25" i="48"/>
  <c r="M24" i="48"/>
  <c r="K24" i="48"/>
  <c r="I24" i="48"/>
  <c r="M23" i="48"/>
  <c r="K23" i="48"/>
  <c r="I23" i="48"/>
  <c r="M22" i="48"/>
  <c r="K22" i="48"/>
  <c r="I22" i="48"/>
  <c r="M21" i="48"/>
  <c r="K21" i="48"/>
  <c r="I21" i="48"/>
  <c r="M20" i="48"/>
  <c r="K20" i="48"/>
  <c r="I20" i="48"/>
  <c r="M19" i="48"/>
  <c r="K19" i="48"/>
  <c r="I19" i="48"/>
  <c r="M18" i="48"/>
  <c r="K18" i="48"/>
  <c r="I18" i="48"/>
  <c r="M17" i="48"/>
  <c r="K17" i="48"/>
  <c r="I17" i="48"/>
  <c r="M16" i="48"/>
  <c r="K16" i="48"/>
  <c r="I16" i="48"/>
  <c r="L15" i="48"/>
  <c r="M15" i="48"/>
  <c r="K15" i="48"/>
  <c r="I15" i="48"/>
  <c r="M14" i="48"/>
  <c r="K14" i="48"/>
  <c r="I14" i="48"/>
  <c r="M13" i="48"/>
  <c r="K13" i="48"/>
  <c r="I13" i="48"/>
  <c r="L73" i="47"/>
  <c r="L72" i="47"/>
  <c r="L70" i="47"/>
  <c r="L69" i="47"/>
  <c r="L74" i="47"/>
  <c r="L66" i="47"/>
  <c r="L65" i="47"/>
  <c r="L64" i="47"/>
  <c r="L63" i="47"/>
  <c r="L62" i="47"/>
  <c r="L61" i="47"/>
  <c r="L60" i="47"/>
  <c r="L59" i="47"/>
  <c r="L58" i="47"/>
  <c r="L57" i="47"/>
  <c r="L56" i="47"/>
  <c r="L67" i="47"/>
  <c r="L46" i="47"/>
  <c r="L45" i="47"/>
  <c r="L44" i="47"/>
  <c r="L43" i="47"/>
  <c r="L42" i="47"/>
  <c r="L47" i="47"/>
  <c r="L39" i="47"/>
  <c r="L38" i="47"/>
  <c r="L36" i="47"/>
  <c r="L34" i="47"/>
  <c r="L29" i="47"/>
  <c r="L28" i="47"/>
  <c r="L26" i="47"/>
  <c r="L27" i="47"/>
  <c r="L25" i="47"/>
  <c r="L24" i="47"/>
  <c r="L23" i="47"/>
  <c r="L22" i="47"/>
  <c r="L21" i="47"/>
  <c r="L20" i="47"/>
  <c r="L19" i="47"/>
  <c r="L18" i="47"/>
  <c r="L17" i="47"/>
  <c r="L16" i="47"/>
  <c r="L14" i="47"/>
  <c r="L13" i="47"/>
  <c r="L30" i="47"/>
  <c r="L31" i="47"/>
  <c r="L32" i="47"/>
  <c r="L40" i="47"/>
  <c r="L48" i="47"/>
  <c r="L75" i="47"/>
  <c r="L76" i="47"/>
  <c r="M76" i="47"/>
  <c r="K76" i="47"/>
  <c r="I76" i="47"/>
  <c r="M75" i="47"/>
  <c r="K75" i="47"/>
  <c r="I75" i="47"/>
  <c r="M74" i="47"/>
  <c r="K74" i="47"/>
  <c r="I74" i="47"/>
  <c r="M73" i="47"/>
  <c r="K73" i="47"/>
  <c r="I73" i="47"/>
  <c r="M72" i="47"/>
  <c r="K72" i="47"/>
  <c r="I72" i="47"/>
  <c r="M70" i="47"/>
  <c r="K70" i="47"/>
  <c r="I70" i="47"/>
  <c r="M69" i="47"/>
  <c r="K69" i="47"/>
  <c r="I69" i="47"/>
  <c r="M67" i="47"/>
  <c r="K67" i="47"/>
  <c r="I67" i="47"/>
  <c r="M66" i="47"/>
  <c r="K66" i="47"/>
  <c r="I66" i="47"/>
  <c r="M65" i="47"/>
  <c r="K65" i="47"/>
  <c r="I65" i="47"/>
  <c r="M64" i="47"/>
  <c r="K64" i="47"/>
  <c r="I64" i="47"/>
  <c r="M63" i="47"/>
  <c r="K63" i="47"/>
  <c r="I63" i="47"/>
  <c r="M62" i="47"/>
  <c r="K62" i="47"/>
  <c r="I62" i="47"/>
  <c r="M61" i="47"/>
  <c r="K61" i="47"/>
  <c r="I61" i="47"/>
  <c r="M60" i="47"/>
  <c r="K60" i="47"/>
  <c r="I60" i="47"/>
  <c r="M59" i="47"/>
  <c r="K59" i="47"/>
  <c r="I59" i="47"/>
  <c r="M58" i="47"/>
  <c r="K58" i="47"/>
  <c r="I58" i="47"/>
  <c r="M57" i="47"/>
  <c r="K57" i="47"/>
  <c r="I57" i="47"/>
  <c r="M56" i="47"/>
  <c r="K56" i="47"/>
  <c r="I56" i="47"/>
  <c r="L55" i="47"/>
  <c r="M55" i="47"/>
  <c r="K55" i="47"/>
  <c r="I55" i="47"/>
  <c r="L54" i="47"/>
  <c r="M54" i="47"/>
  <c r="K54" i="47"/>
  <c r="I54" i="47"/>
  <c r="L53" i="47"/>
  <c r="M53" i="47"/>
  <c r="K53" i="47"/>
  <c r="I53" i="47"/>
  <c r="L52" i="47"/>
  <c r="M52" i="47"/>
  <c r="K52" i="47"/>
  <c r="I52" i="47"/>
  <c r="L51" i="47"/>
  <c r="M51" i="47"/>
  <c r="K51" i="47"/>
  <c r="I51" i="47"/>
  <c r="L50" i="47"/>
  <c r="M50" i="47"/>
  <c r="K50" i="47"/>
  <c r="I50" i="47"/>
  <c r="M48" i="47"/>
  <c r="K48" i="47"/>
  <c r="I48" i="47"/>
  <c r="M47" i="47"/>
  <c r="K47" i="47"/>
  <c r="I47" i="47"/>
  <c r="M46" i="47"/>
  <c r="K46" i="47"/>
  <c r="I46" i="47"/>
  <c r="M45" i="47"/>
  <c r="K45" i="47"/>
  <c r="I45" i="47"/>
  <c r="M44" i="47"/>
  <c r="K44" i="47"/>
  <c r="I44" i="47"/>
  <c r="M43" i="47"/>
  <c r="K43" i="47"/>
  <c r="I43" i="47"/>
  <c r="M42" i="47"/>
  <c r="K42" i="47"/>
  <c r="I42" i="47"/>
  <c r="M40" i="47"/>
  <c r="K40" i="47"/>
  <c r="I40" i="47"/>
  <c r="M39" i="47"/>
  <c r="K39" i="47"/>
  <c r="I39" i="47"/>
  <c r="M38" i="47"/>
  <c r="K38" i="47"/>
  <c r="I38" i="47"/>
  <c r="M36" i="47"/>
  <c r="K36" i="47"/>
  <c r="I36" i="47"/>
  <c r="M34" i="47"/>
  <c r="K34" i="47"/>
  <c r="I34" i="47"/>
  <c r="L33" i="47"/>
  <c r="M33" i="47"/>
  <c r="K33" i="47"/>
  <c r="I33" i="47"/>
  <c r="M32" i="47"/>
  <c r="K32" i="47"/>
  <c r="I32" i="47"/>
  <c r="M31" i="47"/>
  <c r="K31" i="47"/>
  <c r="I31" i="47"/>
  <c r="M30" i="47"/>
  <c r="K30" i="47"/>
  <c r="I30" i="47"/>
  <c r="M29" i="47"/>
  <c r="K29" i="47"/>
  <c r="I29" i="47"/>
  <c r="M28" i="47"/>
  <c r="K28" i="47"/>
  <c r="I28" i="47"/>
  <c r="M27" i="47"/>
  <c r="K27" i="47"/>
  <c r="I27" i="47"/>
  <c r="M26" i="47"/>
  <c r="K26" i="47"/>
  <c r="I26" i="47"/>
  <c r="M25" i="47"/>
  <c r="K25" i="47"/>
  <c r="I25" i="47"/>
  <c r="M24" i="47"/>
  <c r="K24" i="47"/>
  <c r="I24" i="47"/>
  <c r="M23" i="47"/>
  <c r="K23" i="47"/>
  <c r="I23" i="47"/>
  <c r="M22" i="47"/>
  <c r="K22" i="47"/>
  <c r="I22" i="47"/>
  <c r="M21" i="47"/>
  <c r="K21" i="47"/>
  <c r="I21" i="47"/>
  <c r="M20" i="47"/>
  <c r="K20" i="47"/>
  <c r="I20" i="47"/>
  <c r="M19" i="47"/>
  <c r="K19" i="47"/>
  <c r="I19" i="47"/>
  <c r="M18" i="47"/>
  <c r="K18" i="47"/>
  <c r="I18" i="47"/>
  <c r="M17" i="47"/>
  <c r="K17" i="47"/>
  <c r="I17" i="47"/>
  <c r="M16" i="47"/>
  <c r="K16" i="47"/>
  <c r="I16" i="47"/>
  <c r="L15" i="47"/>
  <c r="M15" i="47"/>
  <c r="K15" i="47"/>
  <c r="I15" i="47"/>
  <c r="M14" i="47"/>
  <c r="K14" i="47"/>
  <c r="I14" i="47"/>
  <c r="M13" i="47"/>
  <c r="K13" i="47"/>
  <c r="I13" i="47"/>
  <c r="L73" i="45"/>
  <c r="L72" i="45"/>
  <c r="L70" i="45"/>
  <c r="L69" i="45"/>
  <c r="L74" i="45"/>
  <c r="L66" i="45"/>
  <c r="L65" i="45"/>
  <c r="L64" i="45"/>
  <c r="L63" i="45"/>
  <c r="L62" i="45"/>
  <c r="L61" i="45"/>
  <c r="L60" i="45"/>
  <c r="L59" i="45"/>
  <c r="L58" i="45"/>
  <c r="L57" i="45"/>
  <c r="L56" i="45"/>
  <c r="L67" i="45"/>
  <c r="L46" i="45"/>
  <c r="L45" i="45"/>
  <c r="L44" i="45"/>
  <c r="L43" i="45"/>
  <c r="L42" i="45"/>
  <c r="L47" i="45"/>
  <c r="L39" i="45"/>
  <c r="L38" i="45"/>
  <c r="L36" i="45"/>
  <c r="L34" i="45"/>
  <c r="L29" i="45"/>
  <c r="L28" i="45"/>
  <c r="L26" i="45"/>
  <c r="L27" i="45"/>
  <c r="L25" i="45"/>
  <c r="L24" i="45"/>
  <c r="L23" i="45"/>
  <c r="L22" i="45"/>
  <c r="L21" i="45"/>
  <c r="L20" i="45"/>
  <c r="L19" i="45"/>
  <c r="L18" i="45"/>
  <c r="L17" i="45"/>
  <c r="L16" i="45"/>
  <c r="L14" i="45"/>
  <c r="L13" i="45"/>
  <c r="L30" i="45"/>
  <c r="L31" i="45"/>
  <c r="L32" i="45"/>
  <c r="L40" i="45"/>
  <c r="L48" i="45"/>
  <c r="L75" i="45"/>
  <c r="L76" i="45"/>
  <c r="M76" i="45"/>
  <c r="K76" i="45"/>
  <c r="I76" i="45"/>
  <c r="M75" i="45"/>
  <c r="K75" i="45"/>
  <c r="I75" i="45"/>
  <c r="M74" i="45"/>
  <c r="K74" i="45"/>
  <c r="I74" i="45"/>
  <c r="M73" i="45"/>
  <c r="K73" i="45"/>
  <c r="I73" i="45"/>
  <c r="M72" i="45"/>
  <c r="K72" i="45"/>
  <c r="I72" i="45"/>
  <c r="M70" i="45"/>
  <c r="K70" i="45"/>
  <c r="I70" i="45"/>
  <c r="M69" i="45"/>
  <c r="K69" i="45"/>
  <c r="I69" i="45"/>
  <c r="M67" i="45"/>
  <c r="K67" i="45"/>
  <c r="I67" i="45"/>
  <c r="M66" i="45"/>
  <c r="K66" i="45"/>
  <c r="I66" i="45"/>
  <c r="M65" i="45"/>
  <c r="K65" i="45"/>
  <c r="I65" i="45"/>
  <c r="M64" i="45"/>
  <c r="K64" i="45"/>
  <c r="I64" i="45"/>
  <c r="M63" i="45"/>
  <c r="K63" i="45"/>
  <c r="I63" i="45"/>
  <c r="M62" i="45"/>
  <c r="K62" i="45"/>
  <c r="I62" i="45"/>
  <c r="M61" i="45"/>
  <c r="K61" i="45"/>
  <c r="I61" i="45"/>
  <c r="M60" i="45"/>
  <c r="K60" i="45"/>
  <c r="I60" i="45"/>
  <c r="M59" i="45"/>
  <c r="K59" i="45"/>
  <c r="I59" i="45"/>
  <c r="M58" i="45"/>
  <c r="K58" i="45"/>
  <c r="I58" i="45"/>
  <c r="M57" i="45"/>
  <c r="K57" i="45"/>
  <c r="I57" i="45"/>
  <c r="M56" i="45"/>
  <c r="K56" i="45"/>
  <c r="I56" i="45"/>
  <c r="L55" i="45"/>
  <c r="M55" i="45"/>
  <c r="K55" i="45"/>
  <c r="I55" i="45"/>
  <c r="L54" i="45"/>
  <c r="M54" i="45"/>
  <c r="K54" i="45"/>
  <c r="I54" i="45"/>
  <c r="L53" i="45"/>
  <c r="M53" i="45"/>
  <c r="K53" i="45"/>
  <c r="I53" i="45"/>
  <c r="L52" i="45"/>
  <c r="M52" i="45"/>
  <c r="K52" i="45"/>
  <c r="I52" i="45"/>
  <c r="L51" i="45"/>
  <c r="M51" i="45"/>
  <c r="K51" i="45"/>
  <c r="I51" i="45"/>
  <c r="L50" i="45"/>
  <c r="M50" i="45"/>
  <c r="K50" i="45"/>
  <c r="I50" i="45"/>
  <c r="M48" i="45"/>
  <c r="K48" i="45"/>
  <c r="I48" i="45"/>
  <c r="M47" i="45"/>
  <c r="K47" i="45"/>
  <c r="I47" i="45"/>
  <c r="M46" i="45"/>
  <c r="K46" i="45"/>
  <c r="I46" i="45"/>
  <c r="M45" i="45"/>
  <c r="K45" i="45"/>
  <c r="I45" i="45"/>
  <c r="M44" i="45"/>
  <c r="K44" i="45"/>
  <c r="I44" i="45"/>
  <c r="M43" i="45"/>
  <c r="K43" i="45"/>
  <c r="I43" i="45"/>
  <c r="M42" i="45"/>
  <c r="K42" i="45"/>
  <c r="I42" i="45"/>
  <c r="M40" i="45"/>
  <c r="K40" i="45"/>
  <c r="I40" i="45"/>
  <c r="M39" i="45"/>
  <c r="K39" i="45"/>
  <c r="I39" i="45"/>
  <c r="M38" i="45"/>
  <c r="K38" i="45"/>
  <c r="I38" i="45"/>
  <c r="M36" i="45"/>
  <c r="K36" i="45"/>
  <c r="I36" i="45"/>
  <c r="M34" i="45"/>
  <c r="K34" i="45"/>
  <c r="I34" i="45"/>
  <c r="L33" i="45"/>
  <c r="M33" i="45"/>
  <c r="K33" i="45"/>
  <c r="I33" i="45"/>
  <c r="M32" i="45"/>
  <c r="K32" i="45"/>
  <c r="I32" i="45"/>
  <c r="M31" i="45"/>
  <c r="K31" i="45"/>
  <c r="I31" i="45"/>
  <c r="M30" i="45"/>
  <c r="K30" i="45"/>
  <c r="I30" i="45"/>
  <c r="M29" i="45"/>
  <c r="K29" i="45"/>
  <c r="I29" i="45"/>
  <c r="M28" i="45"/>
  <c r="K28" i="45"/>
  <c r="I28" i="45"/>
  <c r="M27" i="45"/>
  <c r="K27" i="45"/>
  <c r="I27" i="45"/>
  <c r="M26" i="45"/>
  <c r="K26" i="45"/>
  <c r="I26" i="45"/>
  <c r="M25" i="45"/>
  <c r="K25" i="45"/>
  <c r="I25" i="45"/>
  <c r="M24" i="45"/>
  <c r="K24" i="45"/>
  <c r="I24" i="45"/>
  <c r="M23" i="45"/>
  <c r="K23" i="45"/>
  <c r="I23" i="45"/>
  <c r="M22" i="45"/>
  <c r="K22" i="45"/>
  <c r="I22" i="45"/>
  <c r="M21" i="45"/>
  <c r="K21" i="45"/>
  <c r="I21" i="45"/>
  <c r="M20" i="45"/>
  <c r="K20" i="45"/>
  <c r="I20" i="45"/>
  <c r="M19" i="45"/>
  <c r="K19" i="45"/>
  <c r="I19" i="45"/>
  <c r="M18" i="45"/>
  <c r="K18" i="45"/>
  <c r="I18" i="45"/>
  <c r="M17" i="45"/>
  <c r="K17" i="45"/>
  <c r="I17" i="45"/>
  <c r="M16" i="45"/>
  <c r="K16" i="45"/>
  <c r="I16" i="45"/>
  <c r="L15" i="45"/>
  <c r="M15" i="45"/>
  <c r="K15" i="45"/>
  <c r="I15" i="45"/>
  <c r="M14" i="45"/>
  <c r="K14" i="45"/>
  <c r="I14" i="45"/>
  <c r="M13" i="45"/>
  <c r="K13" i="45"/>
  <c r="I13" i="45"/>
  <c r="L73" i="46"/>
  <c r="L72" i="46"/>
  <c r="L70" i="46"/>
  <c r="L69" i="46"/>
  <c r="L74" i="46"/>
  <c r="L66" i="46"/>
  <c r="L65" i="46"/>
  <c r="L64" i="46"/>
  <c r="L63" i="46"/>
  <c r="L62" i="46"/>
  <c r="L61" i="46"/>
  <c r="L60" i="46"/>
  <c r="L59" i="46"/>
  <c r="L58" i="46"/>
  <c r="L57" i="46"/>
  <c r="L56" i="46"/>
  <c r="L67" i="46"/>
  <c r="L46" i="46"/>
  <c r="L45" i="46"/>
  <c r="L44" i="46"/>
  <c r="L43" i="46"/>
  <c r="L42" i="46"/>
  <c r="L47" i="46"/>
  <c r="L39" i="46"/>
  <c r="L38" i="46"/>
  <c r="L36" i="46"/>
  <c r="L34" i="46"/>
  <c r="L29" i="46"/>
  <c r="L28" i="46"/>
  <c r="L26" i="46"/>
  <c r="L27" i="46"/>
  <c r="L25" i="46"/>
  <c r="L24" i="46"/>
  <c r="L23" i="46"/>
  <c r="L22" i="46"/>
  <c r="L21" i="46"/>
  <c r="L20" i="46"/>
  <c r="L19" i="46"/>
  <c r="L18" i="46"/>
  <c r="L17" i="46"/>
  <c r="L16" i="46"/>
  <c r="L14" i="46"/>
  <c r="L13" i="46"/>
  <c r="L30" i="46"/>
  <c r="L31" i="46"/>
  <c r="L32" i="46"/>
  <c r="L40" i="46"/>
  <c r="L48" i="46"/>
  <c r="L75" i="46"/>
  <c r="L76" i="46"/>
  <c r="M76" i="46"/>
  <c r="K76" i="46"/>
  <c r="I76" i="46"/>
  <c r="M75" i="46"/>
  <c r="K75" i="46"/>
  <c r="I75" i="46"/>
  <c r="M74" i="46"/>
  <c r="K74" i="46"/>
  <c r="I74" i="46"/>
  <c r="M73" i="46"/>
  <c r="K73" i="46"/>
  <c r="I73" i="46"/>
  <c r="M72" i="46"/>
  <c r="K72" i="46"/>
  <c r="I72" i="46"/>
  <c r="M70" i="46"/>
  <c r="K70" i="46"/>
  <c r="I70" i="46"/>
  <c r="M69" i="46"/>
  <c r="K69" i="46"/>
  <c r="I69" i="46"/>
  <c r="M67" i="46"/>
  <c r="K67" i="46"/>
  <c r="I67" i="46"/>
  <c r="M66" i="46"/>
  <c r="K66" i="46"/>
  <c r="I66" i="46"/>
  <c r="M65" i="46"/>
  <c r="K65" i="46"/>
  <c r="I65" i="46"/>
  <c r="M64" i="46"/>
  <c r="K64" i="46"/>
  <c r="I64" i="46"/>
  <c r="M63" i="46"/>
  <c r="K63" i="46"/>
  <c r="I63" i="46"/>
  <c r="M62" i="46"/>
  <c r="K62" i="46"/>
  <c r="I62" i="46"/>
  <c r="M61" i="46"/>
  <c r="K61" i="46"/>
  <c r="I61" i="46"/>
  <c r="M60" i="46"/>
  <c r="K60" i="46"/>
  <c r="I60" i="46"/>
  <c r="M59" i="46"/>
  <c r="K59" i="46"/>
  <c r="I59" i="46"/>
  <c r="M58" i="46"/>
  <c r="K58" i="46"/>
  <c r="I58" i="46"/>
  <c r="M57" i="46"/>
  <c r="K57" i="46"/>
  <c r="I57" i="46"/>
  <c r="M56" i="46"/>
  <c r="K56" i="46"/>
  <c r="I56" i="46"/>
  <c r="L55" i="46"/>
  <c r="M55" i="46"/>
  <c r="K55" i="46"/>
  <c r="I55" i="46"/>
  <c r="L54" i="46"/>
  <c r="M54" i="46"/>
  <c r="K54" i="46"/>
  <c r="I54" i="46"/>
  <c r="L53" i="46"/>
  <c r="M53" i="46"/>
  <c r="K53" i="46"/>
  <c r="I53" i="46"/>
  <c r="L52" i="46"/>
  <c r="M52" i="46"/>
  <c r="K52" i="46"/>
  <c r="I52" i="46"/>
  <c r="L51" i="46"/>
  <c r="M51" i="46"/>
  <c r="K51" i="46"/>
  <c r="I51" i="46"/>
  <c r="L50" i="46"/>
  <c r="M50" i="46"/>
  <c r="K50" i="46"/>
  <c r="I50" i="46"/>
  <c r="M48" i="46"/>
  <c r="K48" i="46"/>
  <c r="I48" i="46"/>
  <c r="M47" i="46"/>
  <c r="K47" i="46"/>
  <c r="I47" i="46"/>
  <c r="M46" i="46"/>
  <c r="K46" i="46"/>
  <c r="I46" i="46"/>
  <c r="M45" i="46"/>
  <c r="K45" i="46"/>
  <c r="I45" i="46"/>
  <c r="M44" i="46"/>
  <c r="K44" i="46"/>
  <c r="I44" i="46"/>
  <c r="M43" i="46"/>
  <c r="K43" i="46"/>
  <c r="I43" i="46"/>
  <c r="M42" i="46"/>
  <c r="K42" i="46"/>
  <c r="I42" i="46"/>
  <c r="M40" i="46"/>
  <c r="K40" i="46"/>
  <c r="I40" i="46"/>
  <c r="M39" i="46"/>
  <c r="K39" i="46"/>
  <c r="I39" i="46"/>
  <c r="M38" i="46"/>
  <c r="K38" i="46"/>
  <c r="I38" i="46"/>
  <c r="M36" i="46"/>
  <c r="K36" i="46"/>
  <c r="I36" i="46"/>
  <c r="M34" i="46"/>
  <c r="K34" i="46"/>
  <c r="I34" i="46"/>
  <c r="L33" i="46"/>
  <c r="M33" i="46"/>
  <c r="K33" i="46"/>
  <c r="I33" i="46"/>
  <c r="M32" i="46"/>
  <c r="K32" i="46"/>
  <c r="I32" i="46"/>
  <c r="M31" i="46"/>
  <c r="K31" i="46"/>
  <c r="I31" i="46"/>
  <c r="M30" i="46"/>
  <c r="K30" i="46"/>
  <c r="I30" i="46"/>
  <c r="M29" i="46"/>
  <c r="K29" i="46"/>
  <c r="I29" i="46"/>
  <c r="M28" i="46"/>
  <c r="K28" i="46"/>
  <c r="I28" i="46"/>
  <c r="M27" i="46"/>
  <c r="K27" i="46"/>
  <c r="I27" i="46"/>
  <c r="M26" i="46"/>
  <c r="K26" i="46"/>
  <c r="I26" i="46"/>
  <c r="M25" i="46"/>
  <c r="K25" i="46"/>
  <c r="I25" i="46"/>
  <c r="M24" i="46"/>
  <c r="K24" i="46"/>
  <c r="I24" i="46"/>
  <c r="M23" i="46"/>
  <c r="K23" i="46"/>
  <c r="I23" i="46"/>
  <c r="M22" i="46"/>
  <c r="K22" i="46"/>
  <c r="I22" i="46"/>
  <c r="M21" i="46"/>
  <c r="K21" i="46"/>
  <c r="I21" i="46"/>
  <c r="M20" i="46"/>
  <c r="K20" i="46"/>
  <c r="I20" i="46"/>
  <c r="M19" i="46"/>
  <c r="K19" i="46"/>
  <c r="I19" i="46"/>
  <c r="M18" i="46"/>
  <c r="K18" i="46"/>
  <c r="I18" i="46"/>
  <c r="M17" i="46"/>
  <c r="K17" i="46"/>
  <c r="I17" i="46"/>
  <c r="M16" i="46"/>
  <c r="K16" i="46"/>
  <c r="I16" i="46"/>
  <c r="L15" i="46"/>
  <c r="M15" i="46"/>
  <c r="K15" i="46"/>
  <c r="I15" i="46"/>
  <c r="M14" i="46"/>
  <c r="K14" i="46"/>
  <c r="I14" i="46"/>
  <c r="M13" i="46"/>
  <c r="K13" i="46"/>
  <c r="I13" i="46"/>
  <c r="K1" i="46"/>
  <c r="L73" i="44"/>
  <c r="L72" i="44"/>
  <c r="L70" i="44"/>
  <c r="L69" i="44"/>
  <c r="L74" i="44"/>
  <c r="L66" i="44"/>
  <c r="L65" i="44"/>
  <c r="L64" i="44"/>
  <c r="L63" i="44"/>
  <c r="L62" i="44"/>
  <c r="L61" i="44"/>
  <c r="L60" i="44"/>
  <c r="L59" i="44"/>
  <c r="L58" i="44"/>
  <c r="L57" i="44"/>
  <c r="L56" i="44"/>
  <c r="L67" i="44"/>
  <c r="L46" i="44"/>
  <c r="L45" i="44"/>
  <c r="L44" i="44"/>
  <c r="L43" i="44"/>
  <c r="L42" i="44"/>
  <c r="L47" i="44"/>
  <c r="L39" i="44"/>
  <c r="L38" i="44"/>
  <c r="L36" i="44"/>
  <c r="L34" i="44"/>
  <c r="L29" i="44"/>
  <c r="L28" i="44"/>
  <c r="L26" i="44"/>
  <c r="L27" i="44"/>
  <c r="L25" i="44"/>
  <c r="L24" i="44"/>
  <c r="L23" i="44"/>
  <c r="L22" i="44"/>
  <c r="L21" i="44"/>
  <c r="L20" i="44"/>
  <c r="L19" i="44"/>
  <c r="L18" i="44"/>
  <c r="L17" i="44"/>
  <c r="L16" i="44"/>
  <c r="L14" i="44"/>
  <c r="L13" i="44"/>
  <c r="L30" i="44"/>
  <c r="L31" i="44"/>
  <c r="L32" i="44"/>
  <c r="L40" i="44"/>
  <c r="L48" i="44"/>
  <c r="L75" i="44"/>
  <c r="L76" i="44"/>
  <c r="M76" i="44"/>
  <c r="K76" i="44"/>
  <c r="I76" i="44"/>
  <c r="M75" i="44"/>
  <c r="K75" i="44"/>
  <c r="I75" i="44"/>
  <c r="M74" i="44"/>
  <c r="K74" i="44"/>
  <c r="I74" i="44"/>
  <c r="M73" i="44"/>
  <c r="K73" i="44"/>
  <c r="I73" i="44"/>
  <c r="M72" i="44"/>
  <c r="K72" i="44"/>
  <c r="I72" i="44"/>
  <c r="M70" i="44"/>
  <c r="K70" i="44"/>
  <c r="I70" i="44"/>
  <c r="M69" i="44"/>
  <c r="K69" i="44"/>
  <c r="I69" i="44"/>
  <c r="M67" i="44"/>
  <c r="K67" i="44"/>
  <c r="I67" i="44"/>
  <c r="M66" i="44"/>
  <c r="K66" i="44"/>
  <c r="I66" i="44"/>
  <c r="M65" i="44"/>
  <c r="K65" i="44"/>
  <c r="I65" i="44"/>
  <c r="M64" i="44"/>
  <c r="K64" i="44"/>
  <c r="I64" i="44"/>
  <c r="M63" i="44"/>
  <c r="K63" i="44"/>
  <c r="I63" i="44"/>
  <c r="M62" i="44"/>
  <c r="K62" i="44"/>
  <c r="I62" i="44"/>
  <c r="M61" i="44"/>
  <c r="K61" i="44"/>
  <c r="I61" i="44"/>
  <c r="M60" i="44"/>
  <c r="K60" i="44"/>
  <c r="I60" i="44"/>
  <c r="M59" i="44"/>
  <c r="K59" i="44"/>
  <c r="I59" i="44"/>
  <c r="M58" i="44"/>
  <c r="K58" i="44"/>
  <c r="I58" i="44"/>
  <c r="M57" i="44"/>
  <c r="K57" i="44"/>
  <c r="I57" i="44"/>
  <c r="M56" i="44"/>
  <c r="K56" i="44"/>
  <c r="I56" i="44"/>
  <c r="L55" i="44"/>
  <c r="M55" i="44"/>
  <c r="K55" i="44"/>
  <c r="I55" i="44"/>
  <c r="L54" i="44"/>
  <c r="M54" i="44"/>
  <c r="K54" i="44"/>
  <c r="I54" i="44"/>
  <c r="L53" i="44"/>
  <c r="M53" i="44"/>
  <c r="K53" i="44"/>
  <c r="I53" i="44"/>
  <c r="L52" i="44"/>
  <c r="M52" i="44"/>
  <c r="K52" i="44"/>
  <c r="I52" i="44"/>
  <c r="L51" i="44"/>
  <c r="M51" i="44"/>
  <c r="K51" i="44"/>
  <c r="I51" i="44"/>
  <c r="L50" i="44"/>
  <c r="M50" i="44"/>
  <c r="K50" i="44"/>
  <c r="I50" i="44"/>
  <c r="M48" i="44"/>
  <c r="K48" i="44"/>
  <c r="I48" i="44"/>
  <c r="M47" i="44"/>
  <c r="K47" i="44"/>
  <c r="I47" i="44"/>
  <c r="M46" i="44"/>
  <c r="K46" i="44"/>
  <c r="I46" i="44"/>
  <c r="M45" i="44"/>
  <c r="K45" i="44"/>
  <c r="I45" i="44"/>
  <c r="M44" i="44"/>
  <c r="K44" i="44"/>
  <c r="I44" i="44"/>
  <c r="M43" i="44"/>
  <c r="K43" i="44"/>
  <c r="I43" i="44"/>
  <c r="M42" i="44"/>
  <c r="K42" i="44"/>
  <c r="I42" i="44"/>
  <c r="M40" i="44"/>
  <c r="K40" i="44"/>
  <c r="I40" i="44"/>
  <c r="M39" i="44"/>
  <c r="K39" i="44"/>
  <c r="I39" i="44"/>
  <c r="M38" i="44"/>
  <c r="K38" i="44"/>
  <c r="I38" i="44"/>
  <c r="M36" i="44"/>
  <c r="K36" i="44"/>
  <c r="I36" i="44"/>
  <c r="M34" i="44"/>
  <c r="K34" i="44"/>
  <c r="I34" i="44"/>
  <c r="L33" i="44"/>
  <c r="M33" i="44"/>
  <c r="K33" i="44"/>
  <c r="I33" i="44"/>
  <c r="M32" i="44"/>
  <c r="K32" i="44"/>
  <c r="I32" i="44"/>
  <c r="M31" i="44"/>
  <c r="K31" i="44"/>
  <c r="I31" i="44"/>
  <c r="M30" i="44"/>
  <c r="K30" i="44"/>
  <c r="I30" i="44"/>
  <c r="M29" i="44"/>
  <c r="K29" i="44"/>
  <c r="I29" i="44"/>
  <c r="M28" i="44"/>
  <c r="K28" i="44"/>
  <c r="I28" i="44"/>
  <c r="M27" i="44"/>
  <c r="K27" i="44"/>
  <c r="I27" i="44"/>
  <c r="M26" i="44"/>
  <c r="K26" i="44"/>
  <c r="I26" i="44"/>
  <c r="M25" i="44"/>
  <c r="K25" i="44"/>
  <c r="I25" i="44"/>
  <c r="M24" i="44"/>
  <c r="K24" i="44"/>
  <c r="I24" i="44"/>
  <c r="M23" i="44"/>
  <c r="K23" i="44"/>
  <c r="I23" i="44"/>
  <c r="M22" i="44"/>
  <c r="K22" i="44"/>
  <c r="I22" i="44"/>
  <c r="M21" i="44"/>
  <c r="K21" i="44"/>
  <c r="I21" i="44"/>
  <c r="M20" i="44"/>
  <c r="K20" i="44"/>
  <c r="I20" i="44"/>
  <c r="M19" i="44"/>
  <c r="K19" i="44"/>
  <c r="I19" i="44"/>
  <c r="M18" i="44"/>
  <c r="K18" i="44"/>
  <c r="I18" i="44"/>
  <c r="M17" i="44"/>
  <c r="K17" i="44"/>
  <c r="I17" i="44"/>
  <c r="M16" i="44"/>
  <c r="K16" i="44"/>
  <c r="I16" i="44"/>
  <c r="L15" i="44"/>
  <c r="M15" i="44"/>
  <c r="K15" i="44"/>
  <c r="I15" i="44"/>
  <c r="M14" i="44"/>
  <c r="K14" i="44"/>
  <c r="I14" i="44"/>
  <c r="M13" i="44"/>
  <c r="K13" i="44"/>
  <c r="I13" i="44"/>
  <c r="L73" i="43"/>
  <c r="L72" i="43"/>
  <c r="L70" i="43"/>
  <c r="L69" i="43"/>
  <c r="L74" i="43"/>
  <c r="L66" i="43"/>
  <c r="L65" i="43"/>
  <c r="L64" i="43"/>
  <c r="L63" i="43"/>
  <c r="L62" i="43"/>
  <c r="L61" i="43"/>
  <c r="L60" i="43"/>
  <c r="L59" i="43"/>
  <c r="L58" i="43"/>
  <c r="L57" i="43"/>
  <c r="L56" i="43"/>
  <c r="L67" i="43"/>
  <c r="L46" i="43"/>
  <c r="L45" i="43"/>
  <c r="L44" i="43"/>
  <c r="L43" i="43"/>
  <c r="L42" i="43"/>
  <c r="L47" i="43"/>
  <c r="L39" i="43"/>
  <c r="L38" i="43"/>
  <c r="L36" i="43"/>
  <c r="L34" i="43"/>
  <c r="L29" i="43"/>
  <c r="L28" i="43"/>
  <c r="L26" i="43"/>
  <c r="L27" i="43"/>
  <c r="L25" i="43"/>
  <c r="L24" i="43"/>
  <c r="L23" i="43"/>
  <c r="L22" i="43"/>
  <c r="L21" i="43"/>
  <c r="L20" i="43"/>
  <c r="L19" i="43"/>
  <c r="L18" i="43"/>
  <c r="L17" i="43"/>
  <c r="L16" i="43"/>
  <c r="L14" i="43"/>
  <c r="L13" i="43"/>
  <c r="L30" i="43"/>
  <c r="L31" i="43"/>
  <c r="L32" i="43"/>
  <c r="L40" i="43"/>
  <c r="L48" i="43"/>
  <c r="L75" i="43"/>
  <c r="L76" i="43"/>
  <c r="M76" i="43"/>
  <c r="K76" i="43"/>
  <c r="I76" i="43"/>
  <c r="M75" i="43"/>
  <c r="K75" i="43"/>
  <c r="I75" i="43"/>
  <c r="M74" i="43"/>
  <c r="K74" i="43"/>
  <c r="I74" i="43"/>
  <c r="M73" i="43"/>
  <c r="K73" i="43"/>
  <c r="I73" i="43"/>
  <c r="M72" i="43"/>
  <c r="K72" i="43"/>
  <c r="I72" i="43"/>
  <c r="M70" i="43"/>
  <c r="K70" i="43"/>
  <c r="I70" i="43"/>
  <c r="M69" i="43"/>
  <c r="K69" i="43"/>
  <c r="I69" i="43"/>
  <c r="M67" i="43"/>
  <c r="K67" i="43"/>
  <c r="I67" i="43"/>
  <c r="M66" i="43"/>
  <c r="K66" i="43"/>
  <c r="I66" i="43"/>
  <c r="M65" i="43"/>
  <c r="K65" i="43"/>
  <c r="I65" i="43"/>
  <c r="M64" i="43"/>
  <c r="K64" i="43"/>
  <c r="I64" i="43"/>
  <c r="M63" i="43"/>
  <c r="K63" i="43"/>
  <c r="I63" i="43"/>
  <c r="M62" i="43"/>
  <c r="K62" i="43"/>
  <c r="I62" i="43"/>
  <c r="M61" i="43"/>
  <c r="K61" i="43"/>
  <c r="I61" i="43"/>
  <c r="M60" i="43"/>
  <c r="K60" i="43"/>
  <c r="I60" i="43"/>
  <c r="M59" i="43"/>
  <c r="K59" i="43"/>
  <c r="I59" i="43"/>
  <c r="M58" i="43"/>
  <c r="K58" i="43"/>
  <c r="I58" i="43"/>
  <c r="M57" i="43"/>
  <c r="K57" i="43"/>
  <c r="I57" i="43"/>
  <c r="M56" i="43"/>
  <c r="K56" i="43"/>
  <c r="I56" i="43"/>
  <c r="L55" i="43"/>
  <c r="M55" i="43"/>
  <c r="K55" i="43"/>
  <c r="I55" i="43"/>
  <c r="L54" i="43"/>
  <c r="M54" i="43"/>
  <c r="K54" i="43"/>
  <c r="I54" i="43"/>
  <c r="L53" i="43"/>
  <c r="M53" i="43"/>
  <c r="K53" i="43"/>
  <c r="I53" i="43"/>
  <c r="L52" i="43"/>
  <c r="M52" i="43"/>
  <c r="K52" i="43"/>
  <c r="I52" i="43"/>
  <c r="L51" i="43"/>
  <c r="M51" i="43"/>
  <c r="K51" i="43"/>
  <c r="I51" i="43"/>
  <c r="L50" i="43"/>
  <c r="M50" i="43"/>
  <c r="K50" i="43"/>
  <c r="I50" i="43"/>
  <c r="M48" i="43"/>
  <c r="K48" i="43"/>
  <c r="I48" i="43"/>
  <c r="M47" i="43"/>
  <c r="K47" i="43"/>
  <c r="I47" i="43"/>
  <c r="M46" i="43"/>
  <c r="K46" i="43"/>
  <c r="I46" i="43"/>
  <c r="M45" i="43"/>
  <c r="K45" i="43"/>
  <c r="I45" i="43"/>
  <c r="M44" i="43"/>
  <c r="K44" i="43"/>
  <c r="I44" i="43"/>
  <c r="M43" i="43"/>
  <c r="K43" i="43"/>
  <c r="I43" i="43"/>
  <c r="M42" i="43"/>
  <c r="K42" i="43"/>
  <c r="I42" i="43"/>
  <c r="M40" i="43"/>
  <c r="K40" i="43"/>
  <c r="I40" i="43"/>
  <c r="M39" i="43"/>
  <c r="K39" i="43"/>
  <c r="I39" i="43"/>
  <c r="M38" i="43"/>
  <c r="K38" i="43"/>
  <c r="I38" i="43"/>
  <c r="M36" i="43"/>
  <c r="K36" i="43"/>
  <c r="I36" i="43"/>
  <c r="M34" i="43"/>
  <c r="K34" i="43"/>
  <c r="I34" i="43"/>
  <c r="L33" i="43"/>
  <c r="M33" i="43"/>
  <c r="K33" i="43"/>
  <c r="I33" i="43"/>
  <c r="M32" i="43"/>
  <c r="K32" i="43"/>
  <c r="I32" i="43"/>
  <c r="M31" i="43"/>
  <c r="K31" i="43"/>
  <c r="I31" i="43"/>
  <c r="M30" i="43"/>
  <c r="K30" i="43"/>
  <c r="I30" i="43"/>
  <c r="M29" i="43"/>
  <c r="K29" i="43"/>
  <c r="I29" i="43"/>
  <c r="M28" i="43"/>
  <c r="K28" i="43"/>
  <c r="I28" i="43"/>
  <c r="M27" i="43"/>
  <c r="K27" i="43"/>
  <c r="I27" i="43"/>
  <c r="M26" i="43"/>
  <c r="K26" i="43"/>
  <c r="I26" i="43"/>
  <c r="M25" i="43"/>
  <c r="K25" i="43"/>
  <c r="I25" i="43"/>
  <c r="M24" i="43"/>
  <c r="K24" i="43"/>
  <c r="I24" i="43"/>
  <c r="M23" i="43"/>
  <c r="K23" i="43"/>
  <c r="I23" i="43"/>
  <c r="M22" i="43"/>
  <c r="K22" i="43"/>
  <c r="I22" i="43"/>
  <c r="M21" i="43"/>
  <c r="K21" i="43"/>
  <c r="I21" i="43"/>
  <c r="M20" i="43"/>
  <c r="K20" i="43"/>
  <c r="I20" i="43"/>
  <c r="M19" i="43"/>
  <c r="K19" i="43"/>
  <c r="I19" i="43"/>
  <c r="M18" i="43"/>
  <c r="K18" i="43"/>
  <c r="I18" i="43"/>
  <c r="M17" i="43"/>
  <c r="K17" i="43"/>
  <c r="I17" i="43"/>
  <c r="M16" i="43"/>
  <c r="K16" i="43"/>
  <c r="I16" i="43"/>
  <c r="L15" i="43"/>
  <c r="M15" i="43"/>
  <c r="K15" i="43"/>
  <c r="I15" i="43"/>
  <c r="M14" i="43"/>
  <c r="K14" i="43"/>
  <c r="I14" i="43"/>
  <c r="M13" i="43"/>
  <c r="K13" i="43"/>
  <c r="I13" i="43"/>
  <c r="L73" i="41"/>
  <c r="L72" i="41"/>
  <c r="L70" i="41"/>
  <c r="L69" i="41"/>
  <c r="L74" i="41"/>
  <c r="L66" i="41"/>
  <c r="L65" i="41"/>
  <c r="L64" i="41"/>
  <c r="L63" i="41"/>
  <c r="L62" i="41"/>
  <c r="L61" i="41"/>
  <c r="L60" i="41"/>
  <c r="L59" i="41"/>
  <c r="L58" i="41"/>
  <c r="L57" i="41"/>
  <c r="L56" i="41"/>
  <c r="L67" i="41"/>
  <c r="L46" i="41"/>
  <c r="L45" i="41"/>
  <c r="L44" i="41"/>
  <c r="L43" i="41"/>
  <c r="L42" i="41"/>
  <c r="L47" i="41"/>
  <c r="L39" i="41"/>
  <c r="L38" i="41"/>
  <c r="L36" i="41"/>
  <c r="L34" i="41"/>
  <c r="L29" i="41"/>
  <c r="L28" i="41"/>
  <c r="L26" i="41"/>
  <c r="L27" i="41"/>
  <c r="L25" i="41"/>
  <c r="L24" i="41"/>
  <c r="L23" i="41"/>
  <c r="L22" i="41"/>
  <c r="L21" i="41"/>
  <c r="L20" i="41"/>
  <c r="L19" i="41"/>
  <c r="L18" i="41"/>
  <c r="L17" i="41"/>
  <c r="L16" i="41"/>
  <c r="L14" i="41"/>
  <c r="L13" i="41"/>
  <c r="L30" i="41"/>
  <c r="L31" i="41"/>
  <c r="L32" i="41"/>
  <c r="L40" i="41"/>
  <c r="L48" i="41"/>
  <c r="L75" i="41"/>
  <c r="L76" i="41"/>
  <c r="M76" i="41"/>
  <c r="K76" i="41"/>
  <c r="I76" i="41"/>
  <c r="M75" i="41"/>
  <c r="K75" i="41"/>
  <c r="I75" i="41"/>
  <c r="M74" i="41"/>
  <c r="K74" i="41"/>
  <c r="I74" i="41"/>
  <c r="M73" i="41"/>
  <c r="K73" i="41"/>
  <c r="I73" i="41"/>
  <c r="M72" i="41"/>
  <c r="K72" i="41"/>
  <c r="I72" i="41"/>
  <c r="M70" i="41"/>
  <c r="K70" i="41"/>
  <c r="I70" i="41"/>
  <c r="M69" i="41"/>
  <c r="K69" i="41"/>
  <c r="I69" i="41"/>
  <c r="M67" i="41"/>
  <c r="K67" i="41"/>
  <c r="I67" i="41"/>
  <c r="M66" i="41"/>
  <c r="K66" i="41"/>
  <c r="I66" i="41"/>
  <c r="M65" i="41"/>
  <c r="K65" i="41"/>
  <c r="I65" i="41"/>
  <c r="M64" i="41"/>
  <c r="K64" i="41"/>
  <c r="I64" i="41"/>
  <c r="M63" i="41"/>
  <c r="K63" i="41"/>
  <c r="I63" i="41"/>
  <c r="M62" i="41"/>
  <c r="K62" i="41"/>
  <c r="I62" i="41"/>
  <c r="M61" i="41"/>
  <c r="K61" i="41"/>
  <c r="I61" i="41"/>
  <c r="M60" i="41"/>
  <c r="K60" i="41"/>
  <c r="I60" i="41"/>
  <c r="M59" i="41"/>
  <c r="K59" i="41"/>
  <c r="I59" i="41"/>
  <c r="M58" i="41"/>
  <c r="K58" i="41"/>
  <c r="I58" i="41"/>
  <c r="M57" i="41"/>
  <c r="K57" i="41"/>
  <c r="I57" i="41"/>
  <c r="M56" i="41"/>
  <c r="K56" i="41"/>
  <c r="I56" i="41"/>
  <c r="L55" i="41"/>
  <c r="M55" i="41"/>
  <c r="K55" i="41"/>
  <c r="I55" i="41"/>
  <c r="L54" i="41"/>
  <c r="M54" i="41"/>
  <c r="K54" i="41"/>
  <c r="I54" i="41"/>
  <c r="L53" i="41"/>
  <c r="M53" i="41"/>
  <c r="K53" i="41"/>
  <c r="I53" i="41"/>
  <c r="L52" i="41"/>
  <c r="M52" i="41"/>
  <c r="K52" i="41"/>
  <c r="I52" i="41"/>
  <c r="L51" i="41"/>
  <c r="M51" i="41"/>
  <c r="K51" i="41"/>
  <c r="I51" i="41"/>
  <c r="L50" i="41"/>
  <c r="M50" i="41"/>
  <c r="K50" i="41"/>
  <c r="I50" i="41"/>
  <c r="M48" i="41"/>
  <c r="K48" i="41"/>
  <c r="I48" i="41"/>
  <c r="M47" i="41"/>
  <c r="K47" i="41"/>
  <c r="I47" i="41"/>
  <c r="M46" i="41"/>
  <c r="K46" i="41"/>
  <c r="I46" i="41"/>
  <c r="M45" i="41"/>
  <c r="K45" i="41"/>
  <c r="I45" i="41"/>
  <c r="M44" i="41"/>
  <c r="K44" i="41"/>
  <c r="I44" i="41"/>
  <c r="M43" i="41"/>
  <c r="K43" i="41"/>
  <c r="I43" i="41"/>
  <c r="M42" i="41"/>
  <c r="K42" i="41"/>
  <c r="I42" i="41"/>
  <c r="M40" i="41"/>
  <c r="K40" i="41"/>
  <c r="I40" i="41"/>
  <c r="M39" i="41"/>
  <c r="K39" i="41"/>
  <c r="I39" i="41"/>
  <c r="M38" i="41"/>
  <c r="K38" i="41"/>
  <c r="I38" i="41"/>
  <c r="M36" i="41"/>
  <c r="K36" i="41"/>
  <c r="I36" i="41"/>
  <c r="M34" i="41"/>
  <c r="K34" i="41"/>
  <c r="I34" i="41"/>
  <c r="L33" i="41"/>
  <c r="M33" i="41"/>
  <c r="K33" i="41"/>
  <c r="I33" i="41"/>
  <c r="M32" i="41"/>
  <c r="K32" i="41"/>
  <c r="I32" i="41"/>
  <c r="M31" i="41"/>
  <c r="K31" i="41"/>
  <c r="I31" i="41"/>
  <c r="M30" i="41"/>
  <c r="K30" i="41"/>
  <c r="I30" i="41"/>
  <c r="M29" i="41"/>
  <c r="K29" i="41"/>
  <c r="I29" i="41"/>
  <c r="M28" i="41"/>
  <c r="K28" i="41"/>
  <c r="I28" i="41"/>
  <c r="M27" i="41"/>
  <c r="K27" i="41"/>
  <c r="I27" i="41"/>
  <c r="M26" i="41"/>
  <c r="K26" i="41"/>
  <c r="I26" i="41"/>
  <c r="M25" i="41"/>
  <c r="K25" i="41"/>
  <c r="I25" i="41"/>
  <c r="M24" i="41"/>
  <c r="K24" i="41"/>
  <c r="I24" i="41"/>
  <c r="M23" i="41"/>
  <c r="K23" i="41"/>
  <c r="I23" i="41"/>
  <c r="M22" i="41"/>
  <c r="K22" i="41"/>
  <c r="I22" i="41"/>
  <c r="M21" i="41"/>
  <c r="K21" i="41"/>
  <c r="I21" i="41"/>
  <c r="M20" i="41"/>
  <c r="K20" i="41"/>
  <c r="I20" i="41"/>
  <c r="M19" i="41"/>
  <c r="K19" i="41"/>
  <c r="I19" i="41"/>
  <c r="M18" i="41"/>
  <c r="K18" i="41"/>
  <c r="I18" i="41"/>
  <c r="M17" i="41"/>
  <c r="K17" i="41"/>
  <c r="I17" i="41"/>
  <c r="M16" i="41"/>
  <c r="K16" i="41"/>
  <c r="I16" i="41"/>
  <c r="L15" i="41"/>
  <c r="M15" i="41"/>
  <c r="K15" i="41"/>
  <c r="I15" i="41"/>
  <c r="M14" i="41"/>
  <c r="K14" i="41"/>
  <c r="I14" i="41"/>
  <c r="M13" i="41"/>
  <c r="K13" i="41"/>
  <c r="I13" i="41"/>
  <c r="L73" i="42"/>
  <c r="L72" i="42"/>
  <c r="L70" i="42"/>
  <c r="L69" i="42"/>
  <c r="L74" i="42"/>
  <c r="L66" i="42"/>
  <c r="L65" i="42"/>
  <c r="L64" i="42"/>
  <c r="L63" i="42"/>
  <c r="L62" i="42"/>
  <c r="L61" i="42"/>
  <c r="L60" i="42"/>
  <c r="L59" i="42"/>
  <c r="L58" i="42"/>
  <c r="L57" i="42"/>
  <c r="L56" i="42"/>
  <c r="L67" i="42"/>
  <c r="L46" i="42"/>
  <c r="L45" i="42"/>
  <c r="L44" i="42"/>
  <c r="L43" i="42"/>
  <c r="L42" i="42"/>
  <c r="L47" i="42"/>
  <c r="L39" i="42"/>
  <c r="L38" i="42"/>
  <c r="L36" i="42"/>
  <c r="L34" i="42"/>
  <c r="L29" i="42"/>
  <c r="L28" i="42"/>
  <c r="L26" i="42"/>
  <c r="L27" i="42"/>
  <c r="L25" i="42"/>
  <c r="L24" i="42"/>
  <c r="L23" i="42"/>
  <c r="L22" i="42"/>
  <c r="L21" i="42"/>
  <c r="L20" i="42"/>
  <c r="L19" i="42"/>
  <c r="L18" i="42"/>
  <c r="L17" i="42"/>
  <c r="L16" i="42"/>
  <c r="L14" i="42"/>
  <c r="L13" i="42"/>
  <c r="L30" i="42"/>
  <c r="L31" i="42"/>
  <c r="L32" i="42"/>
  <c r="L40" i="42"/>
  <c r="L48" i="42"/>
  <c r="L75" i="42"/>
  <c r="L76" i="42"/>
  <c r="M76" i="42"/>
  <c r="K76" i="42"/>
  <c r="I76" i="42"/>
  <c r="M75" i="42"/>
  <c r="K75" i="42"/>
  <c r="I75" i="42"/>
  <c r="M74" i="42"/>
  <c r="K74" i="42"/>
  <c r="I74" i="42"/>
  <c r="M73" i="42"/>
  <c r="K73" i="42"/>
  <c r="I73" i="42"/>
  <c r="M72" i="42"/>
  <c r="K72" i="42"/>
  <c r="I72" i="42"/>
  <c r="M70" i="42"/>
  <c r="K70" i="42"/>
  <c r="I70" i="42"/>
  <c r="M69" i="42"/>
  <c r="K69" i="42"/>
  <c r="I69" i="42"/>
  <c r="M67" i="42"/>
  <c r="K67" i="42"/>
  <c r="I67" i="42"/>
  <c r="M66" i="42"/>
  <c r="K66" i="42"/>
  <c r="I66" i="42"/>
  <c r="M65" i="42"/>
  <c r="K65" i="42"/>
  <c r="I65" i="42"/>
  <c r="M64" i="42"/>
  <c r="K64" i="42"/>
  <c r="I64" i="42"/>
  <c r="M63" i="42"/>
  <c r="K63" i="42"/>
  <c r="I63" i="42"/>
  <c r="M62" i="42"/>
  <c r="K62" i="42"/>
  <c r="I62" i="42"/>
  <c r="M61" i="42"/>
  <c r="K61" i="42"/>
  <c r="I61" i="42"/>
  <c r="M60" i="42"/>
  <c r="K60" i="42"/>
  <c r="I60" i="42"/>
  <c r="M59" i="42"/>
  <c r="K59" i="42"/>
  <c r="I59" i="42"/>
  <c r="M58" i="42"/>
  <c r="K58" i="42"/>
  <c r="I58" i="42"/>
  <c r="M57" i="42"/>
  <c r="K57" i="42"/>
  <c r="I57" i="42"/>
  <c r="M56" i="42"/>
  <c r="K56" i="42"/>
  <c r="I56" i="42"/>
  <c r="L55" i="42"/>
  <c r="M55" i="42"/>
  <c r="K55" i="42"/>
  <c r="I55" i="42"/>
  <c r="L54" i="42"/>
  <c r="M54" i="42"/>
  <c r="K54" i="42"/>
  <c r="I54" i="42"/>
  <c r="L53" i="42"/>
  <c r="M53" i="42"/>
  <c r="K53" i="42"/>
  <c r="I53" i="42"/>
  <c r="L52" i="42"/>
  <c r="M52" i="42"/>
  <c r="K52" i="42"/>
  <c r="I52" i="42"/>
  <c r="L51" i="42"/>
  <c r="M51" i="42"/>
  <c r="K51" i="42"/>
  <c r="I51" i="42"/>
  <c r="L50" i="42"/>
  <c r="M50" i="42"/>
  <c r="K50" i="42"/>
  <c r="I50" i="42"/>
  <c r="M48" i="42"/>
  <c r="K48" i="42"/>
  <c r="I48" i="42"/>
  <c r="M47" i="42"/>
  <c r="K47" i="42"/>
  <c r="I47" i="42"/>
  <c r="M46" i="42"/>
  <c r="K46" i="42"/>
  <c r="I46" i="42"/>
  <c r="M45" i="42"/>
  <c r="K45" i="42"/>
  <c r="I45" i="42"/>
  <c r="M44" i="42"/>
  <c r="K44" i="42"/>
  <c r="I44" i="42"/>
  <c r="M43" i="42"/>
  <c r="K43" i="42"/>
  <c r="I43" i="42"/>
  <c r="M42" i="42"/>
  <c r="K42" i="42"/>
  <c r="I42" i="42"/>
  <c r="M40" i="42"/>
  <c r="K40" i="42"/>
  <c r="I40" i="42"/>
  <c r="M39" i="42"/>
  <c r="K39" i="42"/>
  <c r="I39" i="42"/>
  <c r="M38" i="42"/>
  <c r="K38" i="42"/>
  <c r="I38" i="42"/>
  <c r="M36" i="42"/>
  <c r="K36" i="42"/>
  <c r="I36" i="42"/>
  <c r="M34" i="42"/>
  <c r="K34" i="42"/>
  <c r="I34" i="42"/>
  <c r="M32" i="42"/>
  <c r="K32" i="42"/>
  <c r="I32" i="42"/>
  <c r="M31" i="42"/>
  <c r="K31" i="42"/>
  <c r="I31" i="42"/>
  <c r="M30" i="42"/>
  <c r="K30" i="42"/>
  <c r="I30" i="42"/>
  <c r="M29" i="42"/>
  <c r="K29" i="42"/>
  <c r="I29" i="42"/>
  <c r="M28" i="42"/>
  <c r="K28" i="42"/>
  <c r="I28" i="42"/>
  <c r="M27" i="42"/>
  <c r="K27" i="42"/>
  <c r="I27" i="42"/>
  <c r="M26" i="42"/>
  <c r="K26" i="42"/>
  <c r="I26" i="42"/>
  <c r="M25" i="42"/>
  <c r="K25" i="42"/>
  <c r="I25" i="42"/>
  <c r="M24" i="42"/>
  <c r="K24" i="42"/>
  <c r="I24" i="42"/>
  <c r="M23" i="42"/>
  <c r="K23" i="42"/>
  <c r="I23" i="42"/>
  <c r="M22" i="42"/>
  <c r="K22" i="42"/>
  <c r="I22" i="42"/>
  <c r="M21" i="42"/>
  <c r="K21" i="42"/>
  <c r="I21" i="42"/>
  <c r="M20" i="42"/>
  <c r="K20" i="42"/>
  <c r="I20" i="42"/>
  <c r="M19" i="42"/>
  <c r="K19" i="42"/>
  <c r="I19" i="42"/>
  <c r="M18" i="42"/>
  <c r="K18" i="42"/>
  <c r="I18" i="42"/>
  <c r="M17" i="42"/>
  <c r="K17" i="42"/>
  <c r="I17" i="42"/>
  <c r="M16" i="42"/>
  <c r="K16" i="42"/>
  <c r="I16" i="42"/>
  <c r="L15" i="42"/>
  <c r="M15" i="42"/>
  <c r="K15" i="42"/>
  <c r="I15" i="42"/>
  <c r="M14" i="42"/>
  <c r="K14" i="42"/>
  <c r="I14" i="42"/>
  <c r="M13" i="42"/>
  <c r="K13" i="42"/>
  <c r="I13" i="42"/>
  <c r="L73" i="39"/>
  <c r="L72" i="39"/>
  <c r="L70" i="39"/>
  <c r="L69" i="39"/>
  <c r="L74" i="39"/>
  <c r="L66" i="39"/>
  <c r="L65" i="39"/>
  <c r="L64" i="39"/>
  <c r="L63" i="39"/>
  <c r="L62" i="39"/>
  <c r="L61" i="39"/>
  <c r="L60" i="39"/>
  <c r="L59" i="39"/>
  <c r="L58" i="39"/>
  <c r="L57" i="39"/>
  <c r="L56" i="39"/>
  <c r="L67" i="39"/>
  <c r="L46" i="39"/>
  <c r="L45" i="39"/>
  <c r="L44" i="39"/>
  <c r="L43" i="39"/>
  <c r="L42" i="39"/>
  <c r="L47" i="39"/>
  <c r="L39" i="39"/>
  <c r="L38" i="39"/>
  <c r="L36" i="39"/>
  <c r="L34" i="39"/>
  <c r="L29" i="39"/>
  <c r="L28" i="39"/>
  <c r="L26" i="39"/>
  <c r="L27" i="39"/>
  <c r="L25" i="39"/>
  <c r="L24" i="39"/>
  <c r="L23" i="39"/>
  <c r="L22" i="39"/>
  <c r="L21" i="39"/>
  <c r="L20" i="39"/>
  <c r="L19" i="39"/>
  <c r="L18" i="39"/>
  <c r="L17" i="39"/>
  <c r="L16" i="39"/>
  <c r="L14" i="39"/>
  <c r="L13" i="39"/>
  <c r="L30" i="39"/>
  <c r="L31" i="39"/>
  <c r="L32" i="39"/>
  <c r="L40" i="39"/>
  <c r="L48" i="39"/>
  <c r="L75" i="39"/>
  <c r="L76" i="39"/>
  <c r="M76" i="39"/>
  <c r="K76" i="39"/>
  <c r="I76" i="39"/>
  <c r="M75" i="39"/>
  <c r="K75" i="39"/>
  <c r="I75" i="39"/>
  <c r="M74" i="39"/>
  <c r="K74" i="39"/>
  <c r="I74" i="39"/>
  <c r="M73" i="39"/>
  <c r="K73" i="39"/>
  <c r="I73" i="39"/>
  <c r="M72" i="39"/>
  <c r="K72" i="39"/>
  <c r="I72" i="39"/>
  <c r="M70" i="39"/>
  <c r="K70" i="39"/>
  <c r="I70" i="39"/>
  <c r="M69" i="39"/>
  <c r="K69" i="39"/>
  <c r="I69" i="39"/>
  <c r="M67" i="39"/>
  <c r="K67" i="39"/>
  <c r="I67" i="39"/>
  <c r="M66" i="39"/>
  <c r="K66" i="39"/>
  <c r="I66" i="39"/>
  <c r="M65" i="39"/>
  <c r="K65" i="39"/>
  <c r="I65" i="39"/>
  <c r="M64" i="39"/>
  <c r="K64" i="39"/>
  <c r="I64" i="39"/>
  <c r="M63" i="39"/>
  <c r="K63" i="39"/>
  <c r="I63" i="39"/>
  <c r="M62" i="39"/>
  <c r="K62" i="39"/>
  <c r="I62" i="39"/>
  <c r="M61" i="39"/>
  <c r="K61" i="39"/>
  <c r="I61" i="39"/>
  <c r="M60" i="39"/>
  <c r="K60" i="39"/>
  <c r="I60" i="39"/>
  <c r="M59" i="39"/>
  <c r="K59" i="39"/>
  <c r="I59" i="39"/>
  <c r="M58" i="39"/>
  <c r="K58" i="39"/>
  <c r="I58" i="39"/>
  <c r="M57" i="39"/>
  <c r="K57" i="39"/>
  <c r="I57" i="39"/>
  <c r="M56" i="39"/>
  <c r="K56" i="39"/>
  <c r="I56" i="39"/>
  <c r="L55" i="39"/>
  <c r="M55" i="39"/>
  <c r="K55" i="39"/>
  <c r="I55" i="39"/>
  <c r="L54" i="39"/>
  <c r="M54" i="39"/>
  <c r="K54" i="39"/>
  <c r="I54" i="39"/>
  <c r="L53" i="39"/>
  <c r="M53" i="39"/>
  <c r="K53" i="39"/>
  <c r="I53" i="39"/>
  <c r="L52" i="39"/>
  <c r="M52" i="39"/>
  <c r="K52" i="39"/>
  <c r="I52" i="39"/>
  <c r="L51" i="39"/>
  <c r="M51" i="39"/>
  <c r="K51" i="39"/>
  <c r="I51" i="39"/>
  <c r="L50" i="39"/>
  <c r="M50" i="39"/>
  <c r="K50" i="39"/>
  <c r="I50" i="39"/>
  <c r="M48" i="39"/>
  <c r="K48" i="39"/>
  <c r="I48" i="39"/>
  <c r="M47" i="39"/>
  <c r="K47" i="39"/>
  <c r="I47" i="39"/>
  <c r="M46" i="39"/>
  <c r="K46" i="39"/>
  <c r="I46" i="39"/>
  <c r="M45" i="39"/>
  <c r="K45" i="39"/>
  <c r="I45" i="39"/>
  <c r="M44" i="39"/>
  <c r="K44" i="39"/>
  <c r="I44" i="39"/>
  <c r="M43" i="39"/>
  <c r="K43" i="39"/>
  <c r="I43" i="39"/>
  <c r="M42" i="39"/>
  <c r="K42" i="39"/>
  <c r="I42" i="39"/>
  <c r="M40" i="39"/>
  <c r="K40" i="39"/>
  <c r="I40" i="39"/>
  <c r="M39" i="39"/>
  <c r="K39" i="39"/>
  <c r="I39" i="39"/>
  <c r="M38" i="39"/>
  <c r="K38" i="39"/>
  <c r="I38" i="39"/>
  <c r="M36" i="39"/>
  <c r="K36" i="39"/>
  <c r="I36" i="39"/>
  <c r="M34" i="39"/>
  <c r="K34" i="39"/>
  <c r="I34" i="39"/>
  <c r="L33" i="39"/>
  <c r="M33" i="39"/>
  <c r="K33" i="39"/>
  <c r="I33" i="39"/>
  <c r="M32" i="39"/>
  <c r="K32" i="39"/>
  <c r="I32" i="39"/>
  <c r="M31" i="39"/>
  <c r="K31" i="39"/>
  <c r="I31" i="39"/>
  <c r="M30" i="39"/>
  <c r="K30" i="39"/>
  <c r="I30" i="39"/>
  <c r="M29" i="39"/>
  <c r="K29" i="39"/>
  <c r="I29" i="39"/>
  <c r="M28" i="39"/>
  <c r="K28" i="39"/>
  <c r="I28" i="39"/>
  <c r="M27" i="39"/>
  <c r="K27" i="39"/>
  <c r="I27" i="39"/>
  <c r="M26" i="39"/>
  <c r="K26" i="39"/>
  <c r="I26" i="39"/>
  <c r="M25" i="39"/>
  <c r="K25" i="39"/>
  <c r="I25" i="39"/>
  <c r="M24" i="39"/>
  <c r="K24" i="39"/>
  <c r="I24" i="39"/>
  <c r="M23" i="39"/>
  <c r="K23" i="39"/>
  <c r="I23" i="39"/>
  <c r="M22" i="39"/>
  <c r="K22" i="39"/>
  <c r="I22" i="39"/>
  <c r="M21" i="39"/>
  <c r="K21" i="39"/>
  <c r="I21" i="39"/>
  <c r="M20" i="39"/>
  <c r="K20" i="39"/>
  <c r="I20" i="39"/>
  <c r="M19" i="39"/>
  <c r="K19" i="39"/>
  <c r="I19" i="39"/>
  <c r="M18" i="39"/>
  <c r="K18" i="39"/>
  <c r="I18" i="39"/>
  <c r="M17" i="39"/>
  <c r="K17" i="39"/>
  <c r="I17" i="39"/>
  <c r="M16" i="39"/>
  <c r="K16" i="39"/>
  <c r="I16" i="39"/>
  <c r="L15" i="39"/>
  <c r="M15" i="39"/>
  <c r="K15" i="39"/>
  <c r="I15" i="39"/>
  <c r="M14" i="39"/>
  <c r="K14" i="39"/>
  <c r="I14" i="39"/>
  <c r="M13" i="39"/>
  <c r="K13" i="39"/>
  <c r="I13" i="39"/>
  <c r="L73" i="40"/>
  <c r="L72" i="40"/>
  <c r="L70" i="40"/>
  <c r="L69" i="40"/>
  <c r="L74" i="40"/>
  <c r="L66" i="40"/>
  <c r="L65" i="40"/>
  <c r="L64" i="40"/>
  <c r="L63" i="40"/>
  <c r="L62" i="40"/>
  <c r="L61" i="40"/>
  <c r="L60" i="40"/>
  <c r="L59" i="40"/>
  <c r="L58" i="40"/>
  <c r="L57" i="40"/>
  <c r="L56" i="40"/>
  <c r="L67" i="40"/>
  <c r="L46" i="40"/>
  <c r="L45" i="40"/>
  <c r="L44" i="40"/>
  <c r="L43" i="40"/>
  <c r="L42" i="40"/>
  <c r="L47" i="40"/>
  <c r="L39" i="40"/>
  <c r="L38" i="40"/>
  <c r="L36" i="40"/>
  <c r="L34" i="40"/>
  <c r="L29" i="40"/>
  <c r="L28" i="40"/>
  <c r="L26" i="40"/>
  <c r="L27" i="40"/>
  <c r="L25" i="40"/>
  <c r="L24" i="40"/>
  <c r="L23" i="40"/>
  <c r="L22" i="40"/>
  <c r="L21" i="40"/>
  <c r="L20" i="40"/>
  <c r="L19" i="40"/>
  <c r="L18" i="40"/>
  <c r="L17" i="40"/>
  <c r="L16" i="40"/>
  <c r="L14" i="40"/>
  <c r="L13" i="40"/>
  <c r="L30" i="40"/>
  <c r="L31" i="40"/>
  <c r="L32" i="40"/>
  <c r="L40" i="40"/>
  <c r="L48" i="40"/>
  <c r="L75" i="40"/>
  <c r="L76" i="40"/>
  <c r="M76" i="40"/>
  <c r="K76" i="40"/>
  <c r="I76" i="40"/>
  <c r="M75" i="40"/>
  <c r="K75" i="40"/>
  <c r="I75" i="40"/>
  <c r="M74" i="40"/>
  <c r="K74" i="40"/>
  <c r="I74" i="40"/>
  <c r="M73" i="40"/>
  <c r="K73" i="40"/>
  <c r="I73" i="40"/>
  <c r="M72" i="40"/>
  <c r="K72" i="40"/>
  <c r="I72" i="40"/>
  <c r="M70" i="40"/>
  <c r="K70" i="40"/>
  <c r="I70" i="40"/>
  <c r="M69" i="40"/>
  <c r="K69" i="40"/>
  <c r="I69" i="40"/>
  <c r="M67" i="40"/>
  <c r="K67" i="40"/>
  <c r="I67" i="40"/>
  <c r="M66" i="40"/>
  <c r="K66" i="40"/>
  <c r="I66" i="40"/>
  <c r="M65" i="40"/>
  <c r="K65" i="40"/>
  <c r="I65" i="40"/>
  <c r="M64" i="40"/>
  <c r="K64" i="40"/>
  <c r="I64" i="40"/>
  <c r="M63" i="40"/>
  <c r="K63" i="40"/>
  <c r="I63" i="40"/>
  <c r="M62" i="40"/>
  <c r="K62" i="40"/>
  <c r="I62" i="40"/>
  <c r="M61" i="40"/>
  <c r="K61" i="40"/>
  <c r="I61" i="40"/>
  <c r="M60" i="40"/>
  <c r="K60" i="40"/>
  <c r="I60" i="40"/>
  <c r="M59" i="40"/>
  <c r="K59" i="40"/>
  <c r="I59" i="40"/>
  <c r="M58" i="40"/>
  <c r="K58" i="40"/>
  <c r="I58" i="40"/>
  <c r="M57" i="40"/>
  <c r="K57" i="40"/>
  <c r="I57" i="40"/>
  <c r="M56" i="40"/>
  <c r="K56" i="40"/>
  <c r="I56" i="40"/>
  <c r="L55" i="40"/>
  <c r="M55" i="40"/>
  <c r="K55" i="40"/>
  <c r="I55" i="40"/>
  <c r="L54" i="40"/>
  <c r="M54" i="40"/>
  <c r="K54" i="40"/>
  <c r="I54" i="40"/>
  <c r="L53" i="40"/>
  <c r="M53" i="40"/>
  <c r="K53" i="40"/>
  <c r="I53" i="40"/>
  <c r="L52" i="40"/>
  <c r="M52" i="40"/>
  <c r="K52" i="40"/>
  <c r="I52" i="40"/>
  <c r="L51" i="40"/>
  <c r="M51" i="40"/>
  <c r="K51" i="40"/>
  <c r="I51" i="40"/>
  <c r="L50" i="40"/>
  <c r="M50" i="40"/>
  <c r="K50" i="40"/>
  <c r="I50" i="40"/>
  <c r="M48" i="40"/>
  <c r="K48" i="40"/>
  <c r="I48" i="40"/>
  <c r="M47" i="40"/>
  <c r="K47" i="40"/>
  <c r="I47" i="40"/>
  <c r="M46" i="40"/>
  <c r="K46" i="40"/>
  <c r="I46" i="40"/>
  <c r="M45" i="40"/>
  <c r="K45" i="40"/>
  <c r="I45" i="40"/>
  <c r="M44" i="40"/>
  <c r="K44" i="40"/>
  <c r="I44" i="40"/>
  <c r="M43" i="40"/>
  <c r="K43" i="40"/>
  <c r="I43" i="40"/>
  <c r="M42" i="40"/>
  <c r="K42" i="40"/>
  <c r="I42" i="40"/>
  <c r="M40" i="40"/>
  <c r="K40" i="40"/>
  <c r="I40" i="40"/>
  <c r="M39" i="40"/>
  <c r="K39" i="40"/>
  <c r="I39" i="40"/>
  <c r="M38" i="40"/>
  <c r="K38" i="40"/>
  <c r="I38" i="40"/>
  <c r="M36" i="40"/>
  <c r="K36" i="40"/>
  <c r="I36" i="40"/>
  <c r="M34" i="40"/>
  <c r="K34" i="40"/>
  <c r="I34" i="40"/>
  <c r="L33" i="40"/>
  <c r="M33" i="40"/>
  <c r="K33" i="40"/>
  <c r="I33" i="40"/>
  <c r="M32" i="40"/>
  <c r="K32" i="40"/>
  <c r="I32" i="40"/>
  <c r="M31" i="40"/>
  <c r="K31" i="40"/>
  <c r="I31" i="40"/>
  <c r="M30" i="40"/>
  <c r="K30" i="40"/>
  <c r="I30" i="40"/>
  <c r="M29" i="40"/>
  <c r="K29" i="40"/>
  <c r="I29" i="40"/>
  <c r="M28" i="40"/>
  <c r="K28" i="40"/>
  <c r="I28" i="40"/>
  <c r="M27" i="40"/>
  <c r="K27" i="40"/>
  <c r="I27" i="40"/>
  <c r="M26" i="40"/>
  <c r="K26" i="40"/>
  <c r="I26" i="40"/>
  <c r="M25" i="40"/>
  <c r="K25" i="40"/>
  <c r="I25" i="40"/>
  <c r="M24" i="40"/>
  <c r="K24" i="40"/>
  <c r="I24" i="40"/>
  <c r="M23" i="40"/>
  <c r="K23" i="40"/>
  <c r="I23" i="40"/>
  <c r="M22" i="40"/>
  <c r="K22" i="40"/>
  <c r="I22" i="40"/>
  <c r="M21" i="40"/>
  <c r="K21" i="40"/>
  <c r="I21" i="40"/>
  <c r="M20" i="40"/>
  <c r="K20" i="40"/>
  <c r="I20" i="40"/>
  <c r="M19" i="40"/>
  <c r="K19" i="40"/>
  <c r="I19" i="40"/>
  <c r="M18" i="40"/>
  <c r="K18" i="40"/>
  <c r="I18" i="40"/>
  <c r="M17" i="40"/>
  <c r="K17" i="40"/>
  <c r="I17" i="40"/>
  <c r="M16" i="40"/>
  <c r="K16" i="40"/>
  <c r="I16" i="40"/>
  <c r="L15" i="40"/>
  <c r="M15" i="40"/>
  <c r="K15" i="40"/>
  <c r="I15" i="40"/>
  <c r="M14" i="40"/>
  <c r="K14" i="40"/>
  <c r="I14" i="40"/>
  <c r="M13" i="40"/>
  <c r="K13" i="40"/>
  <c r="I13" i="40"/>
  <c r="L42" i="38"/>
  <c r="M42" i="38"/>
  <c r="L73" i="38"/>
  <c r="L72" i="38"/>
  <c r="L70" i="38"/>
  <c r="L69" i="38"/>
  <c r="L74" i="38"/>
  <c r="L66" i="38"/>
  <c r="L65" i="38"/>
  <c r="L64" i="38"/>
  <c r="L63" i="38"/>
  <c r="L62" i="38"/>
  <c r="L61" i="38"/>
  <c r="L60" i="38"/>
  <c r="L59" i="38"/>
  <c r="L58" i="38"/>
  <c r="L57" i="38"/>
  <c r="L56" i="38"/>
  <c r="L67" i="38"/>
  <c r="L46" i="38"/>
  <c r="L45" i="38"/>
  <c r="L44" i="38"/>
  <c r="L43" i="38"/>
  <c r="L47" i="38"/>
  <c r="L39" i="38"/>
  <c r="L38" i="38"/>
  <c r="L36" i="38"/>
  <c r="L34" i="38"/>
  <c r="L29" i="38"/>
  <c r="L28" i="38"/>
  <c r="L26" i="38"/>
  <c r="L27" i="38"/>
  <c r="L25" i="38"/>
  <c r="L24" i="38"/>
  <c r="L23" i="38"/>
  <c r="L22" i="38"/>
  <c r="L21" i="38"/>
  <c r="L20" i="38"/>
  <c r="L19" i="38"/>
  <c r="L18" i="38"/>
  <c r="L17" i="38"/>
  <c r="L16" i="38"/>
  <c r="L14" i="38"/>
  <c r="L13" i="38"/>
  <c r="L30" i="38"/>
  <c r="L31" i="38"/>
  <c r="L32" i="38"/>
  <c r="L40" i="38"/>
  <c r="L48" i="38"/>
  <c r="L75" i="38"/>
  <c r="L76" i="38"/>
  <c r="M76" i="38"/>
  <c r="K76" i="38"/>
  <c r="I76" i="38"/>
  <c r="M75" i="38"/>
  <c r="K75" i="38"/>
  <c r="I75" i="38"/>
  <c r="M74" i="38"/>
  <c r="K74" i="38"/>
  <c r="I74" i="38"/>
  <c r="M73" i="38"/>
  <c r="K73" i="38"/>
  <c r="I73" i="38"/>
  <c r="M72" i="38"/>
  <c r="K72" i="38"/>
  <c r="I72" i="38"/>
  <c r="M70" i="38"/>
  <c r="K70" i="38"/>
  <c r="I70" i="38"/>
  <c r="M69" i="38"/>
  <c r="K69" i="38"/>
  <c r="I69" i="38"/>
  <c r="M67" i="38"/>
  <c r="K67" i="38"/>
  <c r="I67" i="38"/>
  <c r="M66" i="38"/>
  <c r="K66" i="38"/>
  <c r="I66" i="38"/>
  <c r="M65" i="38"/>
  <c r="K65" i="38"/>
  <c r="I65" i="38"/>
  <c r="M64" i="38"/>
  <c r="K64" i="38"/>
  <c r="I64" i="38"/>
  <c r="M63" i="38"/>
  <c r="K63" i="38"/>
  <c r="I63" i="38"/>
  <c r="M62" i="38"/>
  <c r="K62" i="38"/>
  <c r="I62" i="38"/>
  <c r="M61" i="38"/>
  <c r="K61" i="38"/>
  <c r="I61" i="38"/>
  <c r="M60" i="38"/>
  <c r="K60" i="38"/>
  <c r="I60" i="38"/>
  <c r="M59" i="38"/>
  <c r="K59" i="38"/>
  <c r="I59" i="38"/>
  <c r="M58" i="38"/>
  <c r="K58" i="38"/>
  <c r="I58" i="38"/>
  <c r="M57" i="38"/>
  <c r="K57" i="38"/>
  <c r="I57" i="38"/>
  <c r="M56" i="38"/>
  <c r="K56" i="38"/>
  <c r="I56" i="38"/>
  <c r="L55" i="38"/>
  <c r="M55" i="38"/>
  <c r="K55" i="38"/>
  <c r="I55" i="38"/>
  <c r="L54" i="38"/>
  <c r="M54" i="38"/>
  <c r="K54" i="38"/>
  <c r="I54" i="38"/>
  <c r="L53" i="38"/>
  <c r="M53" i="38"/>
  <c r="K53" i="38"/>
  <c r="I53" i="38"/>
  <c r="L52" i="38"/>
  <c r="M52" i="38"/>
  <c r="K52" i="38"/>
  <c r="I52" i="38"/>
  <c r="L51" i="38"/>
  <c r="M51" i="38"/>
  <c r="K51" i="38"/>
  <c r="I51" i="38"/>
  <c r="L50" i="38"/>
  <c r="M50" i="38"/>
  <c r="K50" i="38"/>
  <c r="I50" i="38"/>
  <c r="M48" i="38"/>
  <c r="K48" i="38"/>
  <c r="I48" i="38"/>
  <c r="M47" i="38"/>
  <c r="K47" i="38"/>
  <c r="I47" i="38"/>
  <c r="M46" i="38"/>
  <c r="K46" i="38"/>
  <c r="I46" i="38"/>
  <c r="M45" i="38"/>
  <c r="K45" i="38"/>
  <c r="I45" i="38"/>
  <c r="M44" i="38"/>
  <c r="K44" i="38"/>
  <c r="I44" i="38"/>
  <c r="M43" i="38"/>
  <c r="K43" i="38"/>
  <c r="I43" i="38"/>
  <c r="K42" i="38"/>
  <c r="I42" i="38"/>
  <c r="M40" i="38"/>
  <c r="K40" i="38"/>
  <c r="I40" i="38"/>
  <c r="M39" i="38"/>
  <c r="K39" i="38"/>
  <c r="I39" i="38"/>
  <c r="M38" i="38"/>
  <c r="K38" i="38"/>
  <c r="I38" i="38"/>
  <c r="M36" i="38"/>
  <c r="K36" i="38"/>
  <c r="I36" i="38"/>
  <c r="M34" i="38"/>
  <c r="K34" i="38"/>
  <c r="I34" i="38"/>
  <c r="L33" i="38"/>
  <c r="M33" i="38"/>
  <c r="K33" i="38"/>
  <c r="I33" i="38"/>
  <c r="M32" i="38"/>
  <c r="K32" i="38"/>
  <c r="I32" i="38"/>
  <c r="M31" i="38"/>
  <c r="K31" i="38"/>
  <c r="I31" i="38"/>
  <c r="M30" i="38"/>
  <c r="K30" i="38"/>
  <c r="I30" i="38"/>
  <c r="M29" i="38"/>
  <c r="K29" i="38"/>
  <c r="I29" i="38"/>
  <c r="M28" i="38"/>
  <c r="K28" i="38"/>
  <c r="I28" i="38"/>
  <c r="M27" i="38"/>
  <c r="K27" i="38"/>
  <c r="I27" i="38"/>
  <c r="M26" i="38"/>
  <c r="K26" i="38"/>
  <c r="I26" i="38"/>
  <c r="M25" i="38"/>
  <c r="K25" i="38"/>
  <c r="I25" i="38"/>
  <c r="M24" i="38"/>
  <c r="K24" i="38"/>
  <c r="I24" i="38"/>
  <c r="M23" i="38"/>
  <c r="K23" i="38"/>
  <c r="I23" i="38"/>
  <c r="M22" i="38"/>
  <c r="K22" i="38"/>
  <c r="I22" i="38"/>
  <c r="M21" i="38"/>
  <c r="K21" i="38"/>
  <c r="I21" i="38"/>
  <c r="M20" i="38"/>
  <c r="K20" i="38"/>
  <c r="I20" i="38"/>
  <c r="M19" i="38"/>
  <c r="K19" i="38"/>
  <c r="I19" i="38"/>
  <c r="M18" i="38"/>
  <c r="K18" i="38"/>
  <c r="I18" i="38"/>
  <c r="M17" i="38"/>
  <c r="K17" i="38"/>
  <c r="I17" i="38"/>
  <c r="M16" i="38"/>
  <c r="K16" i="38"/>
  <c r="I16" i="38"/>
  <c r="L15" i="38"/>
  <c r="M15" i="38"/>
  <c r="K15" i="38"/>
  <c r="I15" i="38"/>
  <c r="M14" i="38"/>
  <c r="K14" i="38"/>
  <c r="I14" i="38"/>
  <c r="M13" i="38"/>
  <c r="K13" i="38"/>
  <c r="I13" i="38"/>
  <c r="L13" i="37"/>
  <c r="L15" i="37"/>
  <c r="L36" i="37"/>
  <c r="L38" i="37"/>
  <c r="L39" i="37"/>
  <c r="L40" i="37"/>
  <c r="L42" i="37"/>
  <c r="M42" i="37"/>
  <c r="L73" i="37"/>
  <c r="L72" i="37"/>
  <c r="L70" i="37"/>
  <c r="L69" i="37"/>
  <c r="L74" i="37"/>
  <c r="L66" i="37"/>
  <c r="L65" i="37"/>
  <c r="L64" i="37"/>
  <c r="L63" i="37"/>
  <c r="L62" i="37"/>
  <c r="L61" i="37"/>
  <c r="L60" i="37"/>
  <c r="L59" i="37"/>
  <c r="L58" i="37"/>
  <c r="L57" i="37"/>
  <c r="L56" i="37"/>
  <c r="L67" i="37"/>
  <c r="L46" i="37"/>
  <c r="L45" i="37"/>
  <c r="L44" i="37"/>
  <c r="L43" i="37"/>
  <c r="L47" i="37"/>
  <c r="L34" i="37"/>
  <c r="L30" i="37"/>
  <c r="L29" i="37"/>
  <c r="L27" i="37"/>
  <c r="L28" i="37"/>
  <c r="L26" i="37"/>
  <c r="L25" i="37"/>
  <c r="L24" i="37"/>
  <c r="L23" i="37"/>
  <c r="L22" i="37"/>
  <c r="L21" i="37"/>
  <c r="L20" i="37"/>
  <c r="L19" i="37"/>
  <c r="L18" i="37"/>
  <c r="L17" i="37"/>
  <c r="L14" i="37"/>
  <c r="L31" i="37"/>
  <c r="L32" i="37"/>
  <c r="L33" i="37"/>
  <c r="L48" i="37"/>
  <c r="L75" i="37"/>
  <c r="L76" i="37"/>
  <c r="M76" i="37"/>
  <c r="K76" i="37"/>
  <c r="I76" i="37"/>
  <c r="M75" i="37"/>
  <c r="K75" i="37"/>
  <c r="I75" i="37"/>
  <c r="M74" i="37"/>
  <c r="K74" i="37"/>
  <c r="I74" i="37"/>
  <c r="M73" i="37"/>
  <c r="K73" i="37"/>
  <c r="I73" i="37"/>
  <c r="M72" i="37"/>
  <c r="K72" i="37"/>
  <c r="I72" i="37"/>
  <c r="M70" i="37"/>
  <c r="K70" i="37"/>
  <c r="I70" i="37"/>
  <c r="M69" i="37"/>
  <c r="K69" i="37"/>
  <c r="I69" i="37"/>
  <c r="M67" i="37"/>
  <c r="K67" i="37"/>
  <c r="I67" i="37"/>
  <c r="M66" i="37"/>
  <c r="K66" i="37"/>
  <c r="I66" i="37"/>
  <c r="M65" i="37"/>
  <c r="K65" i="37"/>
  <c r="I65" i="37"/>
  <c r="M64" i="37"/>
  <c r="K64" i="37"/>
  <c r="I64" i="37"/>
  <c r="M63" i="37"/>
  <c r="K63" i="37"/>
  <c r="I63" i="37"/>
  <c r="M62" i="37"/>
  <c r="K62" i="37"/>
  <c r="I62" i="37"/>
  <c r="M61" i="37"/>
  <c r="K61" i="37"/>
  <c r="I61" i="37"/>
  <c r="M60" i="37"/>
  <c r="K60" i="37"/>
  <c r="I60" i="37"/>
  <c r="M59" i="37"/>
  <c r="K59" i="37"/>
  <c r="I59" i="37"/>
  <c r="M58" i="37"/>
  <c r="K58" i="37"/>
  <c r="I58" i="37"/>
  <c r="M57" i="37"/>
  <c r="K57" i="37"/>
  <c r="I57" i="37"/>
  <c r="M56" i="37"/>
  <c r="K56" i="37"/>
  <c r="I56" i="37"/>
  <c r="L55" i="37"/>
  <c r="M55" i="37"/>
  <c r="K55" i="37"/>
  <c r="I55" i="37"/>
  <c r="L54" i="37"/>
  <c r="M54" i="37"/>
  <c r="K54" i="37"/>
  <c r="I54" i="37"/>
  <c r="L53" i="37"/>
  <c r="M53" i="37"/>
  <c r="K53" i="37"/>
  <c r="I53" i="37"/>
  <c r="L52" i="37"/>
  <c r="M52" i="37"/>
  <c r="K52" i="37"/>
  <c r="I52" i="37"/>
  <c r="L51" i="37"/>
  <c r="M51" i="37"/>
  <c r="K51" i="37"/>
  <c r="I51" i="37"/>
  <c r="L50" i="37"/>
  <c r="M50" i="37"/>
  <c r="K50" i="37"/>
  <c r="I50" i="37"/>
  <c r="M48" i="37"/>
  <c r="K48" i="37"/>
  <c r="I48" i="37"/>
  <c r="M47" i="37"/>
  <c r="K47" i="37"/>
  <c r="I47" i="37"/>
  <c r="M46" i="37"/>
  <c r="K46" i="37"/>
  <c r="I46" i="37"/>
  <c r="M45" i="37"/>
  <c r="K45" i="37"/>
  <c r="I45" i="37"/>
  <c r="M44" i="37"/>
  <c r="K44" i="37"/>
  <c r="I44" i="37"/>
  <c r="M43" i="37"/>
  <c r="K43" i="37"/>
  <c r="I43" i="37"/>
  <c r="K42" i="37"/>
  <c r="I42" i="37"/>
  <c r="M40" i="37"/>
  <c r="K40" i="37"/>
  <c r="I40" i="37"/>
  <c r="M39" i="37"/>
  <c r="K39" i="37"/>
  <c r="I39" i="37"/>
  <c r="M38" i="37"/>
  <c r="K38" i="37"/>
  <c r="I38" i="37"/>
  <c r="M36" i="37"/>
  <c r="K36" i="37"/>
  <c r="I36" i="37"/>
  <c r="M34" i="37"/>
  <c r="K34" i="37"/>
  <c r="I34" i="37"/>
  <c r="M33" i="37"/>
  <c r="K33" i="37"/>
  <c r="I33" i="37"/>
  <c r="M32" i="37"/>
  <c r="K32" i="37"/>
  <c r="I32" i="37"/>
  <c r="M31" i="37"/>
  <c r="K31" i="37"/>
  <c r="I31" i="37"/>
  <c r="M30" i="37"/>
  <c r="K30" i="37"/>
  <c r="I30" i="37"/>
  <c r="M29" i="37"/>
  <c r="K29" i="37"/>
  <c r="I29" i="37"/>
  <c r="M28" i="37"/>
  <c r="K28" i="37"/>
  <c r="I28" i="37"/>
  <c r="M27" i="37"/>
  <c r="K27" i="37"/>
  <c r="I27" i="37"/>
  <c r="M26" i="37"/>
  <c r="K26" i="37"/>
  <c r="I26" i="37"/>
  <c r="M25" i="37"/>
  <c r="K25" i="37"/>
  <c r="I25" i="37"/>
  <c r="M24" i="37"/>
  <c r="K24" i="37"/>
  <c r="I24" i="37"/>
  <c r="M23" i="37"/>
  <c r="K23" i="37"/>
  <c r="I23" i="37"/>
  <c r="M22" i="37"/>
  <c r="K22" i="37"/>
  <c r="I22" i="37"/>
  <c r="M21" i="37"/>
  <c r="K21" i="37"/>
  <c r="I21" i="37"/>
  <c r="M20" i="37"/>
  <c r="K20" i="37"/>
  <c r="I20" i="37"/>
  <c r="M19" i="37"/>
  <c r="K19" i="37"/>
  <c r="I19" i="37"/>
  <c r="M18" i="37"/>
  <c r="K18" i="37"/>
  <c r="I18" i="37"/>
  <c r="M17" i="37"/>
  <c r="K17" i="37"/>
  <c r="I17" i="37"/>
  <c r="L16" i="37"/>
  <c r="M16" i="37"/>
  <c r="K16" i="37"/>
  <c r="I16" i="37"/>
  <c r="M15" i="37"/>
  <c r="K15" i="37"/>
  <c r="I15" i="37"/>
  <c r="M14" i="37"/>
  <c r="K14" i="37"/>
  <c r="I14" i="37"/>
  <c r="M13" i="37"/>
  <c r="K13" i="37"/>
  <c r="I13" i="37"/>
  <c r="L59" i="29"/>
  <c r="L58" i="29"/>
  <c r="L57" i="29"/>
  <c r="L54" i="29"/>
  <c r="L53" i="29"/>
  <c r="L52" i="29"/>
  <c r="K52" i="29"/>
  <c r="L51" i="29"/>
  <c r="K51" i="29"/>
  <c r="L50" i="29"/>
  <c r="K50" i="29"/>
  <c r="L48" i="29"/>
  <c r="K48" i="29"/>
  <c r="L45" i="29"/>
  <c r="K45" i="29"/>
  <c r="I45" i="29"/>
  <c r="L44" i="29"/>
  <c r="K44" i="29"/>
  <c r="I44" i="29"/>
  <c r="L43" i="29"/>
  <c r="K43" i="29"/>
  <c r="I43" i="29"/>
  <c r="L42" i="29"/>
  <c r="K42" i="29"/>
  <c r="I42" i="29"/>
  <c r="L39" i="29"/>
  <c r="K39" i="29"/>
  <c r="I39" i="29"/>
  <c r="L36" i="29"/>
  <c r="K36" i="29"/>
  <c r="L34" i="29"/>
  <c r="K34" i="29"/>
  <c r="L33" i="29"/>
  <c r="M33" i="29"/>
  <c r="L32" i="29"/>
  <c r="M32" i="29"/>
  <c r="L31" i="29"/>
  <c r="M31" i="29"/>
  <c r="L30" i="29"/>
  <c r="M30" i="29"/>
  <c r="L29" i="29"/>
  <c r="K29" i="29"/>
  <c r="L28" i="29"/>
  <c r="K28" i="29"/>
  <c r="L27" i="29"/>
  <c r="K27" i="29"/>
  <c r="L26" i="29"/>
  <c r="K26" i="29"/>
  <c r="L25" i="29"/>
  <c r="K25" i="29"/>
  <c r="L24" i="29"/>
  <c r="K24" i="29"/>
  <c r="L23" i="29"/>
  <c r="K23" i="29"/>
  <c r="L22" i="29"/>
  <c r="K22" i="29"/>
  <c r="L21" i="29"/>
  <c r="K21" i="29"/>
  <c r="L20" i="29"/>
  <c r="M20" i="29"/>
  <c r="L19" i="29"/>
  <c r="K19" i="29"/>
  <c r="L18" i="29"/>
  <c r="K18" i="29"/>
  <c r="L17" i="29"/>
  <c r="K17" i="29"/>
  <c r="L16" i="29"/>
  <c r="K16" i="29"/>
  <c r="L15" i="29"/>
  <c r="K15" i="29"/>
  <c r="L14" i="29"/>
  <c r="K14" i="29"/>
  <c r="L13" i="29"/>
  <c r="K13" i="29"/>
  <c r="L62" i="25"/>
  <c r="L61" i="25"/>
  <c r="L60" i="25"/>
  <c r="L59" i="25"/>
  <c r="L58" i="25"/>
  <c r="L57" i="25"/>
  <c r="L39" i="25"/>
  <c r="K39" i="25"/>
  <c r="I39" i="25"/>
  <c r="L34" i="25"/>
  <c r="L33" i="25"/>
  <c r="M33" i="25"/>
  <c r="L32" i="25"/>
  <c r="M32" i="25"/>
  <c r="L31" i="25"/>
  <c r="M31" i="25"/>
  <c r="L30" i="25"/>
  <c r="M30" i="25"/>
  <c r="L29" i="25"/>
  <c r="L28" i="25"/>
  <c r="L27" i="25"/>
  <c r="L26" i="25"/>
  <c r="L25" i="25"/>
  <c r="L22" i="25"/>
  <c r="L21" i="25"/>
  <c r="L20" i="25"/>
  <c r="L19" i="25"/>
  <c r="L18" i="25"/>
  <c r="L17" i="25"/>
  <c r="L16" i="25"/>
  <c r="L15" i="25"/>
  <c r="L14" i="25"/>
  <c r="L13" i="25"/>
  <c r="K1" i="27"/>
  <c r="I13" i="29"/>
  <c r="I14" i="29"/>
  <c r="I15" i="29"/>
  <c r="I16" i="29"/>
  <c r="I17" i="29"/>
  <c r="I18" i="29"/>
  <c r="I19" i="29"/>
  <c r="I20" i="29"/>
  <c r="K20" i="29"/>
  <c r="I21" i="29"/>
  <c r="I22" i="29"/>
  <c r="I23" i="29"/>
  <c r="I24" i="29"/>
  <c r="I25" i="29"/>
  <c r="I26" i="29"/>
  <c r="I27" i="29"/>
  <c r="I28" i="29"/>
  <c r="I29" i="29"/>
  <c r="I30" i="29"/>
  <c r="K30" i="29"/>
  <c r="I31" i="29"/>
  <c r="K31" i="29"/>
  <c r="I32" i="29"/>
  <c r="K32" i="29"/>
  <c r="I33" i="29"/>
  <c r="K33" i="29"/>
  <c r="I34" i="29"/>
  <c r="I36" i="29"/>
  <c r="I48" i="29"/>
  <c r="I50" i="29"/>
  <c r="I51" i="29"/>
  <c r="I52" i="29"/>
  <c r="K53" i="29"/>
  <c r="I53" i="29"/>
  <c r="M54" i="29"/>
  <c r="K54" i="29"/>
  <c r="I54" i="29"/>
  <c r="L56" i="29"/>
  <c r="I56" i="29"/>
  <c r="K57" i="29"/>
  <c r="I57" i="29"/>
  <c r="K58" i="29"/>
  <c r="I58" i="29"/>
  <c r="K59" i="29"/>
  <c r="I59" i="29"/>
  <c r="L38" i="29"/>
  <c r="L40" i="29"/>
  <c r="L46" i="29"/>
  <c r="L55" i="29"/>
  <c r="L60" i="29"/>
  <c r="K60" i="29"/>
  <c r="L61" i="29"/>
  <c r="I61" i="29"/>
  <c r="L62" i="29"/>
  <c r="K62" i="29"/>
  <c r="L63" i="29"/>
  <c r="I63" i="29"/>
  <c r="L64" i="29"/>
  <c r="K64" i="29"/>
  <c r="L65" i="29"/>
  <c r="I65" i="29"/>
  <c r="L66" i="29"/>
  <c r="K66" i="29"/>
  <c r="L69" i="29"/>
  <c r="I69" i="29"/>
  <c r="L70" i="29"/>
  <c r="K70" i="29"/>
  <c r="L72" i="29"/>
  <c r="I72" i="29"/>
  <c r="L73" i="29"/>
  <c r="K73" i="29"/>
  <c r="L75" i="29"/>
  <c r="I75" i="29"/>
  <c r="M75" i="29"/>
  <c r="K13" i="25"/>
  <c r="I13" i="25"/>
  <c r="K14" i="25"/>
  <c r="I14" i="25"/>
  <c r="K15" i="25"/>
  <c r="I15" i="25"/>
  <c r="K16" i="25"/>
  <c r="I16" i="25"/>
  <c r="K17" i="25"/>
  <c r="I17" i="25"/>
  <c r="K18" i="25"/>
  <c r="I18" i="25"/>
  <c r="K19" i="25"/>
  <c r="I19" i="25"/>
  <c r="M20" i="25"/>
  <c r="K20" i="25"/>
  <c r="I20" i="25"/>
  <c r="K21" i="25"/>
  <c r="I21" i="25"/>
  <c r="K22" i="25"/>
  <c r="I22" i="25"/>
  <c r="I25" i="25"/>
  <c r="I26" i="25"/>
  <c r="I27" i="25"/>
  <c r="I28" i="25"/>
  <c r="I29" i="25"/>
  <c r="I30" i="25"/>
  <c r="L23" i="25"/>
  <c r="I23" i="25"/>
  <c r="L24" i="25"/>
  <c r="K25" i="25"/>
  <c r="K26" i="25"/>
  <c r="K27" i="25"/>
  <c r="K28" i="25"/>
  <c r="K29" i="25"/>
  <c r="K30" i="25"/>
  <c r="I31" i="25"/>
  <c r="I32" i="25"/>
  <c r="I33" i="25"/>
  <c r="I34" i="25"/>
  <c r="K31" i="25"/>
  <c r="K32" i="25"/>
  <c r="K33" i="25"/>
  <c r="K34" i="25"/>
  <c r="K57" i="25"/>
  <c r="I57" i="25"/>
  <c r="K58" i="25"/>
  <c r="I58" i="25"/>
  <c r="K59" i="25"/>
  <c r="I59" i="25"/>
  <c r="I62" i="25"/>
  <c r="L36" i="25"/>
  <c r="K36" i="25"/>
  <c r="L38" i="25"/>
  <c r="K38" i="25"/>
  <c r="L42" i="25"/>
  <c r="I42" i="25"/>
  <c r="L43" i="25"/>
  <c r="I43" i="25"/>
  <c r="L44" i="25"/>
  <c r="I44" i="25"/>
  <c r="L45" i="25"/>
  <c r="I45" i="25"/>
  <c r="L46" i="25"/>
  <c r="I46" i="25"/>
  <c r="L48" i="25"/>
  <c r="I48" i="25"/>
  <c r="L50" i="25"/>
  <c r="I50" i="25"/>
  <c r="L51" i="25"/>
  <c r="I51" i="25"/>
  <c r="L52" i="25"/>
  <c r="I52" i="25"/>
  <c r="L53" i="25"/>
  <c r="I53" i="25"/>
  <c r="L54" i="25"/>
  <c r="L55" i="25"/>
  <c r="I60" i="25"/>
  <c r="I61" i="25"/>
  <c r="K60" i="25"/>
  <c r="K61" i="25"/>
  <c r="K62" i="25"/>
  <c r="L63" i="25"/>
  <c r="L64" i="25"/>
  <c r="L65" i="25"/>
  <c r="L66" i="25"/>
  <c r="L69" i="25"/>
  <c r="L70" i="25"/>
  <c r="L72" i="25"/>
  <c r="L73" i="25"/>
  <c r="L75" i="25"/>
  <c r="M75" i="25"/>
  <c r="K40" i="29"/>
  <c r="I40" i="29"/>
  <c r="I73" i="29"/>
  <c r="I70" i="29"/>
  <c r="I66" i="29"/>
  <c r="I64" i="29"/>
  <c r="I60" i="29"/>
  <c r="K56" i="29"/>
  <c r="L74" i="29"/>
  <c r="L67" i="29"/>
  <c r="I62" i="29"/>
  <c r="K55" i="29"/>
  <c r="I55" i="29"/>
  <c r="L47" i="29"/>
  <c r="K46" i="29"/>
  <c r="I46" i="29"/>
  <c r="K38" i="29"/>
  <c r="I38" i="29"/>
  <c r="K75" i="29"/>
  <c r="K72" i="29"/>
  <c r="K69" i="29"/>
  <c r="K65" i="29"/>
  <c r="K63" i="29"/>
  <c r="K61" i="29"/>
  <c r="L40" i="25"/>
  <c r="K40" i="25"/>
  <c r="L74" i="25"/>
  <c r="K75" i="25"/>
  <c r="K73" i="25"/>
  <c r="K72" i="25"/>
  <c r="K70" i="25"/>
  <c r="K69" i="25"/>
  <c r="K66" i="25"/>
  <c r="K65" i="25"/>
  <c r="K64" i="25"/>
  <c r="L56" i="25"/>
  <c r="K56" i="25"/>
  <c r="M54" i="25"/>
  <c r="I54" i="25"/>
  <c r="K55" i="25"/>
  <c r="K54" i="25"/>
  <c r="K63" i="25"/>
  <c r="I75" i="25"/>
  <c r="I73" i="25"/>
  <c r="I72" i="25"/>
  <c r="I70" i="25"/>
  <c r="I69" i="25"/>
  <c r="I66" i="25"/>
  <c r="I65" i="25"/>
  <c r="I64" i="25"/>
  <c r="I63" i="25"/>
  <c r="I56" i="25"/>
  <c r="L47" i="25"/>
  <c r="M44" i="25"/>
  <c r="I40" i="25"/>
  <c r="K53" i="25"/>
  <c r="K52" i="25"/>
  <c r="K51" i="25"/>
  <c r="K50" i="25"/>
  <c r="K48" i="25"/>
  <c r="K46" i="25"/>
  <c r="K45" i="25"/>
  <c r="K44" i="25"/>
  <c r="K43" i="25"/>
  <c r="K42" i="25"/>
  <c r="I55" i="25"/>
  <c r="I38" i="25"/>
  <c r="I36" i="25"/>
  <c r="I24" i="25"/>
  <c r="K24" i="25"/>
  <c r="K23" i="25"/>
  <c r="K47" i="29"/>
  <c r="I47" i="29"/>
  <c r="I67" i="29"/>
  <c r="L76" i="29"/>
  <c r="M47" i="29"/>
  <c r="K67" i="29"/>
  <c r="K74" i="29"/>
  <c r="I74" i="29"/>
  <c r="K76" i="29"/>
  <c r="M44" i="29"/>
  <c r="M43" i="29"/>
  <c r="M45" i="29"/>
  <c r="M43" i="25"/>
  <c r="M45" i="25"/>
  <c r="K47" i="25"/>
  <c r="I74" i="25"/>
  <c r="I47" i="25"/>
  <c r="L67" i="25"/>
  <c r="K74" i="25"/>
  <c r="I76" i="29"/>
  <c r="M74" i="29"/>
  <c r="M67" i="29"/>
  <c r="M76" i="29"/>
  <c r="M39" i="29"/>
  <c r="M13" i="29"/>
  <c r="M15" i="29"/>
  <c r="M17" i="29"/>
  <c r="M19" i="29"/>
  <c r="M22" i="29"/>
  <c r="M24" i="29"/>
  <c r="M26" i="29"/>
  <c r="M28" i="29"/>
  <c r="M34" i="29"/>
  <c r="M42" i="29"/>
  <c r="M48" i="29"/>
  <c r="M51" i="29"/>
  <c r="M52" i="29"/>
  <c r="M14" i="29"/>
  <c r="M16" i="29"/>
  <c r="M18" i="29"/>
  <c r="M21" i="29"/>
  <c r="M23" i="29"/>
  <c r="M25" i="29"/>
  <c r="M27" i="29"/>
  <c r="M29" i="29"/>
  <c r="M36" i="29"/>
  <c r="M50" i="29"/>
  <c r="M53" i="29"/>
  <c r="M57" i="29"/>
  <c r="M58" i="29"/>
  <c r="M59" i="29"/>
  <c r="M40" i="29"/>
  <c r="M72" i="29"/>
  <c r="M69" i="29"/>
  <c r="M61" i="29"/>
  <c r="M73" i="29"/>
  <c r="M70" i="29"/>
  <c r="M66" i="29"/>
  <c r="M64" i="29"/>
  <c r="M55" i="29"/>
  <c r="M46" i="29"/>
  <c r="M65" i="29"/>
  <c r="M63" i="29"/>
  <c r="M62" i="29"/>
  <c r="M60" i="29"/>
  <c r="M38" i="29"/>
  <c r="M56" i="29"/>
  <c r="K67" i="25"/>
  <c r="I67" i="25"/>
  <c r="L76" i="25"/>
  <c r="M76" i="25"/>
  <c r="M34" i="25"/>
  <c r="M39" i="25"/>
  <c r="M61" i="25"/>
  <c r="M62" i="25"/>
  <c r="M13" i="25"/>
  <c r="M14" i="25"/>
  <c r="M15" i="25"/>
  <c r="M16" i="25"/>
  <c r="M17" i="25"/>
  <c r="M18" i="25"/>
  <c r="M19" i="25"/>
  <c r="M21" i="25"/>
  <c r="M22" i="25"/>
  <c r="M25" i="25"/>
  <c r="M26" i="25"/>
  <c r="M27" i="25"/>
  <c r="M28" i="25"/>
  <c r="M29" i="25"/>
  <c r="M57" i="25"/>
  <c r="M58" i="25"/>
  <c r="M59" i="25"/>
  <c r="M60" i="25"/>
  <c r="M73" i="25"/>
  <c r="M72" i="25"/>
  <c r="M69" i="25"/>
  <c r="M64" i="25"/>
  <c r="M55" i="25"/>
  <c r="M52" i="25"/>
  <c r="M50" i="25"/>
  <c r="M46" i="25"/>
  <c r="M40" i="25"/>
  <c r="M36" i="25"/>
  <c r="M23" i="25"/>
  <c r="M70" i="25"/>
  <c r="M66" i="25"/>
  <c r="M65" i="25"/>
  <c r="M63" i="25"/>
  <c r="M24" i="25"/>
  <c r="M53" i="25"/>
  <c r="M51" i="25"/>
  <c r="M48" i="25"/>
  <c r="M42" i="25"/>
  <c r="M38" i="25"/>
  <c r="M47" i="25"/>
  <c r="I76" i="25"/>
  <c r="K76" i="25"/>
  <c r="M56" i="25"/>
  <c r="M74" i="25"/>
  <c r="M67" i="25"/>
  <c r="L59" i="28"/>
  <c r="L58" i="28"/>
  <c r="L57" i="28"/>
  <c r="L54" i="28"/>
  <c r="L53" i="28"/>
  <c r="L52" i="28"/>
  <c r="L51" i="28"/>
  <c r="L50" i="28"/>
  <c r="L48" i="28"/>
  <c r="L45" i="28"/>
  <c r="L44" i="28"/>
  <c r="L43" i="28"/>
  <c r="L42" i="28"/>
  <c r="L39" i="28"/>
  <c r="K39" i="28"/>
  <c r="I39" i="28"/>
  <c r="L36" i="28"/>
  <c r="L34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K21" i="28"/>
  <c r="I21" i="28"/>
  <c r="L20" i="28"/>
  <c r="K20" i="28"/>
  <c r="M20" i="28"/>
  <c r="I20" i="28"/>
  <c r="L18" i="28"/>
  <c r="L17" i="28"/>
  <c r="L16" i="28"/>
  <c r="L15" i="28"/>
  <c r="L14" i="28"/>
  <c r="L13" i="28"/>
  <c r="K13" i="28"/>
  <c r="I13" i="28"/>
  <c r="K14" i="28"/>
  <c r="I14" i="28"/>
  <c r="K15" i="28"/>
  <c r="I15" i="28"/>
  <c r="K16" i="28"/>
  <c r="I16" i="28"/>
  <c r="K17" i="28"/>
  <c r="I17" i="28"/>
  <c r="K18" i="28"/>
  <c r="I18" i="28"/>
  <c r="K22" i="28"/>
  <c r="I22" i="28"/>
  <c r="K23" i="28"/>
  <c r="I23" i="28"/>
  <c r="K24" i="28"/>
  <c r="I24" i="28"/>
  <c r="K25" i="28"/>
  <c r="I25" i="28"/>
  <c r="K26" i="28"/>
  <c r="I26" i="28"/>
  <c r="K27" i="28"/>
  <c r="I27" i="28"/>
  <c r="K28" i="28"/>
  <c r="I28" i="28"/>
  <c r="K29" i="28"/>
  <c r="I29" i="28"/>
  <c r="M30" i="28"/>
  <c r="K30" i="28"/>
  <c r="I30" i="28"/>
  <c r="M31" i="28"/>
  <c r="K31" i="28"/>
  <c r="I31" i="28"/>
  <c r="M32" i="28"/>
  <c r="K32" i="28"/>
  <c r="I32" i="28"/>
  <c r="M33" i="28"/>
  <c r="K33" i="28"/>
  <c r="I33" i="28"/>
  <c r="K34" i="28"/>
  <c r="I34" i="28"/>
  <c r="K36" i="28"/>
  <c r="I36" i="28"/>
  <c r="K42" i="28"/>
  <c r="I42" i="28"/>
  <c r="K43" i="28"/>
  <c r="I43" i="28"/>
  <c r="K44" i="28"/>
  <c r="I44" i="28"/>
  <c r="K45" i="28"/>
  <c r="I45" i="28"/>
  <c r="K48" i="28"/>
  <c r="I48" i="28"/>
  <c r="K50" i="28"/>
  <c r="I50" i="28"/>
  <c r="K51" i="28"/>
  <c r="I51" i="28"/>
  <c r="K52" i="28"/>
  <c r="I52" i="28"/>
  <c r="L19" i="28"/>
  <c r="L38" i="28"/>
  <c r="L46" i="28"/>
  <c r="I53" i="28"/>
  <c r="K53" i="28"/>
  <c r="M54" i="28"/>
  <c r="I54" i="28"/>
  <c r="K57" i="28"/>
  <c r="I57" i="28"/>
  <c r="K58" i="28"/>
  <c r="I58" i="28"/>
  <c r="K59" i="28"/>
  <c r="I59" i="28"/>
  <c r="K54" i="28"/>
  <c r="L55" i="28"/>
  <c r="L60" i="28"/>
  <c r="I60" i="28"/>
  <c r="L61" i="28"/>
  <c r="I61" i="28"/>
  <c r="L62" i="28"/>
  <c r="L63" i="28"/>
  <c r="K63" i="28"/>
  <c r="L64" i="28"/>
  <c r="I64" i="28"/>
  <c r="L65" i="28"/>
  <c r="K65" i="28"/>
  <c r="L66" i="28"/>
  <c r="I66" i="28"/>
  <c r="L69" i="28"/>
  <c r="I69" i="28"/>
  <c r="L70" i="28"/>
  <c r="I70" i="28"/>
  <c r="L72" i="28"/>
  <c r="I72" i="28"/>
  <c r="L73" i="28"/>
  <c r="I73" i="28"/>
  <c r="L75" i="28"/>
  <c r="M75" i="28"/>
  <c r="I75" i="28"/>
  <c r="L74" i="28"/>
  <c r="I74" i="28"/>
  <c r="I65" i="28"/>
  <c r="I63" i="28"/>
  <c r="I62" i="28"/>
  <c r="K55" i="28"/>
  <c r="K75" i="28"/>
  <c r="K66" i="28"/>
  <c r="K64" i="28"/>
  <c r="K62" i="28"/>
  <c r="K60" i="28"/>
  <c r="L56" i="28"/>
  <c r="K56" i="28"/>
  <c r="K38" i="28"/>
  <c r="I38" i="28"/>
  <c r="K19" i="28"/>
  <c r="I19" i="28"/>
  <c r="L40" i="28"/>
  <c r="K74" i="28"/>
  <c r="K73" i="28"/>
  <c r="K72" i="28"/>
  <c r="K70" i="28"/>
  <c r="K69" i="28"/>
  <c r="K61" i="28"/>
  <c r="I55" i="28"/>
  <c r="I56" i="28"/>
  <c r="K46" i="28"/>
  <c r="I46" i="28"/>
  <c r="L47" i="28"/>
  <c r="I40" i="28"/>
  <c r="K40" i="28"/>
  <c r="K47" i="28"/>
  <c r="I47" i="28"/>
  <c r="M43" i="28"/>
  <c r="M44" i="28"/>
  <c r="M45" i="28"/>
  <c r="L67" i="28"/>
  <c r="L76" i="28"/>
  <c r="M76" i="28"/>
  <c r="M39" i="28"/>
  <c r="M22" i="28"/>
  <c r="M23" i="28"/>
  <c r="M24" i="28"/>
  <c r="M25" i="28"/>
  <c r="M26" i="28"/>
  <c r="M27" i="28"/>
  <c r="M28" i="28"/>
  <c r="M29" i="28"/>
  <c r="M34" i="28"/>
  <c r="M36" i="28"/>
  <c r="M53" i="28"/>
  <c r="M13" i="28"/>
  <c r="M14" i="28"/>
  <c r="M15" i="28"/>
  <c r="M16" i="28"/>
  <c r="M17" i="28"/>
  <c r="M18" i="28"/>
  <c r="M21" i="28"/>
  <c r="M42" i="28"/>
  <c r="M48" i="28"/>
  <c r="M50" i="28"/>
  <c r="M51" i="28"/>
  <c r="M52" i="28"/>
  <c r="M57" i="28"/>
  <c r="M58" i="28"/>
  <c r="M59" i="28"/>
  <c r="M64" i="28"/>
  <c r="M62" i="28"/>
  <c r="M60" i="28"/>
  <c r="M38" i="28"/>
  <c r="M19" i="28"/>
  <c r="M69" i="28"/>
  <c r="M65" i="28"/>
  <c r="M61" i="28"/>
  <c r="M46" i="28"/>
  <c r="M73" i="28"/>
  <c r="M70" i="28"/>
  <c r="M66" i="28"/>
  <c r="M55" i="28"/>
  <c r="M72" i="28"/>
  <c r="M63" i="28"/>
  <c r="M67" i="28"/>
  <c r="I67" i="28"/>
  <c r="K67" i="28"/>
  <c r="M56" i="28"/>
  <c r="K76" i="28"/>
  <c r="I76" i="28"/>
  <c r="M74" i="28"/>
  <c r="M40" i="28"/>
  <c r="M47" i="28"/>
  <c r="B15" i="36"/>
  <c r="D15" i="36"/>
  <c r="H15" i="36"/>
  <c r="J15" i="36"/>
  <c r="L15" i="36"/>
  <c r="H40" i="36"/>
  <c r="C39" i="36"/>
  <c r="E39" i="36"/>
  <c r="I39" i="36"/>
  <c r="K39" i="36"/>
  <c r="B40" i="36"/>
  <c r="B47" i="36"/>
  <c r="D47" i="36"/>
  <c r="H47" i="36"/>
  <c r="B56" i="36"/>
  <c r="H74" i="36"/>
  <c r="B67" i="36"/>
  <c r="B74" i="36"/>
  <c r="H67" i="36"/>
  <c r="H76" i="36"/>
  <c r="C70" i="36"/>
  <c r="I56" i="36"/>
  <c r="C52" i="36"/>
  <c r="I27" i="36"/>
  <c r="E27" i="36"/>
  <c r="E17" i="36"/>
  <c r="J74" i="36"/>
  <c r="D74" i="36"/>
  <c r="I73" i="36"/>
  <c r="I70" i="36"/>
  <c r="K66" i="36"/>
  <c r="E62" i="36"/>
  <c r="E61" i="36"/>
  <c r="E60" i="36"/>
  <c r="I57" i="36"/>
  <c r="D56" i="36"/>
  <c r="D67" i="36"/>
  <c r="L55" i="36"/>
  <c r="C55" i="36"/>
  <c r="I45" i="36"/>
  <c r="I44" i="36"/>
  <c r="I42" i="36"/>
  <c r="J40" i="36"/>
  <c r="D40" i="36"/>
  <c r="E38" i="36"/>
  <c r="E36" i="36"/>
  <c r="E34" i="36"/>
  <c r="I24" i="36"/>
  <c r="I23" i="36"/>
  <c r="I22" i="36"/>
  <c r="K17" i="36"/>
  <c r="C25" i="36"/>
  <c r="I38" i="36"/>
  <c r="F15" i="36"/>
  <c r="E15" i="36"/>
  <c r="K56" i="36"/>
  <c r="L52" i="36"/>
  <c r="K52" i="36"/>
  <c r="J47" i="36"/>
  <c r="C75" i="36"/>
  <c r="E73" i="36"/>
  <c r="I72" i="36"/>
  <c r="E72" i="36"/>
  <c r="E70" i="36"/>
  <c r="C69" i="36"/>
  <c r="E66" i="36"/>
  <c r="I65" i="36"/>
  <c r="E65" i="36"/>
  <c r="I64" i="36"/>
  <c r="K42" i="36"/>
  <c r="C42" i="36"/>
  <c r="I36" i="36"/>
  <c r="E29" i="36"/>
  <c r="I28" i="36"/>
  <c r="E28" i="36"/>
  <c r="I13" i="36"/>
  <c r="E13" i="36"/>
  <c r="E75" i="36"/>
  <c r="K73" i="36"/>
  <c r="C73" i="36"/>
  <c r="K72" i="36"/>
  <c r="C72" i="36"/>
  <c r="K70" i="36"/>
  <c r="E69" i="36"/>
  <c r="C66" i="36"/>
  <c r="K65" i="36"/>
  <c r="C65" i="36"/>
  <c r="K64" i="36"/>
  <c r="K57" i="36"/>
  <c r="E42" i="36"/>
  <c r="C38" i="36"/>
  <c r="K36" i="36"/>
  <c r="C36" i="36"/>
  <c r="K29" i="36"/>
  <c r="C29" i="36"/>
  <c r="K28" i="36"/>
  <c r="C28" i="36"/>
  <c r="K13" i="36"/>
  <c r="C13" i="36"/>
  <c r="I66" i="36"/>
  <c r="E47" i="36"/>
  <c r="I69" i="36"/>
  <c r="C64" i="36"/>
  <c r="C63" i="36"/>
  <c r="C62" i="36"/>
  <c r="K61" i="36"/>
  <c r="C61" i="36"/>
  <c r="K60" i="36"/>
  <c r="C60" i="36"/>
  <c r="K59" i="36"/>
  <c r="C59" i="36"/>
  <c r="C58" i="36"/>
  <c r="C57" i="36"/>
  <c r="K55" i="36"/>
  <c r="K54" i="36"/>
  <c r="C54" i="36"/>
  <c r="C53" i="36"/>
  <c r="C51" i="36"/>
  <c r="C50" i="36"/>
  <c r="C48" i="36"/>
  <c r="K46" i="36"/>
  <c r="C46" i="36"/>
  <c r="K45" i="36"/>
  <c r="C45" i="36"/>
  <c r="K44" i="36"/>
  <c r="C44" i="36"/>
  <c r="K43" i="36"/>
  <c r="C43" i="36"/>
  <c r="K40" i="36"/>
  <c r="E64" i="36"/>
  <c r="E63" i="36"/>
  <c r="I62" i="36"/>
  <c r="I61" i="36"/>
  <c r="I60" i="36"/>
  <c r="I59" i="36"/>
  <c r="E59" i="36"/>
  <c r="K58" i="36"/>
  <c r="E58" i="36"/>
  <c r="E57" i="36"/>
  <c r="E56" i="36"/>
  <c r="I55" i="36"/>
  <c r="E55" i="36"/>
  <c r="I54" i="36"/>
  <c r="E54" i="36"/>
  <c r="L53" i="36"/>
  <c r="K53" i="36"/>
  <c r="E53" i="36"/>
  <c r="I52" i="36"/>
  <c r="E52" i="36"/>
  <c r="L51" i="36"/>
  <c r="I51" i="36"/>
  <c r="E51" i="36"/>
  <c r="L50" i="36"/>
  <c r="I50" i="36"/>
  <c r="E50" i="36"/>
  <c r="I48" i="36"/>
  <c r="E48" i="36"/>
  <c r="I46" i="36"/>
  <c r="E46" i="36"/>
  <c r="E45" i="36"/>
  <c r="E44" i="36"/>
  <c r="I43" i="36"/>
  <c r="E43" i="36"/>
  <c r="I34" i="36"/>
  <c r="I33" i="36"/>
  <c r="I32" i="36"/>
  <c r="I31" i="36"/>
  <c r="I30" i="36"/>
  <c r="I29" i="36"/>
  <c r="K34" i="36"/>
  <c r="C34" i="36"/>
  <c r="K33" i="36"/>
  <c r="C33" i="36"/>
  <c r="K32" i="36"/>
  <c r="C32" i="36"/>
  <c r="K31" i="36"/>
  <c r="C31" i="36"/>
  <c r="K30" i="36"/>
  <c r="C30" i="36"/>
  <c r="I26" i="36"/>
  <c r="E26" i="36"/>
  <c r="I25" i="36"/>
  <c r="E25" i="36"/>
  <c r="E24" i="36"/>
  <c r="E23" i="36"/>
  <c r="I21" i="36"/>
  <c r="E21" i="36"/>
  <c r="I20" i="36"/>
  <c r="E20" i="36"/>
  <c r="I19" i="36"/>
  <c r="E19" i="36"/>
  <c r="I18" i="36"/>
  <c r="E18" i="36"/>
  <c r="I17" i="36"/>
  <c r="I16" i="36"/>
  <c r="E16" i="36"/>
  <c r="I15" i="36"/>
  <c r="I14" i="36"/>
  <c r="E14" i="36"/>
  <c r="C27" i="36"/>
  <c r="K26" i="36"/>
  <c r="C26" i="36"/>
  <c r="K25" i="36"/>
  <c r="K24" i="36"/>
  <c r="C24" i="36"/>
  <c r="K23" i="36"/>
  <c r="C23" i="36"/>
  <c r="K22" i="36"/>
  <c r="K21" i="36"/>
  <c r="C21" i="36"/>
  <c r="K20" i="36"/>
  <c r="C20" i="36"/>
  <c r="K19" i="36"/>
  <c r="C19" i="36"/>
  <c r="K18" i="36"/>
  <c r="C18" i="36"/>
  <c r="C17" i="36"/>
  <c r="K16" i="36"/>
  <c r="C16" i="36"/>
  <c r="K15" i="36"/>
  <c r="K14" i="36"/>
  <c r="C14" i="36"/>
  <c r="K38" i="36"/>
  <c r="C67" i="36"/>
  <c r="I47" i="36"/>
  <c r="B76" i="36"/>
  <c r="C22" i="36"/>
  <c r="E30" i="36"/>
  <c r="E31" i="36"/>
  <c r="E32" i="36"/>
  <c r="E33" i="36"/>
  <c r="C56" i="36"/>
  <c r="K27" i="36"/>
  <c r="J67" i="36"/>
  <c r="J76" i="36"/>
  <c r="D76" i="36"/>
  <c r="C15" i="36"/>
  <c r="C47" i="36"/>
  <c r="I75" i="36"/>
  <c r="E40" i="36"/>
  <c r="C40" i="36"/>
  <c r="I67" i="36"/>
  <c r="E22" i="36"/>
  <c r="K75" i="36"/>
  <c r="I53" i="36"/>
  <c r="I58" i="36"/>
  <c r="I63" i="36"/>
  <c r="K50" i="36"/>
  <c r="K63" i="36"/>
  <c r="I40" i="36"/>
  <c r="K48" i="36"/>
  <c r="K51" i="36"/>
  <c r="K62" i="36"/>
  <c r="G67" i="36"/>
  <c r="E67" i="36"/>
  <c r="K69" i="36"/>
  <c r="K47" i="36"/>
  <c r="M44" i="36"/>
  <c r="M45" i="36"/>
  <c r="M43" i="36"/>
  <c r="C74" i="36"/>
  <c r="E74" i="36"/>
  <c r="G43" i="36"/>
  <c r="G44" i="36"/>
  <c r="G45" i="36"/>
  <c r="K67" i="36"/>
  <c r="G47" i="36"/>
  <c r="G27" i="36"/>
  <c r="G39" i="36"/>
  <c r="G76" i="36"/>
  <c r="E76" i="36"/>
  <c r="G74" i="36"/>
  <c r="G72" i="36"/>
  <c r="G65" i="36"/>
  <c r="G63" i="36"/>
  <c r="G60" i="36"/>
  <c r="G58" i="36"/>
  <c r="G57" i="36"/>
  <c r="G56" i="36"/>
  <c r="G53" i="36"/>
  <c r="G52" i="36"/>
  <c r="G50" i="36"/>
  <c r="G40" i="36"/>
  <c r="G36" i="36"/>
  <c r="G28" i="36"/>
  <c r="G26" i="36"/>
  <c r="G24" i="36"/>
  <c r="G22" i="36"/>
  <c r="G19" i="36"/>
  <c r="G16" i="36"/>
  <c r="C76" i="36"/>
  <c r="G69" i="36"/>
  <c r="G46" i="36"/>
  <c r="G73" i="36"/>
  <c r="G70" i="36"/>
  <c r="G66" i="36"/>
  <c r="G61" i="36"/>
  <c r="G64" i="36"/>
  <c r="G62" i="36"/>
  <c r="G59" i="36"/>
  <c r="G55" i="36"/>
  <c r="G51" i="36"/>
  <c r="G48" i="36"/>
  <c r="G42" i="36"/>
  <c r="G38" i="36"/>
  <c r="G34" i="36"/>
  <c r="G29" i="36"/>
  <c r="G25" i="36"/>
  <c r="G23" i="36"/>
  <c r="G21" i="36"/>
  <c r="G18" i="36"/>
  <c r="G17" i="36"/>
  <c r="G15" i="36"/>
  <c r="G14" i="36"/>
  <c r="I74" i="36"/>
  <c r="K74" i="36"/>
  <c r="M39" i="36"/>
  <c r="M76" i="36"/>
  <c r="I76" i="36"/>
  <c r="M72" i="36"/>
  <c r="M64" i="36"/>
  <c r="M66" i="36"/>
  <c r="M36" i="36"/>
  <c r="M61" i="36"/>
  <c r="M56" i="36"/>
  <c r="M46" i="36"/>
  <c r="M42" i="36"/>
  <c r="M27" i="36"/>
  <c r="M19" i="36"/>
  <c r="M18" i="36"/>
  <c r="M26" i="36"/>
  <c r="M24" i="36"/>
  <c r="M15" i="36"/>
  <c r="M73" i="36"/>
  <c r="M70" i="36"/>
  <c r="M65" i="36"/>
  <c r="K76" i="36"/>
  <c r="M38" i="36"/>
  <c r="M34" i="36"/>
  <c r="M60" i="36"/>
  <c r="M59" i="36"/>
  <c r="M57" i="36"/>
  <c r="M55" i="36"/>
  <c r="M52" i="36"/>
  <c r="M47" i="36"/>
  <c r="M29" i="36"/>
  <c r="M28" i="36"/>
  <c r="M21" i="36"/>
  <c r="M16" i="36"/>
  <c r="M23" i="36"/>
  <c r="M14" i="36"/>
  <c r="M25" i="36"/>
  <c r="M22" i="36"/>
  <c r="M17" i="36"/>
  <c r="M13" i="36"/>
  <c r="M67" i="36"/>
  <c r="M62" i="36"/>
  <c r="M48" i="36"/>
  <c r="M53" i="36"/>
  <c r="M63" i="36"/>
  <c r="M50" i="36"/>
  <c r="M69" i="36"/>
  <c r="M51" i="36"/>
  <c r="M58" i="36"/>
  <c r="M40" i="36"/>
  <c r="M74" i="36"/>
  <c r="L39" i="52"/>
  <c r="K39" i="52"/>
  <c r="I39" i="52"/>
  <c r="F39" i="52"/>
  <c r="E39" i="52"/>
  <c r="C39" i="52"/>
  <c r="L39" i="53"/>
  <c r="K39" i="53"/>
  <c r="I39" i="53"/>
  <c r="F39" i="53"/>
  <c r="E39" i="53"/>
  <c r="C39" i="53"/>
  <c r="L39" i="54"/>
  <c r="K39" i="54"/>
  <c r="I39" i="54"/>
  <c r="E39" i="54"/>
  <c r="C39" i="54"/>
  <c r="B15" i="54"/>
  <c r="B33" i="54"/>
  <c r="D15" i="54"/>
  <c r="D33" i="54"/>
  <c r="H13" i="54"/>
  <c r="H15" i="54"/>
  <c r="H17" i="54"/>
  <c r="H19" i="54"/>
  <c r="H21" i="54"/>
  <c r="H23" i="54"/>
  <c r="H25" i="54"/>
  <c r="H27" i="54"/>
  <c r="H29" i="54"/>
  <c r="H31" i="54"/>
  <c r="H33" i="54"/>
  <c r="H34" i="54"/>
  <c r="H38" i="54"/>
  <c r="H43" i="54"/>
  <c r="H45" i="54"/>
  <c r="H48" i="54"/>
  <c r="H51" i="54"/>
  <c r="H53" i="54"/>
  <c r="H55" i="54"/>
  <c r="H58" i="54"/>
  <c r="H60" i="54"/>
  <c r="H62" i="54"/>
  <c r="H64" i="54"/>
  <c r="H66" i="54"/>
  <c r="H70" i="54"/>
  <c r="H73" i="54"/>
  <c r="J13" i="54"/>
  <c r="J15" i="54"/>
  <c r="J17" i="54"/>
  <c r="J19" i="54"/>
  <c r="J21" i="54"/>
  <c r="J23" i="54"/>
  <c r="J25" i="54"/>
  <c r="J27" i="54"/>
  <c r="J29" i="54"/>
  <c r="J31" i="54"/>
  <c r="J33" i="54"/>
  <c r="J34" i="54"/>
  <c r="J38" i="54"/>
  <c r="J43" i="54"/>
  <c r="J45" i="54"/>
  <c r="J48" i="54"/>
  <c r="J51" i="54"/>
  <c r="J53" i="54"/>
  <c r="J55" i="54"/>
  <c r="J58" i="54"/>
  <c r="J60" i="54"/>
  <c r="J62" i="54"/>
  <c r="J64" i="54"/>
  <c r="J66" i="54"/>
  <c r="J70" i="54"/>
  <c r="J73" i="54"/>
  <c r="H14" i="54"/>
  <c r="H16" i="54"/>
  <c r="H18" i="54"/>
  <c r="H20" i="54"/>
  <c r="H22" i="54"/>
  <c r="H24" i="54"/>
  <c r="H26" i="54"/>
  <c r="H28" i="54"/>
  <c r="H30" i="54"/>
  <c r="H32" i="54"/>
  <c r="H36" i="54"/>
  <c r="H42" i="54"/>
  <c r="H44" i="54"/>
  <c r="H46" i="54"/>
  <c r="H50" i="54"/>
  <c r="H52" i="54"/>
  <c r="H54" i="54"/>
  <c r="H57" i="54"/>
  <c r="H59" i="54"/>
  <c r="H61" i="54"/>
  <c r="H63" i="54"/>
  <c r="H65" i="54"/>
  <c r="H69" i="54"/>
  <c r="H72" i="54"/>
  <c r="H75" i="54"/>
  <c r="J14" i="54"/>
  <c r="J16" i="54"/>
  <c r="J18" i="54"/>
  <c r="J20" i="54"/>
  <c r="J22" i="54"/>
  <c r="J24" i="54"/>
  <c r="J26" i="54"/>
  <c r="J28" i="54"/>
  <c r="J30" i="54"/>
  <c r="J32" i="54"/>
  <c r="J36" i="54"/>
  <c r="J42" i="54"/>
  <c r="J44" i="54"/>
  <c r="J46" i="54"/>
  <c r="J50" i="54"/>
  <c r="J52" i="54"/>
  <c r="J54" i="54"/>
  <c r="J57" i="54"/>
  <c r="J59" i="54"/>
  <c r="J61" i="54"/>
  <c r="J63" i="54"/>
  <c r="J65" i="54"/>
  <c r="J69" i="54"/>
  <c r="J72" i="54"/>
  <c r="J75" i="54"/>
  <c r="C44" i="54"/>
  <c r="C36" i="54"/>
  <c r="C53" i="54"/>
  <c r="L61" i="54"/>
  <c r="I61" i="54"/>
  <c r="H47" i="54"/>
  <c r="C58" i="54"/>
  <c r="C29" i="54"/>
  <c r="L75" i="54"/>
  <c r="M75" i="54"/>
  <c r="L72" i="54"/>
  <c r="K72" i="54"/>
  <c r="L69" i="54"/>
  <c r="K69" i="54"/>
  <c r="L65" i="54"/>
  <c r="K65" i="54"/>
  <c r="L63" i="54"/>
  <c r="K63" i="54"/>
  <c r="K61" i="54"/>
  <c r="L59" i="54"/>
  <c r="K59" i="54"/>
  <c r="L57" i="54"/>
  <c r="K57" i="54"/>
  <c r="L54" i="54"/>
  <c r="M54" i="54"/>
  <c r="L52" i="54"/>
  <c r="K52" i="54"/>
  <c r="L50" i="54"/>
  <c r="K50" i="54"/>
  <c r="J47" i="54"/>
  <c r="L46" i="54"/>
  <c r="G75" i="54"/>
  <c r="C72" i="54"/>
  <c r="C65" i="54"/>
  <c r="C61" i="54"/>
  <c r="G54" i="54"/>
  <c r="C52" i="54"/>
  <c r="D47" i="54"/>
  <c r="L70" i="54"/>
  <c r="K70" i="54"/>
  <c r="L66" i="54"/>
  <c r="L64" i="54"/>
  <c r="L62" i="54"/>
  <c r="L60" i="54"/>
  <c r="I60" i="54"/>
  <c r="L58" i="54"/>
  <c r="J56" i="54"/>
  <c r="L55" i="54"/>
  <c r="K55" i="54"/>
  <c r="L34" i="54"/>
  <c r="I34" i="54"/>
  <c r="L33" i="54"/>
  <c r="M33" i="54"/>
  <c r="L31" i="54"/>
  <c r="M31" i="54"/>
  <c r="L29" i="54"/>
  <c r="I29" i="54"/>
  <c r="L27" i="54"/>
  <c r="L25" i="54"/>
  <c r="I25" i="54"/>
  <c r="L23" i="54"/>
  <c r="L21" i="54"/>
  <c r="I21" i="54"/>
  <c r="L19" i="54"/>
  <c r="L17" i="54"/>
  <c r="I17" i="54"/>
  <c r="L15" i="54"/>
  <c r="L13" i="54"/>
  <c r="I13" i="54"/>
  <c r="H74" i="54"/>
  <c r="H40" i="54"/>
  <c r="E70" i="54"/>
  <c r="E66" i="54"/>
  <c r="C60" i="54"/>
  <c r="E58" i="54"/>
  <c r="D56" i="54"/>
  <c r="C55" i="54"/>
  <c r="E34" i="54"/>
  <c r="F33" i="54"/>
  <c r="G33" i="54"/>
  <c r="G31" i="54"/>
  <c r="E29" i="54"/>
  <c r="E27" i="54"/>
  <c r="E25" i="54"/>
  <c r="E23" i="54"/>
  <c r="E21" i="54"/>
  <c r="E19" i="54"/>
  <c r="E17" i="54"/>
  <c r="F15" i="54"/>
  <c r="E15" i="54"/>
  <c r="E13" i="54"/>
  <c r="B74" i="54"/>
  <c r="C70" i="54"/>
  <c r="C64" i="54"/>
  <c r="B56" i="54"/>
  <c r="B40" i="54"/>
  <c r="C31" i="54"/>
  <c r="C27" i="54"/>
  <c r="C25" i="54"/>
  <c r="C23" i="54"/>
  <c r="C21" i="54"/>
  <c r="C19" i="54"/>
  <c r="C17" i="54"/>
  <c r="C15" i="54"/>
  <c r="C13" i="54"/>
  <c r="L44" i="54"/>
  <c r="K44" i="54"/>
  <c r="L42" i="54"/>
  <c r="I42" i="54"/>
  <c r="L36" i="54"/>
  <c r="K36" i="54"/>
  <c r="L32" i="54"/>
  <c r="M32" i="54"/>
  <c r="L30" i="54"/>
  <c r="M30" i="54"/>
  <c r="L28" i="54"/>
  <c r="I28" i="54"/>
  <c r="L26" i="54"/>
  <c r="K26" i="54"/>
  <c r="L24" i="54"/>
  <c r="I24" i="54"/>
  <c r="L22" i="54"/>
  <c r="K22" i="54"/>
  <c r="L20" i="54"/>
  <c r="M20" i="54"/>
  <c r="L18" i="54"/>
  <c r="K18" i="54"/>
  <c r="L16" i="54"/>
  <c r="K16" i="54"/>
  <c r="L14" i="54"/>
  <c r="K14" i="54"/>
  <c r="I72" i="54"/>
  <c r="I63" i="54"/>
  <c r="I20" i="54"/>
  <c r="E42" i="54"/>
  <c r="E36" i="54"/>
  <c r="G32" i="54"/>
  <c r="G30" i="54"/>
  <c r="E28" i="54"/>
  <c r="E26" i="54"/>
  <c r="E24" i="54"/>
  <c r="E22" i="54"/>
  <c r="G20" i="54"/>
  <c r="E18" i="54"/>
  <c r="C16" i="54"/>
  <c r="E14" i="54"/>
  <c r="C75" i="54"/>
  <c r="C69" i="54"/>
  <c r="C63" i="54"/>
  <c r="C59" i="54"/>
  <c r="C54" i="54"/>
  <c r="C50" i="54"/>
  <c r="B47" i="54"/>
  <c r="C46" i="54"/>
  <c r="C42" i="54"/>
  <c r="J74" i="54"/>
  <c r="L73" i="54"/>
  <c r="K73" i="54"/>
  <c r="L53" i="54"/>
  <c r="L51" i="54"/>
  <c r="L48" i="54"/>
  <c r="L45" i="54"/>
  <c r="L43" i="54"/>
  <c r="J40" i="54"/>
  <c r="L38" i="54"/>
  <c r="K38" i="54"/>
  <c r="I62" i="54"/>
  <c r="I58" i="54"/>
  <c r="H56" i="54"/>
  <c r="I55" i="54"/>
  <c r="I31" i="54"/>
  <c r="I27" i="54"/>
  <c r="I23" i="54"/>
  <c r="I19" i="54"/>
  <c r="I15" i="54"/>
  <c r="D74" i="54"/>
  <c r="C73" i="54"/>
  <c r="E51" i="54"/>
  <c r="C48" i="54"/>
  <c r="E45" i="54"/>
  <c r="E43" i="54"/>
  <c r="D40" i="54"/>
  <c r="C32" i="54"/>
  <c r="E53" i="54"/>
  <c r="I54" i="54"/>
  <c r="C30" i="54"/>
  <c r="I33" i="54"/>
  <c r="E44" i="54"/>
  <c r="I50" i="54"/>
  <c r="I59" i="54"/>
  <c r="I69" i="54"/>
  <c r="I75" i="54"/>
  <c r="C33" i="54"/>
  <c r="K75" i="54"/>
  <c r="I16" i="54"/>
  <c r="E73" i="54"/>
  <c r="I52" i="54"/>
  <c r="I57" i="54"/>
  <c r="I65" i="54"/>
  <c r="K42" i="54"/>
  <c r="C34" i="54"/>
  <c r="C66" i="54"/>
  <c r="I14" i="54"/>
  <c r="I18" i="54"/>
  <c r="K20" i="54"/>
  <c r="K24" i="54"/>
  <c r="K28" i="54"/>
  <c r="K30" i="54"/>
  <c r="K32" i="54"/>
  <c r="E48" i="54"/>
  <c r="K54" i="54"/>
  <c r="C26" i="54"/>
  <c r="E16" i="54"/>
  <c r="E20" i="54"/>
  <c r="E30" i="54"/>
  <c r="E32" i="54"/>
  <c r="E31" i="54"/>
  <c r="E33" i="54"/>
  <c r="C38" i="54"/>
  <c r="E40" i="54"/>
  <c r="D67" i="54"/>
  <c r="I45" i="54"/>
  <c r="I51" i="54"/>
  <c r="L56" i="54"/>
  <c r="L67" i="54"/>
  <c r="I64" i="54"/>
  <c r="I66" i="54"/>
  <c r="C20" i="54"/>
  <c r="C57" i="54"/>
  <c r="I32" i="54"/>
  <c r="I46" i="54"/>
  <c r="L47" i="54"/>
  <c r="E38" i="54"/>
  <c r="C43" i="54"/>
  <c r="C74" i="54"/>
  <c r="H67" i="54"/>
  <c r="L40" i="54"/>
  <c r="K43" i="54"/>
  <c r="K45" i="54"/>
  <c r="K48" i="54"/>
  <c r="K51" i="54"/>
  <c r="K53" i="54"/>
  <c r="L74" i="54"/>
  <c r="K74" i="54"/>
  <c r="C24" i="54"/>
  <c r="C28" i="54"/>
  <c r="C45" i="54"/>
  <c r="C51" i="54"/>
  <c r="C62" i="54"/>
  <c r="B67" i="54"/>
  <c r="B76" i="54"/>
  <c r="E55" i="54"/>
  <c r="C56" i="54"/>
  <c r="E60" i="54"/>
  <c r="E62" i="54"/>
  <c r="E64" i="54"/>
  <c r="I38" i="54"/>
  <c r="I43" i="54"/>
  <c r="I48" i="54"/>
  <c r="I53" i="54"/>
  <c r="I73" i="54"/>
  <c r="K13" i="54"/>
  <c r="K15" i="54"/>
  <c r="K17" i="54"/>
  <c r="K19" i="54"/>
  <c r="K21" i="54"/>
  <c r="K23" i="54"/>
  <c r="K25" i="54"/>
  <c r="K27" i="54"/>
  <c r="K29" i="54"/>
  <c r="K31" i="54"/>
  <c r="K33" i="54"/>
  <c r="K34" i="54"/>
  <c r="K58" i="54"/>
  <c r="K60" i="54"/>
  <c r="K62" i="54"/>
  <c r="K64" i="54"/>
  <c r="K66" i="54"/>
  <c r="J67" i="54"/>
  <c r="I70" i="54"/>
  <c r="C14" i="54"/>
  <c r="C18" i="54"/>
  <c r="C22" i="54"/>
  <c r="E46" i="54"/>
  <c r="E50" i="54"/>
  <c r="E52" i="54"/>
  <c r="E54" i="54"/>
  <c r="E57" i="54"/>
  <c r="E59" i="54"/>
  <c r="E61" i="54"/>
  <c r="E63" i="54"/>
  <c r="E65" i="54"/>
  <c r="E69" i="54"/>
  <c r="E72" i="54"/>
  <c r="E75" i="54"/>
  <c r="I22" i="54"/>
  <c r="I26" i="54"/>
  <c r="I30" i="54"/>
  <c r="I36" i="54"/>
  <c r="I44" i="54"/>
  <c r="K46" i="54"/>
  <c r="K47" i="54"/>
  <c r="I56" i="54"/>
  <c r="H76" i="54"/>
  <c r="I67" i="54"/>
  <c r="E47" i="54"/>
  <c r="K56" i="54"/>
  <c r="E56" i="54"/>
  <c r="K40" i="54"/>
  <c r="C40" i="54"/>
  <c r="J76" i="54"/>
  <c r="K67" i="54"/>
  <c r="C67" i="54"/>
  <c r="C47" i="54"/>
  <c r="I74" i="54"/>
  <c r="I47" i="54"/>
  <c r="L76" i="54"/>
  <c r="M74" i="54"/>
  <c r="I40" i="54"/>
  <c r="D76" i="54"/>
  <c r="E74" i="54"/>
  <c r="E67" i="54"/>
  <c r="G13" i="54"/>
  <c r="M67" i="54"/>
  <c r="G44" i="54"/>
  <c r="G43" i="54"/>
  <c r="G45" i="54"/>
  <c r="E76" i="54"/>
  <c r="G76" i="54"/>
  <c r="G39" i="54"/>
  <c r="G58" i="54"/>
  <c r="G29" i="54"/>
  <c r="G27" i="54"/>
  <c r="G25" i="54"/>
  <c r="G42" i="54"/>
  <c r="G36" i="54"/>
  <c r="G53" i="54"/>
  <c r="G38" i="54"/>
  <c r="G62" i="54"/>
  <c r="G50" i="54"/>
  <c r="G59" i="54"/>
  <c r="G63" i="54"/>
  <c r="G69" i="54"/>
  <c r="G48" i="54"/>
  <c r="G16" i="54"/>
  <c r="G22" i="54"/>
  <c r="G24" i="54"/>
  <c r="G17" i="54"/>
  <c r="G21" i="54"/>
  <c r="G34" i="54"/>
  <c r="G70" i="54"/>
  <c r="G46" i="54"/>
  <c r="G60" i="54"/>
  <c r="G64" i="54"/>
  <c r="G52" i="54"/>
  <c r="G57" i="54"/>
  <c r="G61" i="54"/>
  <c r="G65" i="54"/>
  <c r="G72" i="54"/>
  <c r="G51" i="54"/>
  <c r="G73" i="54"/>
  <c r="G18" i="54"/>
  <c r="G26" i="54"/>
  <c r="G28" i="54"/>
  <c r="G15" i="54"/>
  <c r="G19" i="54"/>
  <c r="G23" i="54"/>
  <c r="G55" i="54"/>
  <c r="G66" i="54"/>
  <c r="G56" i="54"/>
  <c r="M76" i="54"/>
  <c r="M39" i="54"/>
  <c r="M61" i="54"/>
  <c r="M48" i="54"/>
  <c r="M53" i="54"/>
  <c r="M15" i="54"/>
  <c r="M19" i="54"/>
  <c r="M23" i="54"/>
  <c r="M27" i="54"/>
  <c r="M34" i="54"/>
  <c r="M58" i="54"/>
  <c r="M62" i="54"/>
  <c r="M64" i="54"/>
  <c r="M38" i="54"/>
  <c r="M16" i="54"/>
  <c r="M22" i="54"/>
  <c r="M26" i="54"/>
  <c r="M36" i="54"/>
  <c r="M55" i="54"/>
  <c r="M70" i="54"/>
  <c r="M52" i="54"/>
  <c r="M59" i="54"/>
  <c r="M65" i="54"/>
  <c r="M72" i="54"/>
  <c r="M51" i="54"/>
  <c r="M13" i="54"/>
  <c r="M17" i="54"/>
  <c r="M21" i="54"/>
  <c r="M25" i="54"/>
  <c r="M29" i="54"/>
  <c r="M60" i="54"/>
  <c r="M66" i="54"/>
  <c r="M46" i="54"/>
  <c r="M73" i="54"/>
  <c r="M14" i="54"/>
  <c r="M18" i="54"/>
  <c r="M24" i="54"/>
  <c r="M28" i="54"/>
  <c r="M42" i="54"/>
  <c r="M50" i="54"/>
  <c r="M57" i="54"/>
  <c r="M63" i="54"/>
  <c r="M69" i="54"/>
  <c r="M47" i="54"/>
  <c r="G74" i="54"/>
  <c r="G67" i="54"/>
  <c r="K76" i="54"/>
  <c r="M43" i="54"/>
  <c r="M44" i="54"/>
  <c r="M45" i="54"/>
  <c r="G40" i="54"/>
  <c r="M56" i="54"/>
  <c r="I76" i="54"/>
  <c r="M40" i="54"/>
  <c r="G47" i="54"/>
  <c r="C76" i="54"/>
  <c r="L39" i="51"/>
  <c r="K39" i="51"/>
  <c r="I39" i="51"/>
  <c r="F39" i="51"/>
  <c r="E39" i="51"/>
  <c r="C39" i="51"/>
  <c r="H69" i="52"/>
  <c r="H63" i="52"/>
  <c r="H59" i="52"/>
  <c r="H58" i="52"/>
  <c r="H50" i="52"/>
  <c r="H27" i="52"/>
  <c r="H23" i="52"/>
  <c r="H19" i="52"/>
  <c r="H15" i="52"/>
  <c r="B33" i="53"/>
  <c r="B33" i="52" s="1"/>
  <c r="B15" i="32"/>
  <c r="B15" i="53" s="1"/>
  <c r="B15" i="52" s="1"/>
  <c r="F15" i="52" s="1"/>
  <c r="L75" i="32"/>
  <c r="M75" i="32"/>
  <c r="F75" i="32"/>
  <c r="L72" i="32"/>
  <c r="F72" i="32"/>
  <c r="C72" i="32" s="1"/>
  <c r="L69" i="32"/>
  <c r="F69" i="32"/>
  <c r="L65" i="32"/>
  <c r="F65" i="32"/>
  <c r="L63" i="32"/>
  <c r="F63" i="32"/>
  <c r="C63" i="32" s="1"/>
  <c r="L61" i="32"/>
  <c r="F61" i="32"/>
  <c r="C61" i="32" s="1"/>
  <c r="L59" i="32"/>
  <c r="F59" i="32"/>
  <c r="C59" i="32" s="1"/>
  <c r="L57" i="32"/>
  <c r="L52" i="32"/>
  <c r="L46" i="32"/>
  <c r="L42" i="32"/>
  <c r="L39" i="32"/>
  <c r="K39" i="32"/>
  <c r="I39" i="32"/>
  <c r="F39" i="32"/>
  <c r="E39" i="32"/>
  <c r="C39" i="32"/>
  <c r="L32" i="32"/>
  <c r="M32" i="32"/>
  <c r="L28" i="32"/>
  <c r="F26" i="32"/>
  <c r="E26" i="32" s="1"/>
  <c r="F22" i="32"/>
  <c r="C22" i="32" s="1"/>
  <c r="F14" i="32"/>
  <c r="C14" i="32" s="1"/>
  <c r="L14" i="32"/>
  <c r="L16" i="32"/>
  <c r="L18" i="32"/>
  <c r="L20" i="32"/>
  <c r="M20" i="32"/>
  <c r="L22" i="32"/>
  <c r="L24" i="32"/>
  <c r="L26" i="32"/>
  <c r="L30" i="32"/>
  <c r="M30" i="32"/>
  <c r="L36" i="32"/>
  <c r="L44" i="32"/>
  <c r="I44" i="32"/>
  <c r="L50" i="32"/>
  <c r="L54" i="32"/>
  <c r="M54" i="32"/>
  <c r="L60" i="32"/>
  <c r="L19" i="32"/>
  <c r="K19" i="32"/>
  <c r="L27" i="32"/>
  <c r="I27" i="32"/>
  <c r="L29" i="32"/>
  <c r="L31" i="32"/>
  <c r="M31" i="32"/>
  <c r="L33" i="32"/>
  <c r="M33" i="32"/>
  <c r="L64" i="32"/>
  <c r="I64" i="32"/>
  <c r="L15" i="32"/>
  <c r="L23" i="32"/>
  <c r="I23" i="32"/>
  <c r="L58" i="32"/>
  <c r="L62" i="32"/>
  <c r="I62" i="32"/>
  <c r="L70" i="32"/>
  <c r="L13" i="32"/>
  <c r="I13" i="32"/>
  <c r="L17" i="32"/>
  <c r="L21" i="32"/>
  <c r="I21" i="32"/>
  <c r="L25" i="32"/>
  <c r="L34" i="32"/>
  <c r="L38" i="32"/>
  <c r="L40" i="32"/>
  <c r="L43" i="32"/>
  <c r="L45" i="32"/>
  <c r="L47" i="32"/>
  <c r="L48" i="32"/>
  <c r="K48" i="32"/>
  <c r="L51" i="32"/>
  <c r="K53" i="32"/>
  <c r="L55" i="32"/>
  <c r="F60" i="32"/>
  <c r="I75" i="32"/>
  <c r="D17" i="52"/>
  <c r="D25" i="52"/>
  <c r="D55" i="52"/>
  <c r="D60" i="52"/>
  <c r="D64" i="52"/>
  <c r="D70" i="52"/>
  <c r="H13" i="52"/>
  <c r="H17" i="52"/>
  <c r="H21" i="52"/>
  <c r="H25" i="52"/>
  <c r="H29" i="52"/>
  <c r="H31" i="52"/>
  <c r="H33" i="52"/>
  <c r="H34" i="52"/>
  <c r="H38" i="52"/>
  <c r="H43" i="52"/>
  <c r="H45" i="52"/>
  <c r="H48" i="52"/>
  <c r="H51" i="52"/>
  <c r="H53" i="52"/>
  <c r="H55" i="52"/>
  <c r="H60" i="52"/>
  <c r="H62" i="52"/>
  <c r="H64" i="52"/>
  <c r="H66" i="52"/>
  <c r="H70" i="52"/>
  <c r="H73" i="52"/>
  <c r="J13" i="52"/>
  <c r="L13" i="53"/>
  <c r="J15" i="52"/>
  <c r="L15" i="53"/>
  <c r="K15" i="53"/>
  <c r="J17" i="52"/>
  <c r="L17" i="53"/>
  <c r="J19" i="52"/>
  <c r="L19" i="53"/>
  <c r="K19" i="53"/>
  <c r="J21" i="52"/>
  <c r="L21" i="53"/>
  <c r="J23" i="52"/>
  <c r="L23" i="53"/>
  <c r="K23" i="53"/>
  <c r="J25" i="52"/>
  <c r="L25" i="53"/>
  <c r="J27" i="52"/>
  <c r="L27" i="53"/>
  <c r="K27" i="53"/>
  <c r="J29" i="52"/>
  <c r="L29" i="53"/>
  <c r="J31" i="52"/>
  <c r="L31" i="53"/>
  <c r="M31" i="53"/>
  <c r="J33" i="52"/>
  <c r="L33" i="53"/>
  <c r="M33" i="53"/>
  <c r="L34" i="53"/>
  <c r="J34" i="52"/>
  <c r="L34" i="52"/>
  <c r="K34" i="53"/>
  <c r="J38" i="52"/>
  <c r="L38" i="53"/>
  <c r="I38" i="53"/>
  <c r="J43" i="52"/>
  <c r="L43" i="52"/>
  <c r="L43" i="53"/>
  <c r="K43" i="53"/>
  <c r="J45" i="52"/>
  <c r="L45" i="53"/>
  <c r="I45" i="53"/>
  <c r="J48" i="52"/>
  <c r="L48" i="52"/>
  <c r="L48" i="53"/>
  <c r="K48" i="53"/>
  <c r="J51" i="52"/>
  <c r="L51" i="53"/>
  <c r="I51" i="53"/>
  <c r="J53" i="52"/>
  <c r="K53" i="53"/>
  <c r="J55" i="52"/>
  <c r="L55" i="53"/>
  <c r="K55" i="53"/>
  <c r="J58" i="52"/>
  <c r="L58" i="53"/>
  <c r="K58" i="53"/>
  <c r="J60" i="52"/>
  <c r="L60" i="53"/>
  <c r="L62" i="53"/>
  <c r="J62" i="52"/>
  <c r="K62" i="53"/>
  <c r="L64" i="53"/>
  <c r="J64" i="52"/>
  <c r="K64" i="53"/>
  <c r="J66" i="52"/>
  <c r="L66" i="53"/>
  <c r="I66" i="53"/>
  <c r="L70" i="53"/>
  <c r="I70" i="53"/>
  <c r="J70" i="52"/>
  <c r="K70" i="53"/>
  <c r="J73" i="52"/>
  <c r="L73" i="53"/>
  <c r="K73" i="53"/>
  <c r="B75" i="52"/>
  <c r="D32" i="52"/>
  <c r="D50" i="52"/>
  <c r="F54" i="53"/>
  <c r="G54" i="53" s="1"/>
  <c r="D63" i="52"/>
  <c r="D69" i="52"/>
  <c r="H14" i="52"/>
  <c r="H16" i="52"/>
  <c r="H18" i="52"/>
  <c r="H20" i="52"/>
  <c r="H22" i="52"/>
  <c r="H24" i="52"/>
  <c r="H26" i="52"/>
  <c r="H28" i="52"/>
  <c r="H30" i="52"/>
  <c r="H32" i="52"/>
  <c r="H36" i="52"/>
  <c r="H42" i="52"/>
  <c r="H44" i="52"/>
  <c r="H46" i="52"/>
  <c r="H52" i="52"/>
  <c r="H54" i="52"/>
  <c r="H57" i="52"/>
  <c r="H61" i="52"/>
  <c r="H65" i="52"/>
  <c r="H72" i="52"/>
  <c r="H75" i="52"/>
  <c r="J14" i="52"/>
  <c r="L14" i="52"/>
  <c r="L14" i="53"/>
  <c r="K14" i="53"/>
  <c r="J16" i="52"/>
  <c r="L16" i="53"/>
  <c r="K16" i="53"/>
  <c r="J18" i="52"/>
  <c r="L18" i="52"/>
  <c r="L18" i="53"/>
  <c r="K18" i="53"/>
  <c r="J20" i="52"/>
  <c r="L20" i="53"/>
  <c r="M20" i="53"/>
  <c r="J22" i="52"/>
  <c r="L22" i="52"/>
  <c r="L22" i="53"/>
  <c r="K22" i="53"/>
  <c r="L24" i="53"/>
  <c r="J24" i="52"/>
  <c r="L24" i="52"/>
  <c r="K24" i="53"/>
  <c r="L26" i="53"/>
  <c r="J26" i="52"/>
  <c r="L26" i="52"/>
  <c r="K26" i="53"/>
  <c r="L28" i="53"/>
  <c r="J28" i="52"/>
  <c r="L28" i="52"/>
  <c r="K28" i="53"/>
  <c r="J30" i="52"/>
  <c r="L30" i="53"/>
  <c r="M30" i="53"/>
  <c r="J32" i="52"/>
  <c r="L32" i="53"/>
  <c r="M32" i="53"/>
  <c r="J36" i="52"/>
  <c r="L36" i="53"/>
  <c r="K36" i="53"/>
  <c r="J42" i="52"/>
  <c r="L42" i="53"/>
  <c r="K42" i="53"/>
  <c r="J44" i="52"/>
  <c r="L44" i="53"/>
  <c r="K44" i="53"/>
  <c r="J46" i="52"/>
  <c r="L46" i="53"/>
  <c r="K46" i="53"/>
  <c r="J50" i="52"/>
  <c r="L50" i="53"/>
  <c r="K50" i="53"/>
  <c r="J52" i="52"/>
  <c r="L52" i="53"/>
  <c r="J54" i="52"/>
  <c r="L54" i="53"/>
  <c r="M54" i="53"/>
  <c r="J57" i="52"/>
  <c r="L57" i="53"/>
  <c r="I57" i="53"/>
  <c r="J59" i="52"/>
  <c r="L59" i="53"/>
  <c r="K59" i="53"/>
  <c r="J61" i="52"/>
  <c r="L61" i="53"/>
  <c r="J63" i="52"/>
  <c r="L63" i="53"/>
  <c r="K63" i="53"/>
  <c r="J65" i="52"/>
  <c r="L65" i="53"/>
  <c r="J69" i="52"/>
  <c r="L69" i="53"/>
  <c r="K69" i="53"/>
  <c r="J72" i="52"/>
  <c r="L72" i="52"/>
  <c r="L72" i="53"/>
  <c r="J75" i="52"/>
  <c r="L75" i="53"/>
  <c r="M75" i="53"/>
  <c r="D47" i="32"/>
  <c r="H47" i="32"/>
  <c r="J47" i="32"/>
  <c r="H40" i="32"/>
  <c r="H56" i="32"/>
  <c r="H74" i="32"/>
  <c r="J40" i="32"/>
  <c r="J56" i="32"/>
  <c r="J74" i="32"/>
  <c r="J67" i="32"/>
  <c r="H67" i="32"/>
  <c r="F17" i="32"/>
  <c r="C17" i="32" s="1"/>
  <c r="F25" i="32"/>
  <c r="C25" i="32" s="1"/>
  <c r="I14" i="32"/>
  <c r="I15" i="32"/>
  <c r="I16" i="32"/>
  <c r="I17" i="32"/>
  <c r="I18" i="32"/>
  <c r="I19" i="32"/>
  <c r="I20" i="32"/>
  <c r="I22" i="32"/>
  <c r="I24" i="32"/>
  <c r="I25" i="32"/>
  <c r="I26" i="32"/>
  <c r="K14" i="32"/>
  <c r="K15" i="32"/>
  <c r="K16" i="32"/>
  <c r="K17" i="32"/>
  <c r="K18" i="32"/>
  <c r="K22" i="32"/>
  <c r="K24" i="32"/>
  <c r="K25" i="32"/>
  <c r="K26" i="32"/>
  <c r="I28" i="32"/>
  <c r="I29" i="32"/>
  <c r="I32" i="32"/>
  <c r="I33" i="32"/>
  <c r="I36" i="32"/>
  <c r="I38" i="32"/>
  <c r="I42" i="32"/>
  <c r="I45" i="32"/>
  <c r="I46" i="32"/>
  <c r="I48" i="32"/>
  <c r="I50" i="32"/>
  <c r="I51" i="32"/>
  <c r="I52" i="32"/>
  <c r="I53" i="32"/>
  <c r="I55" i="32"/>
  <c r="I57" i="32"/>
  <c r="K27" i="32"/>
  <c r="K28" i="32"/>
  <c r="K29" i="32"/>
  <c r="K30" i="32"/>
  <c r="K31" i="32"/>
  <c r="F32" i="32"/>
  <c r="G32" i="32" s="1"/>
  <c r="K32" i="32"/>
  <c r="K33" i="32"/>
  <c r="K34" i="32"/>
  <c r="F36" i="32"/>
  <c r="K36" i="32"/>
  <c r="K38" i="32"/>
  <c r="K42" i="32"/>
  <c r="K44" i="32"/>
  <c r="K45" i="32"/>
  <c r="K46" i="32"/>
  <c r="K50" i="32"/>
  <c r="K51" i="32"/>
  <c r="K52" i="32"/>
  <c r="K55" i="32"/>
  <c r="F57" i="32"/>
  <c r="E57" i="32" s="1"/>
  <c r="K57" i="32"/>
  <c r="I58" i="32"/>
  <c r="I59" i="32"/>
  <c r="I60" i="32"/>
  <c r="I61" i="32"/>
  <c r="I63" i="32"/>
  <c r="I65" i="32"/>
  <c r="I69" i="32"/>
  <c r="I70" i="32"/>
  <c r="I72" i="32"/>
  <c r="K58" i="32"/>
  <c r="K59" i="32"/>
  <c r="K60" i="32"/>
  <c r="E61" i="32"/>
  <c r="K61" i="32"/>
  <c r="E63" i="32"/>
  <c r="K63" i="32"/>
  <c r="E65" i="32"/>
  <c r="K65" i="32"/>
  <c r="E69" i="32"/>
  <c r="K69" i="32"/>
  <c r="K70" i="32"/>
  <c r="K72" i="32"/>
  <c r="K75" i="32"/>
  <c r="F66" i="32"/>
  <c r="E66" i="32" s="1"/>
  <c r="L66" i="32"/>
  <c r="I66" i="32"/>
  <c r="L73" i="32"/>
  <c r="I73" i="32"/>
  <c r="K64" i="32"/>
  <c r="K54" i="32"/>
  <c r="I54" i="32"/>
  <c r="I30" i="32"/>
  <c r="K20" i="32"/>
  <c r="K62" i="32"/>
  <c r="I31" i="32"/>
  <c r="K23" i="32"/>
  <c r="I47" i="32"/>
  <c r="K43" i="32"/>
  <c r="I34" i="32"/>
  <c r="K21" i="32"/>
  <c r="K13" i="32"/>
  <c r="K47" i="32"/>
  <c r="K40" i="32"/>
  <c r="I43" i="32"/>
  <c r="L56" i="53"/>
  <c r="K56" i="53"/>
  <c r="L65" i="52"/>
  <c r="K65" i="52"/>
  <c r="L70" i="52"/>
  <c r="K70" i="52"/>
  <c r="L45" i="52"/>
  <c r="I45" i="52"/>
  <c r="K54" i="53"/>
  <c r="L16" i="52"/>
  <c r="K16" i="52"/>
  <c r="J76" i="53"/>
  <c r="M45" i="53"/>
  <c r="K75" i="53"/>
  <c r="K33" i="53"/>
  <c r="K30" i="53"/>
  <c r="H76" i="32"/>
  <c r="K72" i="53"/>
  <c r="L69" i="52"/>
  <c r="K69" i="52"/>
  <c r="I63" i="53"/>
  <c r="K61" i="53"/>
  <c r="L59" i="52"/>
  <c r="K59" i="52"/>
  <c r="L57" i="52"/>
  <c r="K57" i="52"/>
  <c r="K52" i="53"/>
  <c r="L50" i="52"/>
  <c r="K50" i="52"/>
  <c r="L47" i="53"/>
  <c r="I47" i="53"/>
  <c r="L42" i="52"/>
  <c r="K42" i="52"/>
  <c r="K32" i="53"/>
  <c r="L32" i="52"/>
  <c r="M32" i="52"/>
  <c r="K26" i="52"/>
  <c r="K20" i="53"/>
  <c r="L20" i="52"/>
  <c r="M20" i="52"/>
  <c r="I75" i="53"/>
  <c r="I72" i="53"/>
  <c r="I61" i="53"/>
  <c r="I54" i="53"/>
  <c r="I52" i="53"/>
  <c r="I46" i="53"/>
  <c r="I28" i="52"/>
  <c r="I26" i="52"/>
  <c r="I24" i="52"/>
  <c r="I22" i="52"/>
  <c r="I18" i="52"/>
  <c r="I14" i="52"/>
  <c r="F14" i="52"/>
  <c r="E14" i="52" s="1"/>
  <c r="L74" i="53"/>
  <c r="K74" i="53"/>
  <c r="K66" i="53"/>
  <c r="L66" i="52"/>
  <c r="K66" i="52"/>
  <c r="L62" i="52"/>
  <c r="K62" i="52"/>
  <c r="K60" i="53"/>
  <c r="L58" i="52"/>
  <c r="K58" i="52"/>
  <c r="K51" i="53"/>
  <c r="L51" i="52"/>
  <c r="K51" i="52"/>
  <c r="K45" i="53"/>
  <c r="K38" i="53"/>
  <c r="L38" i="52"/>
  <c r="I38" i="52"/>
  <c r="J40" i="52"/>
  <c r="K31" i="53"/>
  <c r="L31" i="52"/>
  <c r="M31" i="52"/>
  <c r="L29" i="52"/>
  <c r="K29" i="52"/>
  <c r="I27" i="53"/>
  <c r="K25" i="53"/>
  <c r="L23" i="52"/>
  <c r="K23" i="52"/>
  <c r="L21" i="52"/>
  <c r="K21" i="52"/>
  <c r="I19" i="53"/>
  <c r="K17" i="53"/>
  <c r="L15" i="52"/>
  <c r="K15" i="52"/>
  <c r="L13" i="52"/>
  <c r="K13" i="52"/>
  <c r="H74" i="52"/>
  <c r="H56" i="52"/>
  <c r="H67" i="52"/>
  <c r="I53" i="53"/>
  <c r="I48" i="53"/>
  <c r="I43" i="53"/>
  <c r="I34" i="52"/>
  <c r="I25" i="53"/>
  <c r="I17" i="53"/>
  <c r="L75" i="52"/>
  <c r="M75" i="52"/>
  <c r="K72" i="52"/>
  <c r="I69" i="53"/>
  <c r="K65" i="53"/>
  <c r="L63" i="52"/>
  <c r="K63" i="52"/>
  <c r="L61" i="52"/>
  <c r="K61" i="52"/>
  <c r="I59" i="53"/>
  <c r="K57" i="53"/>
  <c r="L54" i="52"/>
  <c r="M54" i="52"/>
  <c r="L52" i="52"/>
  <c r="K52" i="52"/>
  <c r="I50" i="53"/>
  <c r="J47" i="52"/>
  <c r="L46" i="52"/>
  <c r="K46" i="52"/>
  <c r="L44" i="52"/>
  <c r="K44" i="52"/>
  <c r="L36" i="52"/>
  <c r="K36" i="52"/>
  <c r="L30" i="52"/>
  <c r="M30" i="52"/>
  <c r="K28" i="52"/>
  <c r="K24" i="52"/>
  <c r="K22" i="52"/>
  <c r="K18" i="52"/>
  <c r="K14" i="52"/>
  <c r="I72" i="52"/>
  <c r="I65" i="53"/>
  <c r="H47" i="52"/>
  <c r="I44" i="53"/>
  <c r="I42" i="53"/>
  <c r="I36" i="53"/>
  <c r="I32" i="53"/>
  <c r="I30" i="53"/>
  <c r="I28" i="53"/>
  <c r="I26" i="53"/>
  <c r="I24" i="53"/>
  <c r="I22" i="53"/>
  <c r="I20" i="53"/>
  <c r="I18" i="53"/>
  <c r="I16" i="53"/>
  <c r="I14" i="53"/>
  <c r="L73" i="52"/>
  <c r="I73" i="52"/>
  <c r="J74" i="52"/>
  <c r="K73" i="52"/>
  <c r="L64" i="52"/>
  <c r="L60" i="52"/>
  <c r="K60" i="52"/>
  <c r="I58" i="53"/>
  <c r="L55" i="52"/>
  <c r="J56" i="52"/>
  <c r="K55" i="52"/>
  <c r="L53" i="52"/>
  <c r="K53" i="52"/>
  <c r="K48" i="52"/>
  <c r="K43" i="52"/>
  <c r="L40" i="53"/>
  <c r="K40" i="53"/>
  <c r="K34" i="52"/>
  <c r="L33" i="52"/>
  <c r="M33" i="52"/>
  <c r="K29" i="53"/>
  <c r="L27" i="52"/>
  <c r="L25" i="52"/>
  <c r="K25" i="52"/>
  <c r="I23" i="53"/>
  <c r="K21" i="53"/>
  <c r="L19" i="52"/>
  <c r="K19" i="52"/>
  <c r="L17" i="52"/>
  <c r="K17" i="52"/>
  <c r="I15" i="53"/>
  <c r="K13" i="53"/>
  <c r="I73" i="53"/>
  <c r="H76" i="53"/>
  <c r="I64" i="53"/>
  <c r="I62" i="53"/>
  <c r="I60" i="53"/>
  <c r="I55" i="53"/>
  <c r="I56" i="53"/>
  <c r="I48" i="52"/>
  <c r="I43" i="52"/>
  <c r="H40" i="52"/>
  <c r="I34" i="53"/>
  <c r="I33" i="53"/>
  <c r="I31" i="53"/>
  <c r="I29" i="53"/>
  <c r="I21" i="53"/>
  <c r="I13" i="53"/>
  <c r="J76" i="32"/>
  <c r="I40" i="32"/>
  <c r="L74" i="32"/>
  <c r="L56" i="32"/>
  <c r="L67" i="32"/>
  <c r="K73" i="32"/>
  <c r="K66" i="32"/>
  <c r="I70" i="52"/>
  <c r="L67" i="53"/>
  <c r="L76" i="53"/>
  <c r="I16" i="52"/>
  <c r="I20" i="52"/>
  <c r="I66" i="52"/>
  <c r="I74" i="53"/>
  <c r="K67" i="53"/>
  <c r="K45" i="52"/>
  <c r="I32" i="52"/>
  <c r="I31" i="52"/>
  <c r="I62" i="52"/>
  <c r="I65" i="52"/>
  <c r="I46" i="52"/>
  <c r="I54" i="52"/>
  <c r="I13" i="52"/>
  <c r="I21" i="52"/>
  <c r="I29" i="52"/>
  <c r="K47" i="53"/>
  <c r="K30" i="52"/>
  <c r="K33" i="52"/>
  <c r="K31" i="52"/>
  <c r="K32" i="52"/>
  <c r="I27" i="52"/>
  <c r="I17" i="52"/>
  <c r="I25" i="52"/>
  <c r="K27" i="52"/>
  <c r="I53" i="52"/>
  <c r="L56" i="52"/>
  <c r="K56" i="52"/>
  <c r="I60" i="52"/>
  <c r="K64" i="52"/>
  <c r="L74" i="52"/>
  <c r="I74" i="52"/>
  <c r="I75" i="52"/>
  <c r="I44" i="52"/>
  <c r="I52" i="52"/>
  <c r="K54" i="52"/>
  <c r="I61" i="52"/>
  <c r="K75" i="52"/>
  <c r="I33" i="52"/>
  <c r="I40" i="53"/>
  <c r="I64" i="52"/>
  <c r="H76" i="52"/>
  <c r="I15" i="52"/>
  <c r="I23" i="52"/>
  <c r="K38" i="52"/>
  <c r="L40" i="52"/>
  <c r="K40" i="52"/>
  <c r="M43" i="53"/>
  <c r="I51" i="52"/>
  <c r="I30" i="52"/>
  <c r="K20" i="52"/>
  <c r="I42" i="52"/>
  <c r="M44" i="53"/>
  <c r="I50" i="52"/>
  <c r="I59" i="52"/>
  <c r="I69" i="52"/>
  <c r="I19" i="52"/>
  <c r="I55" i="52"/>
  <c r="I36" i="52"/>
  <c r="L47" i="52"/>
  <c r="I63" i="52"/>
  <c r="I58" i="52"/>
  <c r="J67" i="52"/>
  <c r="I57" i="52"/>
  <c r="I56" i="32"/>
  <c r="I67" i="32"/>
  <c r="K67" i="32"/>
  <c r="L76" i="32"/>
  <c r="M56" i="32"/>
  <c r="I74" i="32"/>
  <c r="K74" i="32"/>
  <c r="K56" i="32"/>
  <c r="I76" i="32"/>
  <c r="I67" i="53"/>
  <c r="L67" i="52"/>
  <c r="K67" i="52"/>
  <c r="M76" i="53"/>
  <c r="M39" i="53"/>
  <c r="M36" i="53"/>
  <c r="M28" i="53"/>
  <c r="M22" i="53"/>
  <c r="M18" i="53"/>
  <c r="M55" i="53"/>
  <c r="M56" i="53"/>
  <c r="M27" i="53"/>
  <c r="M25" i="53"/>
  <c r="M19" i="53"/>
  <c r="M17" i="53"/>
  <c r="M69" i="53"/>
  <c r="M65" i="53"/>
  <c r="M59" i="53"/>
  <c r="M57" i="53"/>
  <c r="M50" i="53"/>
  <c r="M42" i="53"/>
  <c r="M16" i="53"/>
  <c r="M72" i="53"/>
  <c r="M63" i="53"/>
  <c r="M61" i="53"/>
  <c r="M52" i="53"/>
  <c r="M46" i="53"/>
  <c r="M24" i="53"/>
  <c r="M14" i="53"/>
  <c r="M73" i="53"/>
  <c r="M64" i="53"/>
  <c r="M60" i="53"/>
  <c r="M53" i="53"/>
  <c r="M48" i="53"/>
  <c r="M34" i="53"/>
  <c r="M26" i="53"/>
  <c r="M62" i="53"/>
  <c r="M58" i="53"/>
  <c r="M51" i="53"/>
  <c r="M29" i="53"/>
  <c r="M23" i="53"/>
  <c r="M21" i="53"/>
  <c r="M15" i="53"/>
  <c r="M13" i="53"/>
  <c r="M70" i="53"/>
  <c r="M66" i="53"/>
  <c r="M38" i="53"/>
  <c r="I67" i="52"/>
  <c r="I40" i="52"/>
  <c r="K47" i="52"/>
  <c r="I47" i="52"/>
  <c r="K74" i="52"/>
  <c r="L76" i="52"/>
  <c r="M40" i="52"/>
  <c r="K76" i="53"/>
  <c r="M40" i="53"/>
  <c r="I76" i="53"/>
  <c r="M47" i="53"/>
  <c r="M74" i="53"/>
  <c r="J76" i="52"/>
  <c r="M67" i="53"/>
  <c r="I56" i="52"/>
  <c r="M76" i="32"/>
  <c r="M28" i="32"/>
  <c r="M34" i="32"/>
  <c r="M38" i="32"/>
  <c r="M50" i="32"/>
  <c r="M52" i="32"/>
  <c r="M55" i="32"/>
  <c r="M58" i="32"/>
  <c r="M59" i="32"/>
  <c r="M60" i="32"/>
  <c r="M61" i="32"/>
  <c r="M62" i="32"/>
  <c r="M63" i="32"/>
  <c r="M64" i="32"/>
  <c r="M65" i="32"/>
  <c r="M69" i="32"/>
  <c r="M70" i="32"/>
  <c r="M72" i="32"/>
  <c r="M46" i="32"/>
  <c r="M13" i="32"/>
  <c r="M14" i="32"/>
  <c r="M15" i="32"/>
  <c r="M16" i="32"/>
  <c r="M17" i="32"/>
  <c r="M18" i="32"/>
  <c r="M19" i="32"/>
  <c r="M21" i="32"/>
  <c r="M22" i="32"/>
  <c r="M23" i="32"/>
  <c r="M24" i="32"/>
  <c r="M25" i="32"/>
  <c r="M26" i="32"/>
  <c r="M27" i="32"/>
  <c r="M29" i="32"/>
  <c r="M36" i="32"/>
  <c r="M42" i="32"/>
  <c r="M48" i="32"/>
  <c r="M51" i="32"/>
  <c r="M53" i="32"/>
  <c r="M57" i="32"/>
  <c r="M39" i="32"/>
  <c r="M73" i="32"/>
  <c r="M66" i="32"/>
  <c r="M47" i="32"/>
  <c r="M40" i="32"/>
  <c r="M67" i="32"/>
  <c r="K76" i="32"/>
  <c r="M43" i="32"/>
  <c r="M45" i="32"/>
  <c r="M44" i="32"/>
  <c r="M74" i="32"/>
  <c r="M56" i="52"/>
  <c r="M74" i="52"/>
  <c r="M47" i="52"/>
  <c r="M45" i="52"/>
  <c r="M43" i="52"/>
  <c r="M44" i="52"/>
  <c r="K76" i="52"/>
  <c r="M39" i="52"/>
  <c r="M76" i="52"/>
  <c r="M26" i="52"/>
  <c r="M16" i="52"/>
  <c r="M70" i="52"/>
  <c r="M72" i="52"/>
  <c r="M28" i="52"/>
  <c r="M14" i="52"/>
  <c r="M65" i="52"/>
  <c r="M24" i="52"/>
  <c r="M22" i="52"/>
  <c r="M18" i="52"/>
  <c r="M48" i="52"/>
  <c r="M34" i="52"/>
  <c r="M27" i="52"/>
  <c r="M64" i="52"/>
  <c r="M73" i="52"/>
  <c r="M61" i="52"/>
  <c r="M15" i="52"/>
  <c r="M21" i="52"/>
  <c r="M38" i="52"/>
  <c r="M62" i="52"/>
  <c r="M42" i="52"/>
  <c r="M69" i="52"/>
  <c r="M17" i="52"/>
  <c r="M36" i="52"/>
  <c r="M46" i="52"/>
  <c r="M66" i="52"/>
  <c r="M57" i="52"/>
  <c r="M53" i="52"/>
  <c r="M60" i="52"/>
  <c r="M52" i="52"/>
  <c r="M13" i="52"/>
  <c r="M23" i="52"/>
  <c r="M29" i="52"/>
  <c r="M51" i="52"/>
  <c r="M50" i="52"/>
  <c r="M59" i="52"/>
  <c r="M19" i="52"/>
  <c r="M25" i="52"/>
  <c r="M55" i="52"/>
  <c r="M63" i="52"/>
  <c r="M58" i="52"/>
  <c r="I76" i="52"/>
  <c r="M67" i="52"/>
  <c r="J52" i="20"/>
  <c r="J51" i="20"/>
  <c r="J50" i="20"/>
  <c r="J48" i="20"/>
  <c r="J46" i="20"/>
  <c r="J45" i="20"/>
  <c r="J44" i="20"/>
  <c r="J43" i="20"/>
  <c r="J42" i="20"/>
  <c r="J15" i="20"/>
  <c r="H52" i="20"/>
  <c r="H51" i="20"/>
  <c r="H50" i="20"/>
  <c r="H48" i="20"/>
  <c r="H46" i="20"/>
  <c r="H45" i="20"/>
  <c r="H44" i="20"/>
  <c r="H43" i="20"/>
  <c r="H42" i="20"/>
  <c r="H15" i="20"/>
  <c r="D52" i="20"/>
  <c r="D51" i="20"/>
  <c r="D50" i="20"/>
  <c r="D48" i="20"/>
  <c r="D46" i="20"/>
  <c r="D45" i="20"/>
  <c r="D44" i="20"/>
  <c r="D43" i="20"/>
  <c r="D42" i="20"/>
  <c r="D15" i="20"/>
  <c r="B52" i="20"/>
  <c r="B51" i="20"/>
  <c r="B50" i="20"/>
  <c r="B48" i="20"/>
  <c r="B46" i="20"/>
  <c r="B45" i="20"/>
  <c r="B44" i="20"/>
  <c r="B43" i="20"/>
  <c r="B42" i="20"/>
  <c r="B15" i="20"/>
  <c r="L53" i="20"/>
  <c r="L51" i="20"/>
  <c r="K39" i="20"/>
  <c r="I39" i="20"/>
  <c r="E39" i="20"/>
  <c r="C39" i="20"/>
  <c r="M31" i="20"/>
  <c r="L15" i="20"/>
  <c r="F15" i="20"/>
  <c r="M20" i="20"/>
  <c r="M30" i="20"/>
  <c r="M32" i="20"/>
  <c r="E14" i="20"/>
  <c r="E18" i="20"/>
  <c r="G20" i="20"/>
  <c r="E22" i="20"/>
  <c r="L52" i="20"/>
  <c r="I52" i="20"/>
  <c r="M54" i="20"/>
  <c r="F51" i="20"/>
  <c r="E51" i="20"/>
  <c r="F52" i="20"/>
  <c r="C52" i="20"/>
  <c r="D47" i="20"/>
  <c r="H47" i="20"/>
  <c r="J47" i="20"/>
  <c r="D56" i="20"/>
  <c r="D74" i="20"/>
  <c r="H56" i="20"/>
  <c r="H74" i="20"/>
  <c r="J56" i="20"/>
  <c r="J74" i="20"/>
  <c r="J67" i="20"/>
  <c r="H67" i="20"/>
  <c r="D67" i="20"/>
  <c r="C13" i="20"/>
  <c r="I13" i="20"/>
  <c r="C14" i="20"/>
  <c r="I14" i="20"/>
  <c r="C15" i="20"/>
  <c r="I15" i="20"/>
  <c r="C16" i="20"/>
  <c r="I16" i="20"/>
  <c r="C17" i="20"/>
  <c r="I17" i="20"/>
  <c r="C18" i="20"/>
  <c r="I18" i="20"/>
  <c r="C19" i="20"/>
  <c r="I19" i="20"/>
  <c r="C20" i="20"/>
  <c r="I20" i="20"/>
  <c r="C21" i="20"/>
  <c r="I21" i="20"/>
  <c r="C22" i="20"/>
  <c r="I22" i="20"/>
  <c r="C23" i="20"/>
  <c r="I23" i="20"/>
  <c r="C24" i="20"/>
  <c r="E13" i="20"/>
  <c r="K13" i="20"/>
  <c r="K14" i="20"/>
  <c r="E15" i="20"/>
  <c r="K15" i="20"/>
  <c r="E16" i="20"/>
  <c r="K16" i="20"/>
  <c r="E17" i="20"/>
  <c r="K17" i="20"/>
  <c r="K18" i="20"/>
  <c r="E19" i="20"/>
  <c r="K19" i="20"/>
  <c r="E20" i="20"/>
  <c r="K20" i="20"/>
  <c r="E21" i="20"/>
  <c r="K21" i="20"/>
  <c r="K22" i="20"/>
  <c r="E23" i="20"/>
  <c r="K23" i="20"/>
  <c r="E24" i="20"/>
  <c r="I24" i="20"/>
  <c r="I25" i="20"/>
  <c r="I26" i="20"/>
  <c r="I27" i="20"/>
  <c r="I28" i="20"/>
  <c r="I29" i="20"/>
  <c r="I30" i="20"/>
  <c r="I31" i="20"/>
  <c r="I32" i="20"/>
  <c r="I34" i="20"/>
  <c r="I36" i="20"/>
  <c r="K24" i="20"/>
  <c r="K25" i="20"/>
  <c r="C26" i="20"/>
  <c r="K26" i="20"/>
  <c r="K27" i="20"/>
  <c r="C28" i="20"/>
  <c r="K28" i="20"/>
  <c r="K29" i="20"/>
  <c r="G30" i="20"/>
  <c r="K30" i="20"/>
  <c r="G31" i="20"/>
  <c r="K31" i="20"/>
  <c r="G32" i="20"/>
  <c r="K32" i="20"/>
  <c r="C34" i="20"/>
  <c r="K34" i="20"/>
  <c r="K36" i="20"/>
  <c r="C51" i="20"/>
  <c r="K51" i="20"/>
  <c r="I51" i="20"/>
  <c r="F42" i="20"/>
  <c r="C42" i="20" s="1"/>
  <c r="L42" i="20"/>
  <c r="F43" i="20"/>
  <c r="C43" i="20" s="1"/>
  <c r="L43" i="20"/>
  <c r="F44" i="20"/>
  <c r="C44" i="20" s="1"/>
  <c r="L44" i="20"/>
  <c r="F45" i="20"/>
  <c r="C45" i="20" s="1"/>
  <c r="L45" i="20"/>
  <c r="F46" i="20"/>
  <c r="C46" i="20" s="1"/>
  <c r="L46" i="20"/>
  <c r="B47" i="20"/>
  <c r="F48" i="20"/>
  <c r="C48" i="20" s="1"/>
  <c r="L48" i="20"/>
  <c r="F50" i="20"/>
  <c r="C50" i="20" s="1"/>
  <c r="L50" i="20"/>
  <c r="E52" i="20"/>
  <c r="I53" i="20"/>
  <c r="K52" i="20"/>
  <c r="F53" i="20"/>
  <c r="E53" i="20" s="1"/>
  <c r="K53" i="20"/>
  <c r="K54" i="20"/>
  <c r="K55" i="20"/>
  <c r="B56" i="20"/>
  <c r="B67" i="20" s="1"/>
  <c r="K58" i="20"/>
  <c r="K59" i="20"/>
  <c r="K60" i="20"/>
  <c r="B74" i="20"/>
  <c r="K62" i="20"/>
  <c r="K64" i="20"/>
  <c r="K66" i="20"/>
  <c r="K70" i="20"/>
  <c r="K73" i="20"/>
  <c r="F75" i="20"/>
  <c r="G75" i="20" s="1"/>
  <c r="L75" i="20"/>
  <c r="M75" i="20"/>
  <c r="K57" i="20"/>
  <c r="D76" i="20"/>
  <c r="H76" i="20"/>
  <c r="J76" i="20"/>
  <c r="C30" i="20"/>
  <c r="K75" i="20"/>
  <c r="C32" i="20"/>
  <c r="C75" i="20"/>
  <c r="K72" i="20"/>
  <c r="K69" i="20"/>
  <c r="K65" i="20"/>
  <c r="K63" i="20"/>
  <c r="K61" i="20"/>
  <c r="L47" i="20"/>
  <c r="K47" i="20"/>
  <c r="K50" i="20"/>
  <c r="K48" i="20"/>
  <c r="K46" i="20"/>
  <c r="K45" i="20"/>
  <c r="K44" i="20"/>
  <c r="K43" i="20"/>
  <c r="K42" i="20"/>
  <c r="K40" i="20"/>
  <c r="C38" i="20"/>
  <c r="I40" i="20"/>
  <c r="L74" i="20"/>
  <c r="I75" i="20"/>
  <c r="L56" i="20"/>
  <c r="L67" i="20"/>
  <c r="I47" i="20"/>
  <c r="E48" i="20"/>
  <c r="E45" i="20"/>
  <c r="E43" i="20"/>
  <c r="E42" i="20"/>
  <c r="K38" i="20"/>
  <c r="C36" i="20"/>
  <c r="C31" i="20"/>
  <c r="C29" i="20"/>
  <c r="C27" i="20"/>
  <c r="C25" i="20"/>
  <c r="I50" i="20"/>
  <c r="I48" i="20"/>
  <c r="I46" i="20"/>
  <c r="I45" i="20"/>
  <c r="I44" i="20"/>
  <c r="I43" i="20"/>
  <c r="I42" i="20"/>
  <c r="I38" i="20"/>
  <c r="E38" i="20"/>
  <c r="E36" i="20"/>
  <c r="E34" i="20"/>
  <c r="E32" i="20"/>
  <c r="E31" i="20"/>
  <c r="E30" i="20"/>
  <c r="E29" i="20"/>
  <c r="E28" i="20"/>
  <c r="E27" i="20"/>
  <c r="E26" i="20"/>
  <c r="E25" i="20"/>
  <c r="K56" i="20"/>
  <c r="K67" i="20"/>
  <c r="I67" i="20"/>
  <c r="L76" i="20"/>
  <c r="M74" i="20"/>
  <c r="M43" i="20"/>
  <c r="M45" i="20"/>
  <c r="M56" i="20"/>
  <c r="K74" i="20"/>
  <c r="M44" i="20"/>
  <c r="I56" i="20"/>
  <c r="I74" i="20"/>
  <c r="M47" i="20"/>
  <c r="I76" i="20"/>
  <c r="K76" i="20"/>
  <c r="M76" i="20"/>
  <c r="M14" i="20"/>
  <c r="M15" i="20"/>
  <c r="M16" i="20"/>
  <c r="M17" i="20"/>
  <c r="M18" i="20"/>
  <c r="M19" i="20"/>
  <c r="M21" i="20"/>
  <c r="M22" i="20"/>
  <c r="M23" i="20"/>
  <c r="M24" i="20"/>
  <c r="M26" i="20"/>
  <c r="M28" i="20"/>
  <c r="M34" i="20"/>
  <c r="M52" i="20"/>
  <c r="M55" i="20"/>
  <c r="M58" i="20"/>
  <c r="M59" i="20"/>
  <c r="M60" i="20"/>
  <c r="M13" i="20"/>
  <c r="M25" i="20"/>
  <c r="M27" i="20"/>
  <c r="M29" i="20"/>
  <c r="M36" i="20"/>
  <c r="M39" i="20"/>
  <c r="M51" i="20"/>
  <c r="M53" i="20"/>
  <c r="M57" i="20"/>
  <c r="M72" i="20"/>
  <c r="M63" i="20"/>
  <c r="M48" i="20"/>
  <c r="M42" i="20"/>
  <c r="M73" i="20"/>
  <c r="M66" i="20"/>
  <c r="M69" i="20"/>
  <c r="M65" i="20"/>
  <c r="M61" i="20"/>
  <c r="M50" i="20"/>
  <c r="M46" i="20"/>
  <c r="M40" i="20"/>
  <c r="M70" i="20"/>
  <c r="M64" i="20"/>
  <c r="M62" i="20"/>
  <c r="M38" i="20"/>
  <c r="M67" i="20"/>
  <c r="J75" i="1"/>
  <c r="J75" i="51"/>
  <c r="J73" i="1"/>
  <c r="J73" i="51"/>
  <c r="J72" i="1"/>
  <c r="J72" i="51"/>
  <c r="J70" i="1"/>
  <c r="J70" i="51"/>
  <c r="J69" i="1"/>
  <c r="J69" i="51"/>
  <c r="J66" i="1"/>
  <c r="J66" i="51"/>
  <c r="J65" i="1"/>
  <c r="J65" i="51"/>
  <c r="J64" i="1"/>
  <c r="J64" i="51"/>
  <c r="J63" i="1"/>
  <c r="J63" i="51"/>
  <c r="J62" i="1"/>
  <c r="J62" i="51"/>
  <c r="J61" i="1"/>
  <c r="J61" i="51"/>
  <c r="J60" i="1"/>
  <c r="J60" i="51"/>
  <c r="J59" i="1"/>
  <c r="J59" i="51"/>
  <c r="J58" i="1"/>
  <c r="J58" i="51"/>
  <c r="J57" i="1"/>
  <c r="J57" i="51"/>
  <c r="J55" i="1"/>
  <c r="J55" i="51"/>
  <c r="J54" i="1"/>
  <c r="J54" i="51"/>
  <c r="J53" i="1"/>
  <c r="J53" i="51"/>
  <c r="J52" i="1"/>
  <c r="J52" i="51"/>
  <c r="J51" i="1"/>
  <c r="J51" i="51"/>
  <c r="J50" i="1"/>
  <c r="J50" i="51"/>
  <c r="J48" i="1"/>
  <c r="J48" i="51"/>
  <c r="J46" i="1"/>
  <c r="J46" i="51"/>
  <c r="J45" i="1"/>
  <c r="J45" i="51"/>
  <c r="J44" i="1"/>
  <c r="J44" i="51"/>
  <c r="J43" i="1"/>
  <c r="J43" i="51"/>
  <c r="J42" i="1"/>
  <c r="J42" i="51"/>
  <c r="J15" i="1"/>
  <c r="J15" i="51"/>
  <c r="H75" i="1"/>
  <c r="H75" i="51"/>
  <c r="H73" i="1"/>
  <c r="H73" i="51"/>
  <c r="H72" i="1"/>
  <c r="H72" i="51"/>
  <c r="H70" i="1"/>
  <c r="H70" i="51"/>
  <c r="H69" i="1"/>
  <c r="H69" i="51"/>
  <c r="H66" i="1"/>
  <c r="H66" i="51"/>
  <c r="H65" i="1"/>
  <c r="H65" i="51"/>
  <c r="H64" i="1"/>
  <c r="H64" i="51"/>
  <c r="H63" i="1"/>
  <c r="H63" i="51"/>
  <c r="H62" i="1"/>
  <c r="H62" i="51"/>
  <c r="H61" i="1"/>
  <c r="H61" i="51"/>
  <c r="H60" i="1"/>
  <c r="H60" i="51"/>
  <c r="H59" i="1"/>
  <c r="H59" i="51"/>
  <c r="H58" i="1"/>
  <c r="H58" i="51"/>
  <c r="H57" i="1"/>
  <c r="H57" i="51"/>
  <c r="H55" i="1"/>
  <c r="H55" i="51"/>
  <c r="H54" i="1"/>
  <c r="H54" i="51"/>
  <c r="H53" i="1"/>
  <c r="H53" i="51"/>
  <c r="H52" i="1"/>
  <c r="H52" i="51"/>
  <c r="H51" i="1"/>
  <c r="H51" i="51"/>
  <c r="H50" i="1"/>
  <c r="H50" i="51"/>
  <c r="H48" i="1"/>
  <c r="H48" i="51"/>
  <c r="H46" i="1"/>
  <c r="H46" i="51"/>
  <c r="H45" i="1"/>
  <c r="H45" i="51"/>
  <c r="H44" i="1"/>
  <c r="H44" i="51"/>
  <c r="H43" i="1"/>
  <c r="H43" i="51"/>
  <c r="H42" i="1"/>
  <c r="H42" i="51"/>
  <c r="H15" i="1"/>
  <c r="H15" i="51"/>
  <c r="D75" i="1"/>
  <c r="D75" i="51" s="1"/>
  <c r="D73" i="1"/>
  <c r="D73" i="51" s="1"/>
  <c r="D72" i="1"/>
  <c r="D72" i="51" s="1"/>
  <c r="D70" i="1"/>
  <c r="D70" i="51" s="1"/>
  <c r="D69" i="1"/>
  <c r="D69" i="51" s="1"/>
  <c r="D66" i="1"/>
  <c r="D66" i="51" s="1"/>
  <c r="D65" i="1"/>
  <c r="D65" i="51" s="1"/>
  <c r="D64" i="1"/>
  <c r="D64" i="51" s="1"/>
  <c r="D63" i="1"/>
  <c r="D63" i="51" s="1"/>
  <c r="D62" i="1"/>
  <c r="D62" i="51" s="1"/>
  <c r="D61" i="1"/>
  <c r="D61" i="51" s="1"/>
  <c r="D60" i="1"/>
  <c r="D60" i="51" s="1"/>
  <c r="D59" i="1"/>
  <c r="D59" i="51" s="1"/>
  <c r="D58" i="1"/>
  <c r="D58" i="51" s="1"/>
  <c r="D57" i="1"/>
  <c r="D57" i="51" s="1"/>
  <c r="D55" i="1"/>
  <c r="D55" i="51" s="1"/>
  <c r="D54" i="1"/>
  <c r="D54" i="51" s="1"/>
  <c r="D53" i="1"/>
  <c r="D53" i="51" s="1"/>
  <c r="D52" i="1"/>
  <c r="D51" i="1"/>
  <c r="D51" i="51" s="1"/>
  <c r="D50" i="1"/>
  <c r="D48" i="1"/>
  <c r="D46" i="1"/>
  <c r="D46" i="51" s="1"/>
  <c r="D45" i="1"/>
  <c r="D44" i="1"/>
  <c r="D44" i="51" s="1"/>
  <c r="D43" i="1"/>
  <c r="D42" i="1"/>
  <c r="D42" i="51" s="1"/>
  <c r="D15" i="1"/>
  <c r="D15" i="51" s="1"/>
  <c r="B75" i="1"/>
  <c r="B73" i="1"/>
  <c r="B72" i="1"/>
  <c r="B70" i="1"/>
  <c r="B69" i="1"/>
  <c r="B66" i="1"/>
  <c r="B65" i="1"/>
  <c r="B64" i="1"/>
  <c r="B63" i="1"/>
  <c r="B62" i="1"/>
  <c r="B61" i="1"/>
  <c r="B60" i="1"/>
  <c r="B59" i="1"/>
  <c r="B58" i="1"/>
  <c r="B57" i="1"/>
  <c r="B55" i="1"/>
  <c r="B54" i="1"/>
  <c r="B53" i="1"/>
  <c r="B52" i="1"/>
  <c r="B51" i="1"/>
  <c r="B50" i="1"/>
  <c r="B46" i="1"/>
  <c r="B45" i="1"/>
  <c r="B44" i="1"/>
  <c r="B43" i="1"/>
  <c r="B42" i="1"/>
  <c r="B15" i="1"/>
  <c r="F62" i="1"/>
  <c r="E62" i="1" s="1"/>
  <c r="L59" i="1"/>
  <c r="K59" i="1"/>
  <c r="L58" i="1"/>
  <c r="K58" i="1"/>
  <c r="F58" i="1"/>
  <c r="E58" i="1" s="1"/>
  <c r="L57" i="1"/>
  <c r="K57" i="1"/>
  <c r="L54" i="1"/>
  <c r="K54" i="1"/>
  <c r="L53" i="1"/>
  <c r="K53" i="1"/>
  <c r="F53" i="1"/>
  <c r="C53" i="1" s="1"/>
  <c r="L52" i="1"/>
  <c r="K52" i="1"/>
  <c r="L51" i="1"/>
  <c r="K51" i="1"/>
  <c r="F51" i="1"/>
  <c r="C51" i="1" s="1"/>
  <c r="L50" i="1"/>
  <c r="K50" i="1"/>
  <c r="L48" i="1"/>
  <c r="K48" i="1"/>
  <c r="B48" i="1"/>
  <c r="L45" i="1"/>
  <c r="K45" i="1"/>
  <c r="L44" i="1"/>
  <c r="K44" i="1"/>
  <c r="F44" i="1"/>
  <c r="E44" i="1" s="1"/>
  <c r="L43" i="1"/>
  <c r="K43" i="1"/>
  <c r="L42" i="1"/>
  <c r="K42" i="1"/>
  <c r="F42" i="1"/>
  <c r="E42" i="1" s="1"/>
  <c r="L39" i="1"/>
  <c r="K39" i="1"/>
  <c r="I39" i="1"/>
  <c r="F39" i="1"/>
  <c r="E39" i="1"/>
  <c r="C39" i="1"/>
  <c r="L36" i="1"/>
  <c r="K36" i="1"/>
  <c r="F36" i="1"/>
  <c r="E36" i="1" s="1"/>
  <c r="L34" i="1"/>
  <c r="K34" i="1"/>
  <c r="F34" i="1"/>
  <c r="E34" i="1" s="1"/>
  <c r="L33" i="1"/>
  <c r="K33" i="1"/>
  <c r="F33" i="1"/>
  <c r="G33" i="1" s="1"/>
  <c r="L32" i="1"/>
  <c r="K32" i="1"/>
  <c r="F32" i="1"/>
  <c r="G32" i="1" s="1"/>
  <c r="L31" i="1"/>
  <c r="K31" i="1"/>
  <c r="F31" i="1"/>
  <c r="G31" i="1" s="1"/>
  <c r="L30" i="1"/>
  <c r="K30" i="1"/>
  <c r="L29" i="1"/>
  <c r="K29" i="1"/>
  <c r="F29" i="1"/>
  <c r="E29" i="1" s="1"/>
  <c r="L28" i="1"/>
  <c r="K28" i="1"/>
  <c r="F28" i="1"/>
  <c r="E28" i="1" s="1"/>
  <c r="L27" i="1"/>
  <c r="K27" i="1"/>
  <c r="F27" i="1"/>
  <c r="E27" i="1" s="1"/>
  <c r="L26" i="1"/>
  <c r="K26" i="1"/>
  <c r="F26" i="1"/>
  <c r="E26" i="1" s="1"/>
  <c r="L25" i="1"/>
  <c r="K25" i="1"/>
  <c r="F25" i="1"/>
  <c r="E25" i="1" s="1"/>
  <c r="L24" i="1"/>
  <c r="K24" i="1"/>
  <c r="L23" i="1"/>
  <c r="K23" i="1"/>
  <c r="F23" i="1"/>
  <c r="E23" i="1" s="1"/>
  <c r="L22" i="1"/>
  <c r="K22" i="1"/>
  <c r="L21" i="1"/>
  <c r="K21" i="1"/>
  <c r="F21" i="1"/>
  <c r="E21" i="1" s="1"/>
  <c r="L20" i="1"/>
  <c r="K20" i="1"/>
  <c r="F20" i="1"/>
  <c r="G20" i="1" s="1"/>
  <c r="L19" i="1"/>
  <c r="K19" i="1"/>
  <c r="F19" i="1"/>
  <c r="C19" i="1" s="1"/>
  <c r="L18" i="1"/>
  <c r="K18" i="1"/>
  <c r="L17" i="1"/>
  <c r="K17" i="1"/>
  <c r="F17" i="1"/>
  <c r="L16" i="1"/>
  <c r="K16" i="1"/>
  <c r="F16" i="1"/>
  <c r="L15" i="1"/>
  <c r="K15" i="1"/>
  <c r="L14" i="1"/>
  <c r="K14" i="1"/>
  <c r="F14" i="1"/>
  <c r="E14" i="1" s="1"/>
  <c r="L13" i="1"/>
  <c r="K13" i="1"/>
  <c r="F13" i="1"/>
  <c r="E13" i="1" s="1"/>
  <c r="C25" i="1"/>
  <c r="E31" i="1"/>
  <c r="L48" i="51"/>
  <c r="K48" i="51"/>
  <c r="F48" i="1"/>
  <c r="C48" i="1"/>
  <c r="I13" i="51"/>
  <c r="L15" i="51"/>
  <c r="I15" i="51"/>
  <c r="I17" i="51"/>
  <c r="I19" i="51"/>
  <c r="I21" i="51"/>
  <c r="I23" i="51"/>
  <c r="I25" i="51"/>
  <c r="I27" i="51"/>
  <c r="I29" i="51"/>
  <c r="M31" i="51"/>
  <c r="M33" i="51"/>
  <c r="I36" i="51"/>
  <c r="L42" i="51"/>
  <c r="I42" i="51"/>
  <c r="L44" i="51"/>
  <c r="I44" i="51"/>
  <c r="J47" i="51"/>
  <c r="L46" i="51"/>
  <c r="K46" i="51"/>
  <c r="L50" i="51"/>
  <c r="K50" i="51"/>
  <c r="L52" i="51"/>
  <c r="K52" i="51"/>
  <c r="L54" i="51"/>
  <c r="M54" i="51"/>
  <c r="L57" i="51"/>
  <c r="K57" i="51"/>
  <c r="L59" i="51"/>
  <c r="K59" i="51"/>
  <c r="L61" i="51"/>
  <c r="K61" i="51"/>
  <c r="L63" i="51"/>
  <c r="K63" i="51"/>
  <c r="L65" i="51"/>
  <c r="K65" i="51"/>
  <c r="L69" i="51"/>
  <c r="K69" i="51"/>
  <c r="L72" i="51"/>
  <c r="K72" i="51"/>
  <c r="L75" i="51"/>
  <c r="M75" i="51"/>
  <c r="H56" i="51"/>
  <c r="H74" i="51"/>
  <c r="H47" i="51"/>
  <c r="I14" i="51"/>
  <c r="K16" i="51"/>
  <c r="I18" i="51"/>
  <c r="M20" i="51"/>
  <c r="I22" i="51"/>
  <c r="K24" i="51"/>
  <c r="I26" i="51"/>
  <c r="K28" i="51"/>
  <c r="M30" i="51"/>
  <c r="M32" i="51"/>
  <c r="K34" i="51"/>
  <c r="K38" i="51"/>
  <c r="L43" i="51"/>
  <c r="K43" i="51"/>
  <c r="L45" i="51"/>
  <c r="K45" i="51"/>
  <c r="L51" i="51"/>
  <c r="K51" i="51"/>
  <c r="L53" i="51"/>
  <c r="K53" i="51"/>
  <c r="J56" i="51"/>
  <c r="L55" i="51"/>
  <c r="K55" i="51"/>
  <c r="L58" i="51"/>
  <c r="K58" i="51"/>
  <c r="L60" i="51"/>
  <c r="K60" i="51"/>
  <c r="L62" i="51"/>
  <c r="K62" i="51"/>
  <c r="L64" i="51"/>
  <c r="K64" i="51"/>
  <c r="J67" i="51"/>
  <c r="L66" i="51"/>
  <c r="K66" i="51"/>
  <c r="L70" i="51"/>
  <c r="K70" i="51"/>
  <c r="J74" i="51"/>
  <c r="L73" i="51"/>
  <c r="K73" i="51"/>
  <c r="I57" i="51"/>
  <c r="F18" i="1"/>
  <c r="E18" i="1" s="1"/>
  <c r="F22" i="1"/>
  <c r="F24" i="1"/>
  <c r="E24" i="1" s="1"/>
  <c r="F30" i="1"/>
  <c r="D40" i="1"/>
  <c r="E48" i="1"/>
  <c r="E51" i="1"/>
  <c r="D56" i="1"/>
  <c r="D67" i="1" s="1"/>
  <c r="H47" i="1"/>
  <c r="J40" i="1"/>
  <c r="J56" i="1"/>
  <c r="J74" i="1"/>
  <c r="F57" i="1"/>
  <c r="E57" i="1" s="1"/>
  <c r="H40" i="1"/>
  <c r="H56" i="1"/>
  <c r="H74" i="1"/>
  <c r="J47" i="1"/>
  <c r="J67" i="1"/>
  <c r="H67" i="1"/>
  <c r="C30" i="1"/>
  <c r="C17" i="1"/>
  <c r="C32" i="1"/>
  <c r="E33" i="1"/>
  <c r="C16" i="1"/>
  <c r="C20" i="1"/>
  <c r="C26" i="1"/>
  <c r="M20" i="1"/>
  <c r="M30" i="1"/>
  <c r="M31" i="1"/>
  <c r="M32" i="1"/>
  <c r="M33" i="1"/>
  <c r="M54" i="1"/>
  <c r="L56" i="1"/>
  <c r="I56" i="1"/>
  <c r="F61" i="1"/>
  <c r="L61" i="1"/>
  <c r="K61" i="1"/>
  <c r="L62" i="1"/>
  <c r="K62" i="1"/>
  <c r="L64" i="1"/>
  <c r="K64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42" i="1"/>
  <c r="I43" i="1"/>
  <c r="I44" i="1"/>
  <c r="I45" i="1"/>
  <c r="I48" i="1"/>
  <c r="I50" i="1"/>
  <c r="I51" i="1"/>
  <c r="I52" i="1"/>
  <c r="I53" i="1"/>
  <c r="I54" i="1"/>
  <c r="I57" i="1"/>
  <c r="I58" i="1"/>
  <c r="I59" i="1"/>
  <c r="L60" i="1"/>
  <c r="K60" i="1"/>
  <c r="L63" i="1"/>
  <c r="K63" i="1"/>
  <c r="F70" i="1"/>
  <c r="C70" i="1" s="1"/>
  <c r="F73" i="1"/>
  <c r="F38" i="1"/>
  <c r="C38" i="1" s="1"/>
  <c r="L38" i="1"/>
  <c r="L40" i="1"/>
  <c r="F46" i="1"/>
  <c r="E46" i="1" s="1"/>
  <c r="L46" i="1"/>
  <c r="F55" i="1"/>
  <c r="L55" i="1"/>
  <c r="I60" i="1"/>
  <c r="I61" i="1"/>
  <c r="I63" i="1"/>
  <c r="I64" i="1"/>
  <c r="L65" i="1"/>
  <c r="I65" i="1"/>
  <c r="L66" i="1"/>
  <c r="I66" i="1"/>
  <c r="L69" i="1"/>
  <c r="I69" i="1"/>
  <c r="L70" i="1"/>
  <c r="I70" i="1"/>
  <c r="L72" i="1"/>
  <c r="I72" i="1"/>
  <c r="L73" i="1"/>
  <c r="I73" i="1"/>
  <c r="L75" i="1"/>
  <c r="M75" i="1"/>
  <c r="I31" i="51"/>
  <c r="I52" i="51"/>
  <c r="I46" i="51"/>
  <c r="K56" i="1"/>
  <c r="I75" i="51"/>
  <c r="I54" i="51"/>
  <c r="I50" i="51"/>
  <c r="I33" i="51"/>
  <c r="I40" i="51"/>
  <c r="K75" i="51"/>
  <c r="K54" i="51"/>
  <c r="K30" i="51"/>
  <c r="I48" i="51"/>
  <c r="J76" i="1"/>
  <c r="K32" i="51"/>
  <c r="K26" i="51"/>
  <c r="K22" i="51"/>
  <c r="K20" i="51"/>
  <c r="K18" i="51"/>
  <c r="K14" i="51"/>
  <c r="I70" i="51"/>
  <c r="I66" i="51"/>
  <c r="L56" i="51"/>
  <c r="K56" i="51"/>
  <c r="I53" i="51"/>
  <c r="I51" i="51"/>
  <c r="I38" i="51"/>
  <c r="I28" i="51"/>
  <c r="I32" i="51"/>
  <c r="I73" i="51"/>
  <c r="L74" i="51"/>
  <c r="K74" i="51"/>
  <c r="J76" i="51"/>
  <c r="M44" i="51"/>
  <c r="I64" i="51"/>
  <c r="I62" i="51"/>
  <c r="I60" i="51"/>
  <c r="I58" i="51"/>
  <c r="I55" i="51"/>
  <c r="I45" i="51"/>
  <c r="I43" i="51"/>
  <c r="I34" i="51"/>
  <c r="I72" i="51"/>
  <c r="I69" i="51"/>
  <c r="I65" i="51"/>
  <c r="I63" i="51"/>
  <c r="I61" i="51"/>
  <c r="I59" i="51"/>
  <c r="L47" i="51"/>
  <c r="I47" i="51"/>
  <c r="H67" i="51"/>
  <c r="H76" i="51"/>
  <c r="I30" i="51"/>
  <c r="I24" i="51"/>
  <c r="I20" i="51"/>
  <c r="I16" i="51"/>
  <c r="K44" i="51"/>
  <c r="K42" i="51"/>
  <c r="K36" i="51"/>
  <c r="K33" i="51"/>
  <c r="K31" i="51"/>
  <c r="K29" i="51"/>
  <c r="K27" i="51"/>
  <c r="K25" i="51"/>
  <c r="K23" i="51"/>
  <c r="K21" i="51"/>
  <c r="K19" i="51"/>
  <c r="K17" i="51"/>
  <c r="K15" i="51"/>
  <c r="K13" i="51"/>
  <c r="H76" i="1"/>
  <c r="K40" i="1"/>
  <c r="I40" i="1"/>
  <c r="I75" i="1"/>
  <c r="L74" i="1"/>
  <c r="L67" i="1"/>
  <c r="E55" i="1"/>
  <c r="C46" i="1"/>
  <c r="E38" i="1"/>
  <c r="K74" i="1"/>
  <c r="K73" i="1"/>
  <c r="K70" i="1"/>
  <c r="K67" i="1"/>
  <c r="K66" i="1"/>
  <c r="K55" i="1"/>
  <c r="I55" i="1"/>
  <c r="L47" i="1"/>
  <c r="K46" i="1"/>
  <c r="I46" i="1"/>
  <c r="K38" i="1"/>
  <c r="I38" i="1"/>
  <c r="K75" i="1"/>
  <c r="K72" i="1"/>
  <c r="K69" i="1"/>
  <c r="K65" i="1"/>
  <c r="F40" i="1"/>
  <c r="E40" i="1" s="1"/>
  <c r="I62" i="1"/>
  <c r="I56" i="51"/>
  <c r="M43" i="51"/>
  <c r="M45" i="51"/>
  <c r="K40" i="51"/>
  <c r="K47" i="51"/>
  <c r="I74" i="51"/>
  <c r="L67" i="51"/>
  <c r="L76" i="51"/>
  <c r="K47" i="1"/>
  <c r="I47" i="1"/>
  <c r="I67" i="1"/>
  <c r="L76" i="1"/>
  <c r="M67" i="1"/>
  <c r="M44" i="1"/>
  <c r="M43" i="1"/>
  <c r="M45" i="1"/>
  <c r="I74" i="1"/>
  <c r="M39" i="51"/>
  <c r="M76" i="51"/>
  <c r="M48" i="51"/>
  <c r="M70" i="51"/>
  <c r="M38" i="51"/>
  <c r="M28" i="51"/>
  <c r="M42" i="51"/>
  <c r="M29" i="51"/>
  <c r="M25" i="51"/>
  <c r="M21" i="51"/>
  <c r="M17" i="51"/>
  <c r="M13" i="51"/>
  <c r="M24" i="51"/>
  <c r="M18" i="51"/>
  <c r="M14" i="51"/>
  <c r="M52" i="51"/>
  <c r="M66" i="51"/>
  <c r="M53" i="51"/>
  <c r="M51" i="51"/>
  <c r="M36" i="51"/>
  <c r="M27" i="51"/>
  <c r="M23" i="51"/>
  <c r="M19" i="51"/>
  <c r="M15" i="51"/>
  <c r="M73" i="51"/>
  <c r="M64" i="51"/>
  <c r="M62" i="51"/>
  <c r="M60" i="51"/>
  <c r="M58" i="51"/>
  <c r="M55" i="51"/>
  <c r="M34" i="51"/>
  <c r="M72" i="51"/>
  <c r="M69" i="51"/>
  <c r="M65" i="51"/>
  <c r="M63" i="51"/>
  <c r="M61" i="51"/>
  <c r="M59" i="51"/>
  <c r="M46" i="51"/>
  <c r="M26" i="51"/>
  <c r="M22" i="51"/>
  <c r="M16" i="51"/>
  <c r="M57" i="51"/>
  <c r="M50" i="51"/>
  <c r="I76" i="51"/>
  <c r="M40" i="51"/>
  <c r="M74" i="51"/>
  <c r="M47" i="51"/>
  <c r="K76" i="51"/>
  <c r="M56" i="51"/>
  <c r="I67" i="51"/>
  <c r="M67" i="51"/>
  <c r="K67" i="51"/>
  <c r="K76" i="1"/>
  <c r="I76" i="1"/>
  <c r="M74" i="1"/>
  <c r="M76" i="1"/>
  <c r="M39" i="1"/>
  <c r="M14" i="1"/>
  <c r="M16" i="1"/>
  <c r="M18" i="1"/>
  <c r="M22" i="1"/>
  <c r="M24" i="1"/>
  <c r="M26" i="1"/>
  <c r="M28" i="1"/>
  <c r="M34" i="1"/>
  <c r="M42" i="1"/>
  <c r="M48" i="1"/>
  <c r="M51" i="1"/>
  <c r="M53" i="1"/>
  <c r="M58" i="1"/>
  <c r="M13" i="1"/>
  <c r="M15" i="1"/>
  <c r="M17" i="1"/>
  <c r="M19" i="1"/>
  <c r="M21" i="1"/>
  <c r="M23" i="1"/>
  <c r="M25" i="1"/>
  <c r="M27" i="1"/>
  <c r="M29" i="1"/>
  <c r="M36" i="1"/>
  <c r="M50" i="1"/>
  <c r="M52" i="1"/>
  <c r="M57" i="1"/>
  <c r="M59" i="1"/>
  <c r="M40" i="1"/>
  <c r="M73" i="1"/>
  <c r="M70" i="1"/>
  <c r="M66" i="1"/>
  <c r="M63" i="1"/>
  <c r="M60" i="1"/>
  <c r="M61" i="1"/>
  <c r="M72" i="1"/>
  <c r="M55" i="1"/>
  <c r="M46" i="1"/>
  <c r="M69" i="1"/>
  <c r="M65" i="1"/>
  <c r="M38" i="1"/>
  <c r="M64" i="1"/>
  <c r="M62" i="1"/>
  <c r="M56" i="1"/>
  <c r="M47" i="1"/>
  <c r="F56" i="18" l="1"/>
  <c r="F67" i="18" s="1"/>
  <c r="F76" i="18" s="1"/>
  <c r="F54" i="20"/>
  <c r="G54" i="20" s="1"/>
  <c r="E56" i="18"/>
  <c r="C56" i="18"/>
  <c r="E44" i="20"/>
  <c r="E46" i="20"/>
  <c r="G44" i="20"/>
  <c r="B38" i="51"/>
  <c r="C53" i="20"/>
  <c r="B76" i="20"/>
  <c r="E54" i="20"/>
  <c r="F55" i="20"/>
  <c r="F58" i="20"/>
  <c r="E58" i="20" s="1"/>
  <c r="F60" i="20"/>
  <c r="E60" i="20" s="1"/>
  <c r="F62" i="20"/>
  <c r="E62" i="20" s="1"/>
  <c r="F64" i="20"/>
  <c r="E64" i="20" s="1"/>
  <c r="F72" i="20"/>
  <c r="F73" i="20"/>
  <c r="E50" i="20"/>
  <c r="F47" i="20"/>
  <c r="C47" i="20" s="1"/>
  <c r="G45" i="20"/>
  <c r="C15" i="18"/>
  <c r="E47" i="18"/>
  <c r="C47" i="18"/>
  <c r="F57" i="20"/>
  <c r="C58" i="20"/>
  <c r="F59" i="20"/>
  <c r="C60" i="20"/>
  <c r="F61" i="20"/>
  <c r="C62" i="20"/>
  <c r="F63" i="20"/>
  <c r="C64" i="20"/>
  <c r="F65" i="20"/>
  <c r="F66" i="20"/>
  <c r="G66" i="20" s="1"/>
  <c r="F69" i="20"/>
  <c r="F70" i="20"/>
  <c r="F74" i="20" s="1"/>
  <c r="E74" i="20" s="1"/>
  <c r="E47" i="20"/>
  <c r="G43" i="20"/>
  <c r="F40" i="20"/>
  <c r="C40" i="20" s="1"/>
  <c r="C66" i="20"/>
  <c r="G69" i="20"/>
  <c r="C69" i="20"/>
  <c r="E69" i="20"/>
  <c r="G72" i="20"/>
  <c r="C72" i="20"/>
  <c r="E72" i="20"/>
  <c r="G73" i="20"/>
  <c r="C73" i="20"/>
  <c r="E73" i="20"/>
  <c r="C74" i="20"/>
  <c r="E75" i="20"/>
  <c r="C54" i="20"/>
  <c r="C55" i="20"/>
  <c r="G57" i="20"/>
  <c r="G58" i="20"/>
  <c r="G59" i="20"/>
  <c r="G60" i="20"/>
  <c r="G61" i="20"/>
  <c r="G62" i="20"/>
  <c r="G63" i="20"/>
  <c r="G64" i="20"/>
  <c r="G65" i="20"/>
  <c r="B31" i="51"/>
  <c r="B13" i="51"/>
  <c r="B16" i="51"/>
  <c r="B18" i="51"/>
  <c r="B20" i="51"/>
  <c r="B22" i="51"/>
  <c r="B24" i="51"/>
  <c r="B27" i="51"/>
  <c r="B28" i="51"/>
  <c r="B34" i="51"/>
  <c r="F74" i="26"/>
  <c r="E74" i="26" s="1"/>
  <c r="C74" i="26"/>
  <c r="F56" i="26"/>
  <c r="F67" i="26" s="1"/>
  <c r="F74" i="30"/>
  <c r="E74" i="30" s="1"/>
  <c r="C74" i="30"/>
  <c r="F56" i="30"/>
  <c r="F67" i="30" s="1"/>
  <c r="C67" i="30" s="1"/>
  <c r="F76" i="22"/>
  <c r="E67" i="22"/>
  <c r="G67" i="22"/>
  <c r="C67" i="22"/>
  <c r="F69" i="52"/>
  <c r="E69" i="52" s="1"/>
  <c r="B57" i="51"/>
  <c r="F57" i="51" s="1"/>
  <c r="C57" i="51" s="1"/>
  <c r="B59" i="51"/>
  <c r="F59" i="51" s="1"/>
  <c r="B61" i="51"/>
  <c r="B63" i="51"/>
  <c r="F63" i="51" s="1"/>
  <c r="B65" i="51"/>
  <c r="B69" i="51"/>
  <c r="B72" i="51"/>
  <c r="B75" i="51"/>
  <c r="F75" i="51" s="1"/>
  <c r="B47" i="32"/>
  <c r="F44" i="32"/>
  <c r="E44" i="32" s="1"/>
  <c r="F42" i="32"/>
  <c r="C42" i="32" s="1"/>
  <c r="F21" i="32"/>
  <c r="E21" i="32" s="1"/>
  <c r="B48" i="51"/>
  <c r="B15" i="51"/>
  <c r="F15" i="51" s="1"/>
  <c r="B43" i="51"/>
  <c r="B45" i="51"/>
  <c r="B50" i="51"/>
  <c r="B52" i="51"/>
  <c r="B54" i="51"/>
  <c r="F54" i="32"/>
  <c r="E54" i="32" s="1"/>
  <c r="F52" i="32"/>
  <c r="E52" i="32" s="1"/>
  <c r="F64" i="32"/>
  <c r="C64" i="32" s="1"/>
  <c r="F13" i="32"/>
  <c r="C13" i="32" s="1"/>
  <c r="F73" i="53"/>
  <c r="C73" i="53" s="1"/>
  <c r="B55" i="51"/>
  <c r="F55" i="51" s="1"/>
  <c r="E55" i="51" s="1"/>
  <c r="B58" i="51"/>
  <c r="B60" i="51"/>
  <c r="F60" i="51" s="1"/>
  <c r="B62" i="51"/>
  <c r="F62" i="51" s="1"/>
  <c r="C62" i="51" s="1"/>
  <c r="B64" i="51"/>
  <c r="F64" i="51" s="1"/>
  <c r="E64" i="51" s="1"/>
  <c r="B66" i="51"/>
  <c r="B70" i="51"/>
  <c r="F70" i="51" s="1"/>
  <c r="E70" i="51" s="1"/>
  <c r="B73" i="51"/>
  <c r="D43" i="51"/>
  <c r="D45" i="51"/>
  <c r="D48" i="51"/>
  <c r="D50" i="51"/>
  <c r="D52" i="51"/>
  <c r="C44" i="32"/>
  <c r="C66" i="32"/>
  <c r="E73" i="53"/>
  <c r="E17" i="32"/>
  <c r="F73" i="32"/>
  <c r="E73" i="32" s="1"/>
  <c r="F55" i="32"/>
  <c r="F50" i="32"/>
  <c r="E50" i="32" s="1"/>
  <c r="F15" i="32"/>
  <c r="D56" i="32"/>
  <c r="D67" i="32" s="1"/>
  <c r="F15" i="53"/>
  <c r="F70" i="32"/>
  <c r="E70" i="32" s="1"/>
  <c r="F62" i="32"/>
  <c r="C62" i="32" s="1"/>
  <c r="F58" i="32"/>
  <c r="F17" i="52"/>
  <c r="C17" i="52" s="1"/>
  <c r="B42" i="51"/>
  <c r="F42" i="51" s="1"/>
  <c r="B44" i="51"/>
  <c r="B46" i="51"/>
  <c r="F46" i="51" s="1"/>
  <c r="B51" i="51"/>
  <c r="F51" i="51" s="1"/>
  <c r="E51" i="51" s="1"/>
  <c r="B53" i="51"/>
  <c r="F53" i="51" s="1"/>
  <c r="E53" i="51" s="1"/>
  <c r="E30" i="52"/>
  <c r="E32" i="32"/>
  <c r="C52" i="32"/>
  <c r="C57" i="32"/>
  <c r="C32" i="32"/>
  <c r="C30" i="52"/>
  <c r="E62" i="32"/>
  <c r="C69" i="32"/>
  <c r="C65" i="32"/>
  <c r="B56" i="32"/>
  <c r="B67" i="32" s="1"/>
  <c r="B40" i="32"/>
  <c r="F30" i="32"/>
  <c r="F29" i="32"/>
  <c r="E29" i="32" s="1"/>
  <c r="C26" i="32"/>
  <c r="F23" i="32"/>
  <c r="F19" i="32"/>
  <c r="F63" i="52"/>
  <c r="B74" i="32"/>
  <c r="B30" i="51"/>
  <c r="B14" i="51"/>
  <c r="B17" i="51"/>
  <c r="B19" i="51"/>
  <c r="B21" i="51"/>
  <c r="B23" i="51"/>
  <c r="B25" i="51"/>
  <c r="B26" i="51"/>
  <c r="B29" i="51"/>
  <c r="B36" i="51"/>
  <c r="F64" i="52"/>
  <c r="E64" i="52" s="1"/>
  <c r="F22" i="52"/>
  <c r="C22" i="52" s="1"/>
  <c r="F48" i="51"/>
  <c r="C21" i="32"/>
  <c r="E15" i="53"/>
  <c r="C15" i="53"/>
  <c r="D33" i="52"/>
  <c r="D31" i="53"/>
  <c r="D31" i="52" s="1"/>
  <c r="F31" i="32"/>
  <c r="D13" i="53"/>
  <c r="D13" i="52" s="1"/>
  <c r="F13" i="52" s="1"/>
  <c r="E13" i="32"/>
  <c r="D16" i="53"/>
  <c r="D16" i="52" s="1"/>
  <c r="F16" i="52" s="1"/>
  <c r="C16" i="52" s="1"/>
  <c r="F16" i="32"/>
  <c r="E16" i="32" s="1"/>
  <c r="D20" i="53"/>
  <c r="F20" i="32"/>
  <c r="D24" i="53"/>
  <c r="D24" i="52" s="1"/>
  <c r="F24" i="52" s="1"/>
  <c r="E24" i="52" s="1"/>
  <c r="F24" i="32"/>
  <c r="C24" i="32" s="1"/>
  <c r="D28" i="53"/>
  <c r="D28" i="52" s="1"/>
  <c r="F28" i="32"/>
  <c r="D38" i="53"/>
  <c r="D38" i="52" s="1"/>
  <c r="D40" i="32"/>
  <c r="F38" i="32"/>
  <c r="D43" i="53"/>
  <c r="D43" i="52" s="1"/>
  <c r="F43" i="32"/>
  <c r="F65" i="51"/>
  <c r="C65" i="51" s="1"/>
  <c r="C50" i="32"/>
  <c r="C54" i="53"/>
  <c r="E54" i="53"/>
  <c r="F48" i="32"/>
  <c r="F45" i="32"/>
  <c r="E45" i="32" s="1"/>
  <c r="E36" i="32"/>
  <c r="C36" i="32"/>
  <c r="F34" i="32"/>
  <c r="C34" i="32" s="1"/>
  <c r="F33" i="32"/>
  <c r="E25" i="32"/>
  <c r="E22" i="32"/>
  <c r="E14" i="32"/>
  <c r="F27" i="32"/>
  <c r="C23" i="32"/>
  <c r="E23" i="32"/>
  <c r="F70" i="52"/>
  <c r="E70" i="52" s="1"/>
  <c r="F33" i="53"/>
  <c r="E60" i="32"/>
  <c r="C60" i="32"/>
  <c r="F18" i="32"/>
  <c r="G75" i="32"/>
  <c r="C75" i="32"/>
  <c r="D42" i="53"/>
  <c r="D42" i="52" s="1"/>
  <c r="E42" i="32"/>
  <c r="D46" i="53"/>
  <c r="F46" i="32"/>
  <c r="D51" i="53"/>
  <c r="D51" i="52" s="1"/>
  <c r="F51" i="32"/>
  <c r="D53" i="53"/>
  <c r="F53" i="32"/>
  <c r="D59" i="53"/>
  <c r="D59" i="52" s="1"/>
  <c r="E59" i="32"/>
  <c r="D72" i="53"/>
  <c r="F72" i="53" s="1"/>
  <c r="C72" i="53" s="1"/>
  <c r="D74" i="32"/>
  <c r="E72" i="32"/>
  <c r="D75" i="53"/>
  <c r="D75" i="52" s="1"/>
  <c r="F75" i="52" s="1"/>
  <c r="G75" i="52" s="1"/>
  <c r="E75" i="32"/>
  <c r="C69" i="52"/>
  <c r="B19" i="52"/>
  <c r="F19" i="53"/>
  <c r="C19" i="53" s="1"/>
  <c r="B21" i="52"/>
  <c r="F26" i="53"/>
  <c r="B26" i="52"/>
  <c r="F36" i="53"/>
  <c r="C36" i="53" s="1"/>
  <c r="B36" i="52"/>
  <c r="B44" i="52"/>
  <c r="F44" i="52" s="1"/>
  <c r="E44" i="52" s="1"/>
  <c r="F44" i="53"/>
  <c r="C44" i="53" s="1"/>
  <c r="B57" i="52"/>
  <c r="F57" i="53"/>
  <c r="C57" i="53" s="1"/>
  <c r="B61" i="52"/>
  <c r="F61" i="53"/>
  <c r="C61" i="53" s="1"/>
  <c r="B65" i="52"/>
  <c r="F65" i="53"/>
  <c r="C65" i="53" s="1"/>
  <c r="B18" i="52"/>
  <c r="F18" i="53"/>
  <c r="C18" i="53" s="1"/>
  <c r="B27" i="52"/>
  <c r="F27" i="53"/>
  <c r="C27" i="53" s="1"/>
  <c r="B40" i="53"/>
  <c r="B38" i="52"/>
  <c r="B43" i="52"/>
  <c r="F43" i="52" s="1"/>
  <c r="B52" i="52"/>
  <c r="F52" i="53"/>
  <c r="B62" i="52"/>
  <c r="F62" i="53"/>
  <c r="C62" i="53" s="1"/>
  <c r="B66" i="52"/>
  <c r="F66" i="53"/>
  <c r="C66" i="53" s="1"/>
  <c r="F50" i="52"/>
  <c r="C50" i="52" s="1"/>
  <c r="F25" i="52"/>
  <c r="F32" i="53"/>
  <c r="F17" i="53"/>
  <c r="F21" i="53"/>
  <c r="E21" i="53" s="1"/>
  <c r="F25" i="53"/>
  <c r="C25" i="53" s="1"/>
  <c r="F29" i="53"/>
  <c r="F45" i="52"/>
  <c r="C45" i="52" s="1"/>
  <c r="F13" i="53"/>
  <c r="C13" i="53" s="1"/>
  <c r="F20" i="53"/>
  <c r="F24" i="53"/>
  <c r="F28" i="53"/>
  <c r="D56" i="53"/>
  <c r="D67" i="53" s="1"/>
  <c r="F70" i="53"/>
  <c r="F59" i="52"/>
  <c r="B74" i="53"/>
  <c r="B73" i="52"/>
  <c r="B74" i="52" s="1"/>
  <c r="F69" i="53"/>
  <c r="F75" i="53"/>
  <c r="F58" i="52"/>
  <c r="C58" i="52" s="1"/>
  <c r="D31" i="51"/>
  <c r="D30" i="51"/>
  <c r="D13" i="51"/>
  <c r="D14" i="51"/>
  <c r="D16" i="51"/>
  <c r="D17" i="51"/>
  <c r="D18" i="51"/>
  <c r="D19" i="51"/>
  <c r="D20" i="51"/>
  <c r="D21" i="51"/>
  <c r="D22" i="51"/>
  <c r="D23" i="51"/>
  <c r="D24" i="51"/>
  <c r="D25" i="51"/>
  <c r="D27" i="51"/>
  <c r="D26" i="51"/>
  <c r="D28" i="51"/>
  <c r="D29" i="51"/>
  <c r="D36" i="51"/>
  <c r="D38" i="51"/>
  <c r="F38" i="51" s="1"/>
  <c r="B32" i="51"/>
  <c r="B33" i="51"/>
  <c r="D32" i="51"/>
  <c r="D33" i="51"/>
  <c r="F33" i="51" s="1"/>
  <c r="G33" i="51" s="1"/>
  <c r="D34" i="51"/>
  <c r="F50" i="53"/>
  <c r="F58" i="53"/>
  <c r="F59" i="53"/>
  <c r="F63" i="53"/>
  <c r="F64" i="53"/>
  <c r="E15" i="52"/>
  <c r="C15" i="52"/>
  <c r="E75" i="52"/>
  <c r="E61" i="53"/>
  <c r="E57" i="53"/>
  <c r="F54" i="52"/>
  <c r="E44" i="53"/>
  <c r="C26" i="53"/>
  <c r="E18" i="53"/>
  <c r="C70" i="52"/>
  <c r="C24" i="52"/>
  <c r="C63" i="52"/>
  <c r="E63" i="52"/>
  <c r="F32" i="52"/>
  <c r="E16" i="52"/>
  <c r="C14" i="52"/>
  <c r="E62" i="53"/>
  <c r="F33" i="52"/>
  <c r="E17" i="52"/>
  <c r="B42" i="52"/>
  <c r="B47" i="53"/>
  <c r="B46" i="52"/>
  <c r="F46" i="53"/>
  <c r="D19" i="52"/>
  <c r="D23" i="52"/>
  <c r="D27" i="52"/>
  <c r="E27" i="53"/>
  <c r="D26" i="52"/>
  <c r="E26" i="53"/>
  <c r="D34" i="52"/>
  <c r="D36" i="52"/>
  <c r="D40" i="53"/>
  <c r="F38" i="53"/>
  <c r="D72" i="52"/>
  <c r="D73" i="52"/>
  <c r="F30" i="53"/>
  <c r="F22" i="53"/>
  <c r="D20" i="52"/>
  <c r="F14" i="53"/>
  <c r="F62" i="52"/>
  <c r="F45" i="53"/>
  <c r="F34" i="53"/>
  <c r="F31" i="53"/>
  <c r="D29" i="52"/>
  <c r="E25" i="53"/>
  <c r="F23" i="53"/>
  <c r="D21" i="52"/>
  <c r="B48" i="52"/>
  <c r="F48" i="53"/>
  <c r="B51" i="52"/>
  <c r="B56" i="53"/>
  <c r="B55" i="52"/>
  <c r="C55" i="53"/>
  <c r="B60" i="52"/>
  <c r="C60" i="53"/>
  <c r="C57" i="1"/>
  <c r="F75" i="1"/>
  <c r="F65" i="1"/>
  <c r="E32" i="1"/>
  <c r="C42" i="1"/>
  <c r="C27" i="1"/>
  <c r="F15" i="1"/>
  <c r="C15" i="1" s="1"/>
  <c r="F43" i="1"/>
  <c r="C43" i="1" s="1"/>
  <c r="F45" i="1"/>
  <c r="C45" i="1" s="1"/>
  <c r="B56" i="1"/>
  <c r="B67" i="1" s="1"/>
  <c r="F50" i="51"/>
  <c r="C50" i="51" s="1"/>
  <c r="C55" i="51"/>
  <c r="C75" i="6"/>
  <c r="C72" i="6"/>
  <c r="C69" i="6"/>
  <c r="C65" i="6"/>
  <c r="C63" i="6"/>
  <c r="F40" i="6"/>
  <c r="C20" i="6"/>
  <c r="F47" i="1"/>
  <c r="E75" i="1"/>
  <c r="B74" i="1"/>
  <c r="F72" i="1"/>
  <c r="F74" i="1" s="1"/>
  <c r="F69" i="1"/>
  <c r="C69" i="1" s="1"/>
  <c r="F66" i="1"/>
  <c r="F63" i="1"/>
  <c r="C63" i="1" s="1"/>
  <c r="F64" i="1"/>
  <c r="C34" i="1"/>
  <c r="C28" i="1"/>
  <c r="E20" i="1"/>
  <c r="C18" i="1"/>
  <c r="C14" i="1"/>
  <c r="C62" i="1"/>
  <c r="C44" i="1"/>
  <c r="C36" i="1"/>
  <c r="C33" i="1"/>
  <c r="C29" i="1"/>
  <c r="C21" i="1"/>
  <c r="C13" i="1"/>
  <c r="F59" i="1"/>
  <c r="E59" i="1" s="1"/>
  <c r="D47" i="1"/>
  <c r="E47" i="1" s="1"/>
  <c r="D74" i="1"/>
  <c r="E74" i="1" s="1"/>
  <c r="E53" i="1"/>
  <c r="C23" i="1"/>
  <c r="B47" i="51"/>
  <c r="B40" i="1"/>
  <c r="C31" i="1"/>
  <c r="E15" i="1"/>
  <c r="E16" i="1"/>
  <c r="E17" i="1"/>
  <c r="E19" i="1"/>
  <c r="E43" i="1"/>
  <c r="E45" i="1"/>
  <c r="B47" i="1"/>
  <c r="F50" i="1"/>
  <c r="F52" i="1"/>
  <c r="F54" i="1"/>
  <c r="C58" i="1"/>
  <c r="F60" i="1"/>
  <c r="F16" i="51"/>
  <c r="C16" i="51" s="1"/>
  <c r="F56" i="6"/>
  <c r="C56" i="6" s="1"/>
  <c r="C55" i="6"/>
  <c r="E74" i="6"/>
  <c r="G43" i="6"/>
  <c r="F74" i="6"/>
  <c r="C74" i="6" s="1"/>
  <c r="C62" i="6"/>
  <c r="C73" i="6"/>
  <c r="C70" i="6"/>
  <c r="C66" i="6"/>
  <c r="C64" i="6"/>
  <c r="F47" i="6"/>
  <c r="G44" i="6"/>
  <c r="C40" i="6"/>
  <c r="E15" i="6"/>
  <c r="F15" i="6"/>
  <c r="C40" i="1"/>
  <c r="C64" i="51"/>
  <c r="F43" i="51"/>
  <c r="E43" i="51" s="1"/>
  <c r="F54" i="51"/>
  <c r="E54" i="51" s="1"/>
  <c r="E57" i="51"/>
  <c r="F61" i="51"/>
  <c r="C61" i="51" s="1"/>
  <c r="F69" i="51"/>
  <c r="F34" i="51"/>
  <c r="C34" i="51" s="1"/>
  <c r="E70" i="1"/>
  <c r="E63" i="1"/>
  <c r="B76" i="1"/>
  <c r="C59" i="1"/>
  <c r="E42" i="51"/>
  <c r="E46" i="51"/>
  <c r="C72" i="1"/>
  <c r="E72" i="1"/>
  <c r="C61" i="1"/>
  <c r="E61" i="1"/>
  <c r="F44" i="51"/>
  <c r="F66" i="51"/>
  <c r="C43" i="51"/>
  <c r="C70" i="51"/>
  <c r="D47" i="51"/>
  <c r="D56" i="51"/>
  <c r="D74" i="51"/>
  <c r="F30" i="51"/>
  <c r="F13" i="51"/>
  <c r="F17" i="51"/>
  <c r="C17" i="51" s="1"/>
  <c r="F18" i="51"/>
  <c r="C74" i="1"/>
  <c r="C55" i="1"/>
  <c r="C46" i="51"/>
  <c r="C51" i="51"/>
  <c r="E69" i="1"/>
  <c r="C73" i="1"/>
  <c r="E73" i="1"/>
  <c r="C64" i="1"/>
  <c r="E64" i="1"/>
  <c r="C24" i="1"/>
  <c r="G30" i="1"/>
  <c r="E30" i="1"/>
  <c r="E22" i="1"/>
  <c r="C22" i="1"/>
  <c r="F73" i="51"/>
  <c r="F58" i="51"/>
  <c r="E34" i="51"/>
  <c r="E18" i="51"/>
  <c r="F72" i="51"/>
  <c r="F31" i="51"/>
  <c r="F20" i="51"/>
  <c r="F21" i="51"/>
  <c r="F22" i="51"/>
  <c r="F23" i="51"/>
  <c r="F24" i="51"/>
  <c r="F25" i="51"/>
  <c r="F27" i="51"/>
  <c r="F26" i="51"/>
  <c r="F28" i="51"/>
  <c r="F29" i="51"/>
  <c r="D40" i="51"/>
  <c r="G55" i="18" l="1"/>
  <c r="G76" i="18"/>
  <c r="G72" i="18"/>
  <c r="G66" i="18"/>
  <c r="G62" i="18"/>
  <c r="G58" i="18"/>
  <c r="G50" i="18"/>
  <c r="G42" i="18"/>
  <c r="G36" i="18"/>
  <c r="G27" i="18"/>
  <c r="G23" i="18"/>
  <c r="G18" i="18"/>
  <c r="G14" i="18"/>
  <c r="E76" i="18"/>
  <c r="G74" i="18"/>
  <c r="G69" i="18"/>
  <c r="G64" i="18"/>
  <c r="G60" i="18"/>
  <c r="G56" i="18"/>
  <c r="G47" i="18"/>
  <c r="G39" i="18"/>
  <c r="G29" i="18"/>
  <c r="G25" i="18"/>
  <c r="G21" i="18"/>
  <c r="G16" i="18"/>
  <c r="G67" i="18"/>
  <c r="G53" i="18"/>
  <c r="G13" i="18"/>
  <c r="G15" i="18"/>
  <c r="G17" i="18"/>
  <c r="G19" i="18"/>
  <c r="G22" i="18"/>
  <c r="G24" i="18"/>
  <c r="G26" i="18"/>
  <c r="G28" i="18"/>
  <c r="G34" i="18"/>
  <c r="G38" i="18"/>
  <c r="G40" i="18"/>
  <c r="G46" i="18"/>
  <c r="G48" i="18"/>
  <c r="G52" i="18"/>
  <c r="G57" i="18"/>
  <c r="G59" i="18"/>
  <c r="G61" i="18"/>
  <c r="G63" i="18"/>
  <c r="G65" i="18"/>
  <c r="G70" i="18"/>
  <c r="G73" i="18"/>
  <c r="C76" i="18"/>
  <c r="G51" i="18"/>
  <c r="C70" i="20"/>
  <c r="C67" i="18"/>
  <c r="E67" i="18"/>
  <c r="B74" i="51"/>
  <c r="E70" i="20"/>
  <c r="G70" i="20"/>
  <c r="E66" i="20"/>
  <c r="G55" i="20"/>
  <c r="E55" i="20"/>
  <c r="F56" i="20"/>
  <c r="E40" i="20"/>
  <c r="E65" i="20"/>
  <c r="C65" i="20"/>
  <c r="E63" i="20"/>
  <c r="C63" i="20"/>
  <c r="E61" i="20"/>
  <c r="C61" i="20"/>
  <c r="E59" i="20"/>
  <c r="C59" i="20"/>
  <c r="E57" i="20"/>
  <c r="C57" i="20"/>
  <c r="B40" i="51"/>
  <c r="E65" i="53"/>
  <c r="F52" i="51"/>
  <c r="C56" i="26"/>
  <c r="C67" i="26"/>
  <c r="E67" i="26"/>
  <c r="F76" i="26"/>
  <c r="C76" i="26" s="1"/>
  <c r="E56" i="26"/>
  <c r="G76" i="26"/>
  <c r="G69" i="26"/>
  <c r="G66" i="26"/>
  <c r="G65" i="26"/>
  <c r="G64" i="26"/>
  <c r="G63" i="26"/>
  <c r="G62" i="26"/>
  <c r="G61" i="26"/>
  <c r="G60" i="26"/>
  <c r="G59" i="26"/>
  <c r="G58" i="26"/>
  <c r="G57" i="26"/>
  <c r="G56" i="26"/>
  <c r="G52" i="26"/>
  <c r="G50" i="26"/>
  <c r="G48" i="26"/>
  <c r="G47" i="26"/>
  <c r="G46" i="26"/>
  <c r="G42" i="26"/>
  <c r="G40" i="26"/>
  <c r="G39" i="26"/>
  <c r="G38" i="26"/>
  <c r="G36" i="26"/>
  <c r="G34" i="26"/>
  <c r="G29" i="26"/>
  <c r="G28" i="26"/>
  <c r="G27" i="26"/>
  <c r="G26" i="26"/>
  <c r="G25" i="26"/>
  <c r="G24" i="26"/>
  <c r="G23" i="26"/>
  <c r="G22" i="26"/>
  <c r="G21" i="26"/>
  <c r="G19" i="26"/>
  <c r="G18" i="26"/>
  <c r="G17" i="26"/>
  <c r="G16" i="26"/>
  <c r="G15" i="26"/>
  <c r="G14" i="26"/>
  <c r="G13" i="26"/>
  <c r="E76" i="26"/>
  <c r="G55" i="26"/>
  <c r="G53" i="26"/>
  <c r="G51" i="26"/>
  <c r="G67" i="26"/>
  <c r="C73" i="32"/>
  <c r="D74" i="53"/>
  <c r="E64" i="32"/>
  <c r="C64" i="52"/>
  <c r="E45" i="52"/>
  <c r="C56" i="30"/>
  <c r="E56" i="30"/>
  <c r="F76" i="30"/>
  <c r="E67" i="30"/>
  <c r="E50" i="52"/>
  <c r="E76" i="22"/>
  <c r="G55" i="22"/>
  <c r="G53" i="22"/>
  <c r="G51" i="22"/>
  <c r="G76" i="22"/>
  <c r="C76" i="22"/>
  <c r="G74" i="22"/>
  <c r="G73" i="22"/>
  <c r="G72" i="22"/>
  <c r="G70" i="22"/>
  <c r="G69" i="22"/>
  <c r="G66" i="22"/>
  <c r="G65" i="22"/>
  <c r="G64" i="22"/>
  <c r="G63" i="22"/>
  <c r="G62" i="22"/>
  <c r="G61" i="22"/>
  <c r="G60" i="22"/>
  <c r="G59" i="22"/>
  <c r="G58" i="22"/>
  <c r="G57" i="22"/>
  <c r="G56" i="22"/>
  <c r="G52" i="22"/>
  <c r="G50" i="22"/>
  <c r="G48" i="22"/>
  <c r="G47" i="22"/>
  <c r="G46" i="22"/>
  <c r="G42" i="22"/>
  <c r="G40" i="22"/>
  <c r="G39" i="22"/>
  <c r="G38" i="22"/>
  <c r="G36" i="22"/>
  <c r="G34" i="22"/>
  <c r="G29" i="22"/>
  <c r="G28" i="22"/>
  <c r="G27" i="22"/>
  <c r="G26" i="22"/>
  <c r="G25" i="22"/>
  <c r="G24" i="22"/>
  <c r="G23" i="22"/>
  <c r="G22" i="22"/>
  <c r="G21" i="22"/>
  <c r="G19" i="22"/>
  <c r="G18" i="22"/>
  <c r="G17" i="22"/>
  <c r="G16" i="22"/>
  <c r="G15" i="22"/>
  <c r="G14" i="22"/>
  <c r="G13" i="22"/>
  <c r="F32" i="51"/>
  <c r="C32" i="51" s="1"/>
  <c r="F14" i="51"/>
  <c r="E14" i="51" s="1"/>
  <c r="F45" i="51"/>
  <c r="E45" i="51" s="1"/>
  <c r="C53" i="51"/>
  <c r="E61" i="51"/>
  <c r="B56" i="51"/>
  <c r="B67" i="51" s="1"/>
  <c r="B76" i="51" s="1"/>
  <c r="C42" i="51"/>
  <c r="E36" i="53"/>
  <c r="E19" i="53"/>
  <c r="C44" i="52"/>
  <c r="E58" i="52"/>
  <c r="C75" i="52"/>
  <c r="F19" i="51"/>
  <c r="E19" i="51" s="1"/>
  <c r="B40" i="52"/>
  <c r="C70" i="32"/>
  <c r="F74" i="32"/>
  <c r="C74" i="32" s="1"/>
  <c r="G54" i="32"/>
  <c r="C54" i="32"/>
  <c r="B76" i="32"/>
  <c r="E60" i="51"/>
  <c r="C60" i="51"/>
  <c r="C58" i="32"/>
  <c r="E58" i="32"/>
  <c r="E15" i="32"/>
  <c r="C15" i="32"/>
  <c r="C55" i="32"/>
  <c r="E55" i="32"/>
  <c r="F36" i="51"/>
  <c r="E36" i="51" s="1"/>
  <c r="E65" i="51"/>
  <c r="F51" i="53"/>
  <c r="C51" i="53" s="1"/>
  <c r="E13" i="53"/>
  <c r="E72" i="53"/>
  <c r="F42" i="53"/>
  <c r="E66" i="53"/>
  <c r="F16" i="53"/>
  <c r="C16" i="53" s="1"/>
  <c r="F43" i="53"/>
  <c r="C43" i="53" s="1"/>
  <c r="E24" i="32"/>
  <c r="E22" i="52"/>
  <c r="C19" i="32"/>
  <c r="E19" i="32"/>
  <c r="G30" i="32"/>
  <c r="C30" i="32"/>
  <c r="E30" i="32"/>
  <c r="C29" i="32"/>
  <c r="C48" i="51"/>
  <c r="E48" i="51"/>
  <c r="E34" i="32"/>
  <c r="D53" i="52"/>
  <c r="D47" i="53"/>
  <c r="D46" i="52"/>
  <c r="D47" i="52" s="1"/>
  <c r="G33" i="53"/>
  <c r="C33" i="53"/>
  <c r="C27" i="32"/>
  <c r="E27" i="32"/>
  <c r="C48" i="32"/>
  <c r="E48" i="32"/>
  <c r="C43" i="32"/>
  <c r="E43" i="32"/>
  <c r="C38" i="32"/>
  <c r="F40" i="32"/>
  <c r="E38" i="32"/>
  <c r="F28" i="52"/>
  <c r="C28" i="52" s="1"/>
  <c r="C16" i="32"/>
  <c r="C31" i="32"/>
  <c r="G31" i="32"/>
  <c r="E31" i="32"/>
  <c r="E33" i="53"/>
  <c r="D76" i="32"/>
  <c r="G43" i="32" s="1"/>
  <c r="E74" i="32"/>
  <c r="F53" i="53"/>
  <c r="C53" i="53" s="1"/>
  <c r="C53" i="32"/>
  <c r="F56" i="32"/>
  <c r="E53" i="32"/>
  <c r="C51" i="32"/>
  <c r="E51" i="32"/>
  <c r="E46" i="32"/>
  <c r="C46" i="32"/>
  <c r="F47" i="32"/>
  <c r="C18" i="32"/>
  <c r="E18" i="32"/>
  <c r="G33" i="32"/>
  <c r="C33" i="32"/>
  <c r="E33" i="32"/>
  <c r="C45" i="32"/>
  <c r="C28" i="32"/>
  <c r="E28" i="32"/>
  <c r="G20" i="32"/>
  <c r="C20" i="32"/>
  <c r="E20" i="32"/>
  <c r="E28" i="53"/>
  <c r="C28" i="53"/>
  <c r="G20" i="53"/>
  <c r="E20" i="53"/>
  <c r="C20" i="53"/>
  <c r="C17" i="53"/>
  <c r="E17" i="53"/>
  <c r="E25" i="52"/>
  <c r="C25" i="52"/>
  <c r="E52" i="53"/>
  <c r="C52" i="53"/>
  <c r="F38" i="52"/>
  <c r="E38" i="52" s="1"/>
  <c r="C21" i="53"/>
  <c r="E24" i="53"/>
  <c r="C24" i="53"/>
  <c r="C13" i="52"/>
  <c r="E13" i="52"/>
  <c r="E29" i="53"/>
  <c r="C29" i="53"/>
  <c r="G32" i="53"/>
  <c r="E32" i="53"/>
  <c r="C32" i="53"/>
  <c r="F66" i="52"/>
  <c r="E66" i="52" s="1"/>
  <c r="F52" i="52"/>
  <c r="E52" i="52" s="1"/>
  <c r="E43" i="53"/>
  <c r="F18" i="52"/>
  <c r="E18" i="52" s="1"/>
  <c r="F65" i="52"/>
  <c r="E65" i="52" s="1"/>
  <c r="F61" i="52"/>
  <c r="E61" i="52" s="1"/>
  <c r="F57" i="52"/>
  <c r="E57" i="52" s="1"/>
  <c r="E63" i="53"/>
  <c r="C63" i="53"/>
  <c r="E58" i="53"/>
  <c r="C58" i="53"/>
  <c r="E69" i="53"/>
  <c r="C69" i="53"/>
  <c r="F74" i="53"/>
  <c r="C74" i="53" s="1"/>
  <c r="E70" i="53"/>
  <c r="C70" i="53"/>
  <c r="E64" i="53"/>
  <c r="C64" i="53"/>
  <c r="E59" i="53"/>
  <c r="C59" i="53"/>
  <c r="E50" i="53"/>
  <c r="C50" i="53"/>
  <c r="C43" i="52"/>
  <c r="E43" i="52"/>
  <c r="E75" i="53"/>
  <c r="C75" i="53"/>
  <c r="G75" i="53"/>
  <c r="E59" i="52"/>
  <c r="C59" i="52"/>
  <c r="B67" i="53"/>
  <c r="F51" i="52"/>
  <c r="F21" i="52"/>
  <c r="E21" i="52" s="1"/>
  <c r="G31" i="53"/>
  <c r="C31" i="53"/>
  <c r="E45" i="53"/>
  <c r="C45" i="53"/>
  <c r="C14" i="53"/>
  <c r="E14" i="53"/>
  <c r="F20" i="52"/>
  <c r="E20" i="52" s="1"/>
  <c r="G30" i="53"/>
  <c r="C30" i="53"/>
  <c r="E30" i="53"/>
  <c r="D76" i="53"/>
  <c r="E74" i="53"/>
  <c r="F72" i="52"/>
  <c r="E72" i="52" s="1"/>
  <c r="F36" i="52"/>
  <c r="E36" i="52" s="1"/>
  <c r="F34" i="52"/>
  <c r="E34" i="52" s="1"/>
  <c r="F26" i="52"/>
  <c r="E26" i="52" s="1"/>
  <c r="F27" i="52"/>
  <c r="E27" i="52" s="1"/>
  <c r="F23" i="52"/>
  <c r="E23" i="52" s="1"/>
  <c r="F19" i="52"/>
  <c r="E19" i="52" s="1"/>
  <c r="F31" i="52"/>
  <c r="E31" i="52" s="1"/>
  <c r="F46" i="52"/>
  <c r="B47" i="52"/>
  <c r="C46" i="52"/>
  <c r="E42" i="53"/>
  <c r="C42" i="53"/>
  <c r="C33" i="52"/>
  <c r="G33" i="52"/>
  <c r="G32" i="52"/>
  <c r="C32" i="52"/>
  <c r="D40" i="52"/>
  <c r="G54" i="52"/>
  <c r="C54" i="52"/>
  <c r="E50" i="51"/>
  <c r="F60" i="52"/>
  <c r="C60" i="52" s="1"/>
  <c r="F55" i="52"/>
  <c r="C55" i="52" s="1"/>
  <c r="B56" i="52"/>
  <c r="E51" i="53"/>
  <c r="C48" i="53"/>
  <c r="E48" i="53"/>
  <c r="C23" i="53"/>
  <c r="F29" i="52"/>
  <c r="E29" i="52" s="1"/>
  <c r="C34" i="53"/>
  <c r="E62" i="52"/>
  <c r="C62" i="52"/>
  <c r="C22" i="53"/>
  <c r="E22" i="53"/>
  <c r="F73" i="52"/>
  <c r="D74" i="52"/>
  <c r="E73" i="52"/>
  <c r="E38" i="53"/>
  <c r="C38" i="53"/>
  <c r="F40" i="53"/>
  <c r="E40" i="53" s="1"/>
  <c r="E34" i="53"/>
  <c r="E23" i="53"/>
  <c r="E31" i="53"/>
  <c r="E46" i="53"/>
  <c r="C46" i="53"/>
  <c r="F42" i="52"/>
  <c r="C42" i="52" s="1"/>
  <c r="E33" i="52"/>
  <c r="F48" i="52"/>
  <c r="C48" i="52" s="1"/>
  <c r="E32" i="52"/>
  <c r="E54" i="52"/>
  <c r="C65" i="1"/>
  <c r="E65" i="1"/>
  <c r="G75" i="1"/>
  <c r="C75" i="1"/>
  <c r="F67" i="6"/>
  <c r="C67" i="6" s="1"/>
  <c r="C47" i="6"/>
  <c r="E52" i="1"/>
  <c r="C52" i="1"/>
  <c r="D76" i="1"/>
  <c r="G15" i="6"/>
  <c r="C15" i="6"/>
  <c r="F76" i="6"/>
  <c r="G74" i="6" s="1"/>
  <c r="E60" i="1"/>
  <c r="C60" i="1"/>
  <c r="G54" i="1"/>
  <c r="C54" i="1"/>
  <c r="E54" i="1"/>
  <c r="E50" i="1"/>
  <c r="C50" i="1"/>
  <c r="C66" i="1"/>
  <c r="E66" i="1"/>
  <c r="C47" i="1"/>
  <c r="F56" i="1"/>
  <c r="G40" i="6"/>
  <c r="G45" i="6"/>
  <c r="C76" i="6"/>
  <c r="E16" i="51"/>
  <c r="E17" i="51"/>
  <c r="C69" i="51"/>
  <c r="E69" i="51"/>
  <c r="C19" i="51"/>
  <c r="E33" i="51"/>
  <c r="C33" i="51"/>
  <c r="G75" i="51"/>
  <c r="C75" i="51"/>
  <c r="E75" i="51"/>
  <c r="C63" i="51"/>
  <c r="E63" i="51"/>
  <c r="C59" i="51"/>
  <c r="E59" i="51"/>
  <c r="C54" i="51"/>
  <c r="G54" i="51"/>
  <c r="C15" i="51"/>
  <c r="E15" i="51"/>
  <c r="C29" i="51"/>
  <c r="E29" i="51"/>
  <c r="E26" i="51"/>
  <c r="C26" i="51"/>
  <c r="C25" i="51"/>
  <c r="E25" i="51"/>
  <c r="E23" i="51"/>
  <c r="C23" i="51"/>
  <c r="E21" i="51"/>
  <c r="C21" i="51"/>
  <c r="G31" i="51"/>
  <c r="C31" i="51"/>
  <c r="E31" i="51"/>
  <c r="C52" i="51"/>
  <c r="E58" i="51"/>
  <c r="E73" i="51"/>
  <c r="F74" i="51"/>
  <c r="E74" i="51" s="1"/>
  <c r="C30" i="51"/>
  <c r="G30" i="51"/>
  <c r="E66" i="51"/>
  <c r="E44" i="51"/>
  <c r="C13" i="51"/>
  <c r="G32" i="51"/>
  <c r="E32" i="51"/>
  <c r="F40" i="51"/>
  <c r="E38" i="51"/>
  <c r="C38" i="51"/>
  <c r="C36" i="51"/>
  <c r="E28" i="51"/>
  <c r="C28" i="51"/>
  <c r="C27" i="51"/>
  <c r="E27" i="51"/>
  <c r="E24" i="51"/>
  <c r="C24" i="51"/>
  <c r="C22" i="51"/>
  <c r="E22" i="51"/>
  <c r="G20" i="51"/>
  <c r="C20" i="51"/>
  <c r="E20" i="51"/>
  <c r="C72" i="51"/>
  <c r="E62" i="51"/>
  <c r="E52" i="51"/>
  <c r="F56" i="51"/>
  <c r="F67" i="51" s="1"/>
  <c r="E72" i="51"/>
  <c r="C73" i="51"/>
  <c r="C18" i="51"/>
  <c r="E13" i="51"/>
  <c r="E30" i="51"/>
  <c r="C45" i="51"/>
  <c r="C58" i="51"/>
  <c r="C66" i="51"/>
  <c r="C44" i="51"/>
  <c r="D67" i="51"/>
  <c r="D76" i="51" s="1"/>
  <c r="F47" i="51"/>
  <c r="C14" i="51" l="1"/>
  <c r="F47" i="53"/>
  <c r="C47" i="53" s="1"/>
  <c r="E56" i="20"/>
  <c r="C56" i="20"/>
  <c r="F67" i="20"/>
  <c r="G70" i="26"/>
  <c r="G72" i="26"/>
  <c r="G73" i="26"/>
  <c r="G74" i="26"/>
  <c r="F56" i="53"/>
  <c r="C56" i="53" s="1"/>
  <c r="G55" i="30"/>
  <c r="G51" i="30"/>
  <c r="C76" i="30"/>
  <c r="G73" i="30"/>
  <c r="G70" i="30"/>
  <c r="G66" i="30"/>
  <c r="G64" i="30"/>
  <c r="G62" i="30"/>
  <c r="G60" i="30"/>
  <c r="G58" i="30"/>
  <c r="G56" i="30"/>
  <c r="G50" i="30"/>
  <c r="G47" i="30"/>
  <c r="G42" i="30"/>
  <c r="G39" i="30"/>
  <c r="G36" i="30"/>
  <c r="G29" i="30"/>
  <c r="G27" i="30"/>
  <c r="G25" i="30"/>
  <c r="G23" i="30"/>
  <c r="G21" i="30"/>
  <c r="G18" i="30"/>
  <c r="G16" i="30"/>
  <c r="G14" i="30"/>
  <c r="G76" i="30"/>
  <c r="G53" i="30"/>
  <c r="E76" i="30"/>
  <c r="G74" i="30"/>
  <c r="G72" i="30"/>
  <c r="G69" i="30"/>
  <c r="G65" i="30"/>
  <c r="G63" i="30"/>
  <c r="G61" i="30"/>
  <c r="G59" i="30"/>
  <c r="G57" i="30"/>
  <c r="G52" i="30"/>
  <c r="G48" i="30"/>
  <c r="G46" i="30"/>
  <c r="G40" i="30"/>
  <c r="G38" i="30"/>
  <c r="G34" i="30"/>
  <c r="G28" i="30"/>
  <c r="G26" i="30"/>
  <c r="G24" i="30"/>
  <c r="G22" i="30"/>
  <c r="G19" i="30"/>
  <c r="G17" i="30"/>
  <c r="G15" i="30"/>
  <c r="G13" i="30"/>
  <c r="G67" i="30"/>
  <c r="G45" i="32"/>
  <c r="E16" i="53"/>
  <c r="E28" i="52"/>
  <c r="C52" i="52"/>
  <c r="C57" i="52"/>
  <c r="C61" i="52"/>
  <c r="C65" i="52"/>
  <c r="C47" i="32"/>
  <c r="E47" i="32"/>
  <c r="E40" i="32"/>
  <c r="C40" i="32"/>
  <c r="E53" i="53"/>
  <c r="C56" i="32"/>
  <c r="F67" i="32"/>
  <c r="E56" i="32"/>
  <c r="G44" i="32"/>
  <c r="F53" i="52"/>
  <c r="C53" i="52" s="1"/>
  <c r="D56" i="52"/>
  <c r="D67" i="52" s="1"/>
  <c r="D76" i="52" s="1"/>
  <c r="C18" i="52"/>
  <c r="C66" i="52"/>
  <c r="C38" i="52"/>
  <c r="E42" i="52"/>
  <c r="C29" i="52"/>
  <c r="E60" i="52"/>
  <c r="C19" i="52"/>
  <c r="C23" i="52"/>
  <c r="F40" i="52"/>
  <c r="E40" i="52" s="1"/>
  <c r="C36" i="52"/>
  <c r="C72" i="52"/>
  <c r="G44" i="53"/>
  <c r="G43" i="53"/>
  <c r="G20" i="52"/>
  <c r="C20" i="52"/>
  <c r="E51" i="52"/>
  <c r="E48" i="52"/>
  <c r="E47" i="53"/>
  <c r="C40" i="53"/>
  <c r="C73" i="52"/>
  <c r="F74" i="52"/>
  <c r="E56" i="53"/>
  <c r="F67" i="53"/>
  <c r="E55" i="52"/>
  <c r="F47" i="52"/>
  <c r="C47" i="52" s="1"/>
  <c r="E46" i="52"/>
  <c r="G31" i="52"/>
  <c r="C31" i="52"/>
  <c r="C27" i="52"/>
  <c r="C26" i="52"/>
  <c r="C34" i="52"/>
  <c r="G45" i="53"/>
  <c r="C21" i="52"/>
  <c r="C51" i="52"/>
  <c r="C67" i="53"/>
  <c r="B76" i="53"/>
  <c r="B67" i="52"/>
  <c r="G56" i="6"/>
  <c r="E76" i="6"/>
  <c r="F67" i="1"/>
  <c r="E56" i="1"/>
  <c r="C56" i="1"/>
  <c r="G43" i="1"/>
  <c r="G44" i="1"/>
  <c r="G45" i="1"/>
  <c r="G76" i="6"/>
  <c r="G14" i="6"/>
  <c r="G23" i="6"/>
  <c r="G25" i="6"/>
  <c r="G27" i="6"/>
  <c r="G29" i="6"/>
  <c r="G36" i="6"/>
  <c r="G57" i="6"/>
  <c r="G59" i="6"/>
  <c r="G61" i="6"/>
  <c r="G16" i="6"/>
  <c r="G13" i="6"/>
  <c r="G24" i="6"/>
  <c r="G26" i="6"/>
  <c r="G28" i="6"/>
  <c r="G34" i="6"/>
  <c r="G38" i="6"/>
  <c r="G39" i="6"/>
  <c r="G58" i="6"/>
  <c r="G60" i="6"/>
  <c r="G69" i="6"/>
  <c r="G65" i="6"/>
  <c r="G53" i="6"/>
  <c r="G48" i="6"/>
  <c r="G19" i="6"/>
  <c r="G66" i="6"/>
  <c r="G64" i="6"/>
  <c r="G50" i="6"/>
  <c r="G46" i="6"/>
  <c r="G22" i="6"/>
  <c r="G18" i="6"/>
  <c r="G72" i="6"/>
  <c r="G63" i="6"/>
  <c r="G51" i="6"/>
  <c r="G21" i="6"/>
  <c r="G17" i="6"/>
  <c r="G55" i="6"/>
  <c r="G73" i="6"/>
  <c r="G70" i="6"/>
  <c r="G62" i="6"/>
  <c r="G52" i="6"/>
  <c r="G42" i="6"/>
  <c r="G67" i="6"/>
  <c r="G47" i="6"/>
  <c r="G43" i="51"/>
  <c r="G44" i="51"/>
  <c r="G45" i="51"/>
  <c r="C47" i="51"/>
  <c r="C56" i="51"/>
  <c r="E47" i="51"/>
  <c r="F76" i="51"/>
  <c r="C40" i="51"/>
  <c r="E67" i="51"/>
  <c r="C67" i="51"/>
  <c r="C74" i="51"/>
  <c r="E56" i="51"/>
  <c r="E40" i="51"/>
  <c r="C67" i="20" l="1"/>
  <c r="E67" i="20"/>
  <c r="F76" i="20"/>
  <c r="G67" i="20" s="1"/>
  <c r="F56" i="52"/>
  <c r="F67" i="52" s="1"/>
  <c r="F76" i="52" s="1"/>
  <c r="E53" i="52"/>
  <c r="E67" i="32"/>
  <c r="C67" i="32"/>
  <c r="F76" i="32"/>
  <c r="B76" i="52"/>
  <c r="F76" i="53"/>
  <c r="E67" i="53"/>
  <c r="G67" i="53"/>
  <c r="C74" i="52"/>
  <c r="C40" i="52"/>
  <c r="E74" i="52"/>
  <c r="C76" i="53"/>
  <c r="E47" i="52"/>
  <c r="E56" i="52"/>
  <c r="C56" i="52"/>
  <c r="G44" i="52"/>
  <c r="G43" i="52"/>
  <c r="G45" i="52"/>
  <c r="C67" i="1"/>
  <c r="E67" i="1"/>
  <c r="F76" i="1"/>
  <c r="G39" i="51"/>
  <c r="G19" i="51"/>
  <c r="G14" i="51"/>
  <c r="G16" i="51"/>
  <c r="G65" i="51"/>
  <c r="G57" i="51"/>
  <c r="G76" i="51"/>
  <c r="G48" i="51"/>
  <c r="G53" i="51"/>
  <c r="G15" i="51"/>
  <c r="G51" i="51"/>
  <c r="G34" i="51"/>
  <c r="G61" i="51"/>
  <c r="G50" i="51"/>
  <c r="G60" i="51"/>
  <c r="G59" i="51"/>
  <c r="G70" i="51"/>
  <c r="G42" i="51"/>
  <c r="G46" i="51"/>
  <c r="G63" i="51"/>
  <c r="G55" i="51"/>
  <c r="G64" i="51"/>
  <c r="G69" i="51"/>
  <c r="G26" i="51"/>
  <c r="G25" i="51"/>
  <c r="G23" i="51"/>
  <c r="G21" i="51"/>
  <c r="G73" i="51"/>
  <c r="G66" i="51"/>
  <c r="G38" i="51"/>
  <c r="G27" i="51"/>
  <c r="G24" i="51"/>
  <c r="G72" i="51"/>
  <c r="G62" i="51"/>
  <c r="G29" i="51"/>
  <c r="G52" i="51"/>
  <c r="G58" i="51"/>
  <c r="G13" i="51"/>
  <c r="G36" i="51"/>
  <c r="G28" i="51"/>
  <c r="G22" i="51"/>
  <c r="G18" i="51"/>
  <c r="G17" i="51"/>
  <c r="G67" i="51"/>
  <c r="G56" i="51"/>
  <c r="G74" i="51"/>
  <c r="G40" i="51"/>
  <c r="G47" i="51"/>
  <c r="C76" i="51"/>
  <c r="E76" i="51"/>
  <c r="G39" i="20" l="1"/>
  <c r="G16" i="20"/>
  <c r="G21" i="20"/>
  <c r="G38" i="20"/>
  <c r="G42" i="20"/>
  <c r="G50" i="20"/>
  <c r="E76" i="20"/>
  <c r="G76" i="20"/>
  <c r="G51" i="20"/>
  <c r="G17" i="20"/>
  <c r="G22" i="20"/>
  <c r="G36" i="20"/>
  <c r="G53" i="20"/>
  <c r="G46" i="20"/>
  <c r="G26" i="20"/>
  <c r="G74" i="20"/>
  <c r="G40" i="20"/>
  <c r="G14" i="20"/>
  <c r="G52" i="20"/>
  <c r="G18" i="20"/>
  <c r="G23" i="20"/>
  <c r="G27" i="20"/>
  <c r="G29" i="20"/>
  <c r="G28" i="20"/>
  <c r="G56" i="20"/>
  <c r="G13" i="20"/>
  <c r="G15" i="20"/>
  <c r="G19" i="20"/>
  <c r="G24" i="20"/>
  <c r="G48" i="20"/>
  <c r="G25" i="20"/>
  <c r="G34" i="20"/>
  <c r="G47" i="20"/>
  <c r="C76" i="20"/>
  <c r="G67" i="32"/>
  <c r="G23" i="32"/>
  <c r="G61" i="32"/>
  <c r="G65" i="32"/>
  <c r="G39" i="32"/>
  <c r="G73" i="32"/>
  <c r="G36" i="32"/>
  <c r="G21" i="32"/>
  <c r="G59" i="32"/>
  <c r="G70" i="32"/>
  <c r="G50" i="32"/>
  <c r="G52" i="32"/>
  <c r="G25" i="32"/>
  <c r="G63" i="32"/>
  <c r="G46" i="32"/>
  <c r="G66" i="32"/>
  <c r="G57" i="32"/>
  <c r="G55" i="32"/>
  <c r="G69" i="32"/>
  <c r="G62" i="32"/>
  <c r="G58" i="32"/>
  <c r="G24" i="32"/>
  <c r="G19" i="32"/>
  <c r="G15" i="32"/>
  <c r="G13" i="32"/>
  <c r="G14" i="32"/>
  <c r="G74" i="32"/>
  <c r="G42" i="32"/>
  <c r="G34" i="32"/>
  <c r="G29" i="32"/>
  <c r="G51" i="32"/>
  <c r="G72" i="32"/>
  <c r="G64" i="32"/>
  <c r="G60" i="32"/>
  <c r="G26" i="32"/>
  <c r="G22" i="32"/>
  <c r="G17" i="32"/>
  <c r="G76" i="32"/>
  <c r="C76" i="32"/>
  <c r="G27" i="32"/>
  <c r="G53" i="32"/>
  <c r="G18" i="32"/>
  <c r="G48" i="32"/>
  <c r="G38" i="32"/>
  <c r="G16" i="32"/>
  <c r="G28" i="32"/>
  <c r="G47" i="32"/>
  <c r="G40" i="32"/>
  <c r="G56" i="32"/>
  <c r="E76" i="32"/>
  <c r="G76" i="52"/>
  <c r="G64" i="52"/>
  <c r="G57" i="52"/>
  <c r="G28" i="52"/>
  <c r="G63" i="52"/>
  <c r="G59" i="52"/>
  <c r="G61" i="52"/>
  <c r="G53" i="52"/>
  <c r="G69" i="52"/>
  <c r="G22" i="52"/>
  <c r="G65" i="52"/>
  <c r="G39" i="52"/>
  <c r="G70" i="52"/>
  <c r="G38" i="52"/>
  <c r="G16" i="52"/>
  <c r="G18" i="52"/>
  <c r="G15" i="52"/>
  <c r="G14" i="52"/>
  <c r="G25" i="52"/>
  <c r="G52" i="52"/>
  <c r="G17" i="52"/>
  <c r="G50" i="52"/>
  <c r="G58" i="52"/>
  <c r="G24" i="52"/>
  <c r="G66" i="52"/>
  <c r="G13" i="52"/>
  <c r="G62" i="52"/>
  <c r="G42" i="52"/>
  <c r="G29" i="52"/>
  <c r="G23" i="52"/>
  <c r="G36" i="52"/>
  <c r="G51" i="52"/>
  <c r="G48" i="52"/>
  <c r="G73" i="52"/>
  <c r="G55" i="52"/>
  <c r="G21" i="52"/>
  <c r="G60" i="52"/>
  <c r="G19" i="52"/>
  <c r="G72" i="52"/>
  <c r="G46" i="52"/>
  <c r="G27" i="52"/>
  <c r="G26" i="52"/>
  <c r="G34" i="52"/>
  <c r="G40" i="52"/>
  <c r="G47" i="52"/>
  <c r="G56" i="52"/>
  <c r="E76" i="52"/>
  <c r="G74" i="52"/>
  <c r="C76" i="52"/>
  <c r="G67" i="52"/>
  <c r="E67" i="52"/>
  <c r="G76" i="53"/>
  <c r="G59" i="53"/>
  <c r="G15" i="53"/>
  <c r="G21" i="53"/>
  <c r="G50" i="53"/>
  <c r="G28" i="53"/>
  <c r="G16" i="53"/>
  <c r="G58" i="53"/>
  <c r="G53" i="53"/>
  <c r="G17" i="53"/>
  <c r="G52" i="53"/>
  <c r="G73" i="53"/>
  <c r="G74" i="53"/>
  <c r="G39" i="53"/>
  <c r="G70" i="53"/>
  <c r="G64" i="53"/>
  <c r="G63" i="53"/>
  <c r="G24" i="53"/>
  <c r="G66" i="53"/>
  <c r="G25" i="53"/>
  <c r="G18" i="53"/>
  <c r="G69" i="53"/>
  <c r="G61" i="53"/>
  <c r="G29" i="53"/>
  <c r="G62" i="53"/>
  <c r="G65" i="53"/>
  <c r="G55" i="53"/>
  <c r="G72" i="53"/>
  <c r="G13" i="53"/>
  <c r="G57" i="53"/>
  <c r="G36" i="53"/>
  <c r="G26" i="53"/>
  <c r="G19" i="53"/>
  <c r="G60" i="53"/>
  <c r="G27" i="53"/>
  <c r="G23" i="53"/>
  <c r="G34" i="53"/>
  <c r="G14" i="53"/>
  <c r="G42" i="53"/>
  <c r="G51" i="53"/>
  <c r="G48" i="53"/>
  <c r="G22" i="53"/>
  <c r="G38" i="53"/>
  <c r="G46" i="53"/>
  <c r="G47" i="53"/>
  <c r="G40" i="53"/>
  <c r="E76" i="53"/>
  <c r="G56" i="53"/>
  <c r="C67" i="52"/>
  <c r="G39" i="1"/>
  <c r="G15" i="1"/>
  <c r="G28" i="1"/>
  <c r="G51" i="1"/>
  <c r="G60" i="1"/>
  <c r="G21" i="1"/>
  <c r="G29" i="1"/>
  <c r="G38" i="1"/>
  <c r="G63" i="1"/>
  <c r="E76" i="1"/>
  <c r="G13" i="1"/>
  <c r="G34" i="1"/>
  <c r="G14" i="1"/>
  <c r="G36" i="1"/>
  <c r="G55" i="1"/>
  <c r="G74" i="1"/>
  <c r="G17" i="1"/>
  <c r="G48" i="1"/>
  <c r="G18" i="1"/>
  <c r="G52" i="1"/>
  <c r="G65" i="1"/>
  <c r="G40" i="1"/>
  <c r="C76" i="1"/>
  <c r="G24" i="1"/>
  <c r="G47" i="1"/>
  <c r="G59" i="1"/>
  <c r="G19" i="1"/>
  <c r="G42" i="1"/>
  <c r="G62" i="1"/>
  <c r="G16" i="1"/>
  <c r="G25" i="1"/>
  <c r="G50" i="1"/>
  <c r="G64" i="1"/>
  <c r="G73" i="1"/>
  <c r="G76" i="1"/>
  <c r="G22" i="1"/>
  <c r="G53" i="1"/>
  <c r="G23" i="1"/>
  <c r="G72" i="1"/>
  <c r="G61" i="1"/>
  <c r="G57" i="1"/>
  <c r="G26" i="1"/>
  <c r="G58" i="1"/>
  <c r="G27" i="1"/>
  <c r="G70" i="1"/>
  <c r="G66" i="1"/>
  <c r="G56" i="1"/>
  <c r="G46" i="1"/>
  <c r="G69" i="1"/>
  <c r="G67" i="1"/>
</calcChain>
</file>

<file path=xl/sharedStrings.xml><?xml version="1.0" encoding="utf-8"?>
<sst xmlns="http://schemas.openxmlformats.org/spreadsheetml/2006/main" count="8928" uniqueCount="138">
  <si>
    <t>Board of Regents</t>
  </si>
  <si>
    <t>Institution:</t>
  </si>
  <si>
    <t>Form BOR-3</t>
  </si>
  <si>
    <t>Revenue Sources - Unrestricted &amp; Restricted</t>
  </si>
  <si>
    <t xml:space="preserve"> </t>
  </si>
  <si>
    <t>BUDGETED 2013-2014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</si>
  <si>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</si>
  <si>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</si>
  <si>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</si>
  <si>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</si>
  <si>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</si>
  <si>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</si>
  <si>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</si>
  <si>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</si>
  <si>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</si>
  <si>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</si>
  <si>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</si>
  <si>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</si>
  <si>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</si>
  <si>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</si>
  <si>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</si>
  <si>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</si>
  <si>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</si>
  <si>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</si>
  <si>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</si>
  <si>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</si>
  <si>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</si>
  <si>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</si>
  <si>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</si>
  <si>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</si>
  <si>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</si>
  <si>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</si>
  <si>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</si>
  <si>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</si>
  <si>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</si>
  <si>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</si>
  <si>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</si>
  <si>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</si>
  <si>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</si>
  <si>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</si>
  <si>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</si>
  <si>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</si>
  <si>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</si>
  <si>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</si>
  <si>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</si>
  <si>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</si>
  <si>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 Generated Carry Forward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</si>
  <si>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</si>
  <si>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</si>
  <si>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</si>
  <si>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</si>
  <si>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</si>
  <si>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Student Athletic Fees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</si>
  <si>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</si>
  <si>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</si>
  <si>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</si>
  <si>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</si>
  <si>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</si>
  <si>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</si>
  <si>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</si>
  <si>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</si>
  <si>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</si>
  <si>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</si>
  <si>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</si>
  <si>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</si>
  <si>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</si>
  <si>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</si>
  <si>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</si>
  <si>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</si>
  <si>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</si>
  <si>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</si>
  <si>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</si>
  <si>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</si>
  <si>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</si>
  <si>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</si>
  <si>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</si>
  <si>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 xml:space="preserve">           Medical &amp; Allied Health Scholarship &amp; Loan Fund</t>
  </si>
  <si>
    <t>Southern University Ag Center</t>
  </si>
  <si>
    <t xml:space="preserve">Southern University and A&amp;M College </t>
  </si>
  <si>
    <t>Southern University Law Center</t>
  </si>
  <si>
    <t>Southern University at New Orleans</t>
  </si>
  <si>
    <t>Southern University System Summary</t>
  </si>
  <si>
    <t>LSU Agricultural Center</t>
  </si>
  <si>
    <t>LSU Health Sciences Center-New Orleans</t>
  </si>
  <si>
    <t>LSUHSC-Shreveport Combined</t>
  </si>
  <si>
    <t>Paul M. Hebert Law Center</t>
  </si>
  <si>
    <t xml:space="preserve">           Southern University Agricultural Program Fund</t>
  </si>
  <si>
    <t xml:space="preserve">Louisiana State University </t>
  </si>
  <si>
    <t>LSU Eunice</t>
  </si>
  <si>
    <t>Pennington Biomedical Research Center</t>
  </si>
  <si>
    <t>LSU System Summary</t>
  </si>
  <si>
    <t>Non-Recurring Self-Generated Carry Forward</t>
  </si>
  <si>
    <t xml:space="preserve">  Grambling State University</t>
  </si>
  <si>
    <t>Office of Student Financial Assistance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</si>
  <si>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</si>
  <si>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</si>
  <si>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</si>
  <si>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</si>
  <si>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</si>
  <si>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</si>
  <si>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</si>
  <si>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</si>
  <si>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</si>
  <si>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</si>
  <si>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</si>
  <si>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</si>
  <si>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Sowela Technical Community College</t>
  </si>
  <si>
    <t>LCTCS System Summary</t>
  </si>
  <si>
    <t>University of Louisiana System Summary</t>
  </si>
  <si>
    <t>Higher Education Summary</t>
  </si>
  <si>
    <t>LOUISIANA TECHNICAL COLLEGE</t>
  </si>
  <si>
    <t>2 Year Institution Summary</t>
  </si>
  <si>
    <t>4 Year Institution Summary</t>
  </si>
  <si>
    <t xml:space="preserve">    Other (List)</t>
  </si>
  <si>
    <t xml:space="preserve">The 2010-2011 column show report "Actual" should be shown in the final submission.  </t>
  </si>
  <si>
    <t>2 &amp; 4 Year Institution Summary</t>
  </si>
  <si>
    <t>BUDGETED 2014-2015</t>
  </si>
  <si>
    <t>LCTCSOnline</t>
  </si>
  <si>
    <t>Fletcher Technical Community College</t>
  </si>
  <si>
    <t>LSU Board of Supervisors</t>
  </si>
  <si>
    <t xml:space="preserve">           Overcollections Fund (includes Termination Pay)</t>
  </si>
  <si>
    <t>LSU at Alexandria</t>
  </si>
  <si>
    <t>Louisiana State University Shreveport</t>
  </si>
  <si>
    <t>LSUHSCS - E A Conway Medical Center</t>
  </si>
  <si>
    <t>LSUHSCS - Huey P Long Medical Center</t>
  </si>
  <si>
    <t>Louisiana Tech University</t>
  </si>
  <si>
    <t>McNeese State University</t>
  </si>
  <si>
    <t>NWLTC</t>
  </si>
  <si>
    <t>South Central Louisiana Technical College</t>
  </si>
  <si>
    <t xml:space="preserve">          Other (SUS)</t>
  </si>
  <si>
    <t>SOUTHERN UNIVERSITY AT SHREVEPORT</t>
  </si>
  <si>
    <t>Interagency Transfers - ARRA</t>
  </si>
  <si>
    <t>Southern University Board and System Administration</t>
  </si>
  <si>
    <t>Louisiana Universities Marine Consortium</t>
  </si>
  <si>
    <t>Northwestern State University</t>
  </si>
  <si>
    <t>ACTUAL 2013-2014</t>
  </si>
  <si>
    <t>Nicholls State University</t>
  </si>
  <si>
    <t>University of Louisiana Monroe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</si>
</sst>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0.00%;\(0.00%\)"/>
    <numFmt numFmtId="167" formatCode="#,##0.00%;[Red]\(#,##0.00%\);"/>
    <numFmt numFmtId="168" formatCode="_(* #,##0_);_(* \(#,##0\);_(* &quot;-&quot;??_);_(@_)"/>
    <numFmt numFmtId="169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36"/>
      <color indexed="8"/>
      <name val="Arial"/>
      <family val="2"/>
    </font>
    <font>
      <b/>
      <sz val="36"/>
      <color indexed="8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26"/>
      <name val="Arial"/>
      <family val="2"/>
    </font>
    <font>
      <sz val="26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indexed="8"/>
      <name val="Arial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b/>
      <sz val="28"/>
      <name val="Arial"/>
      <family val="2"/>
    </font>
    <font>
      <sz val="3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8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8"/>
      </right>
      <top/>
      <bottom/>
      <diagonal/>
    </border>
    <border>
      <left style="medium">
        <color indexed="64"/>
      </left>
      <right style="thick">
        <color indexed="8"/>
      </right>
      <top style="thin">
        <color indexed="8"/>
      </top>
      <bottom/>
      <diagonal/>
    </border>
    <border>
      <left style="medium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0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0">
    <xf numFmtId="0" fontId="0" fillId="0" borderId="0" xfId="0"/>
    <xf numFmtId="3" fontId="2" fillId="0" borderId="0" xfId="0" applyNumberFormat="1" applyFont="1" applyAlignment="1" applyProtection="1"/>
    <xf numFmtId="164" fontId="3" fillId="0" borderId="0" xfId="0" applyNumberFormat="1" applyFont="1" applyAlignment="1" applyProtection="1"/>
    <xf numFmtId="3" fontId="3" fillId="0" borderId="0" xfId="0" applyNumberFormat="1" applyFont="1" applyAlignment="1" applyProtection="1"/>
    <xf numFmtId="0" fontId="3" fillId="0" borderId="0" xfId="0" applyNumberFormat="1" applyFont="1" applyAlignment="1" applyProtection="1"/>
    <xf numFmtId="164" fontId="3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64" fontId="2" fillId="0" borderId="0" xfId="0" applyNumberFormat="1" applyFont="1" applyBorder="1" applyAlignment="1" applyProtection="1"/>
    <xf numFmtId="0" fontId="3" fillId="0" borderId="1" xfId="0" applyNumberFormat="1" applyFont="1" applyBorder="1" applyAlignment="1" applyProtection="1"/>
    <xf numFmtId="164" fontId="3" fillId="0" borderId="1" xfId="0" applyNumberFormat="1" applyFont="1" applyBorder="1" applyAlignment="1" applyProtection="1"/>
    <xf numFmtId="0" fontId="3" fillId="0" borderId="1" xfId="0" applyNumberFormat="1" applyFont="1" applyBorder="1" applyAlignment="1"/>
    <xf numFmtId="0" fontId="3" fillId="0" borderId="0" xfId="0" applyNumberFormat="1" applyFont="1" applyAlignment="1"/>
    <xf numFmtId="3" fontId="2" fillId="0" borderId="2" xfId="0" applyNumberFormat="1" applyFont="1" applyBorder="1" applyAlignment="1" applyProtection="1"/>
    <xf numFmtId="164" fontId="3" fillId="0" borderId="2" xfId="0" applyNumberFormat="1" applyFont="1" applyBorder="1" applyAlignment="1" applyProtection="1"/>
    <xf numFmtId="3" fontId="3" fillId="0" borderId="2" xfId="0" applyNumberFormat="1" applyFont="1" applyBorder="1" applyAlignment="1" applyProtection="1"/>
    <xf numFmtId="0" fontId="3" fillId="0" borderId="2" xfId="0" applyNumberFormat="1" applyFont="1" applyBorder="1" applyAlignment="1" applyProtection="1"/>
    <xf numFmtId="0" fontId="3" fillId="0" borderId="3" xfId="0" applyNumberFormat="1" applyFont="1" applyBorder="1" applyAlignment="1"/>
    <xf numFmtId="0" fontId="3" fillId="0" borderId="4" xfId="0" applyNumberFormat="1" applyFont="1" applyBorder="1" applyAlignment="1" applyProtection="1"/>
    <xf numFmtId="164" fontId="3" fillId="0" borderId="5" xfId="0" applyNumberFormat="1" applyFont="1" applyBorder="1" applyAlignment="1" applyProtection="1"/>
    <xf numFmtId="0" fontId="3" fillId="0" borderId="5" xfId="0" applyNumberFormat="1" applyFont="1" applyBorder="1" applyAlignment="1" applyProtection="1"/>
    <xf numFmtId="0" fontId="3" fillId="0" borderId="6" xfId="0" applyNumberFormat="1" applyFont="1" applyBorder="1" applyAlignment="1" applyProtection="1"/>
    <xf numFmtId="0" fontId="3" fillId="0" borderId="7" xfId="0" applyNumberFormat="1" applyFont="1" applyBorder="1" applyAlignment="1" applyProtection="1"/>
    <xf numFmtId="0" fontId="3" fillId="0" borderId="0" xfId="0" applyNumberFormat="1" applyFont="1" applyBorder="1" applyAlignment="1" applyProtection="1"/>
    <xf numFmtId="0" fontId="3" fillId="0" borderId="8" xfId="0" applyNumberFormat="1" applyFont="1" applyBorder="1" applyAlignment="1" applyProtection="1"/>
    <xf numFmtId="0" fontId="2" fillId="0" borderId="7" xfId="0" applyNumberFormat="1" applyFont="1" applyBorder="1" applyAlignment="1" applyProtection="1"/>
    <xf numFmtId="164" fontId="2" fillId="0" borderId="0" xfId="0" applyNumberFormat="1" applyFont="1" applyBorder="1" applyAlignment="1" applyProtection="1">
      <alignment horizontal="centerContinuous"/>
    </xf>
    <xf numFmtId="0" fontId="3" fillId="0" borderId="0" xfId="0" applyNumberFormat="1" applyFont="1" applyBorder="1" applyAlignment="1" applyProtection="1">
      <alignment horizontal="centerContinuous"/>
    </xf>
    <xf numFmtId="164" fontId="3" fillId="0" borderId="0" xfId="0" applyNumberFormat="1" applyFont="1" applyBorder="1" applyAlignment="1" applyProtection="1">
      <alignment horizontal="centerContinuous"/>
    </xf>
    <xf numFmtId="0" fontId="3" fillId="0" borderId="8" xfId="0" applyNumberFormat="1" applyFont="1" applyBorder="1" applyAlignment="1" applyProtection="1">
      <alignment horizontal="centerContinuous"/>
    </xf>
    <xf numFmtId="0" fontId="2" fillId="0" borderId="8" xfId="0" applyNumberFormat="1" applyFont="1" applyBorder="1" applyAlignment="1" applyProtection="1">
      <alignment horizontal="centerContinuous"/>
    </xf>
    <xf numFmtId="0" fontId="2" fillId="0" borderId="7" xfId="0" applyNumberFormat="1" applyFont="1" applyBorder="1" applyAlignment="1" applyProtection="1">
      <alignment horizontal="center"/>
    </xf>
    <xf numFmtId="164" fontId="2" fillId="0" borderId="9" xfId="0" applyNumberFormat="1" applyFont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center"/>
    </xf>
    <xf numFmtId="164" fontId="2" fillId="0" borderId="10" xfId="0" applyNumberFormat="1" applyFont="1" applyBorder="1" applyAlignment="1" applyProtection="1">
      <alignment horizontal="center"/>
    </xf>
    <xf numFmtId="0" fontId="2" fillId="0" borderId="11" xfId="0" applyNumberFormat="1" applyFont="1" applyBorder="1" applyAlignment="1" applyProtection="1">
      <alignment horizontal="center"/>
    </xf>
    <xf numFmtId="0" fontId="3" fillId="0" borderId="0" xfId="0" applyNumberFormat="1" applyFont="1" applyBorder="1"/>
    <xf numFmtId="0" fontId="2" fillId="0" borderId="7" xfId="0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center"/>
    </xf>
    <xf numFmtId="0" fontId="2" fillId="0" borderId="12" xfId="0" applyNumberFormat="1" applyFont="1" applyBorder="1" applyAlignment="1" applyProtection="1">
      <alignment horizontal="center"/>
    </xf>
    <xf numFmtId="164" fontId="2" fillId="0" borderId="12" xfId="0" applyNumberFormat="1" applyFont="1" applyBorder="1" applyAlignment="1" applyProtection="1">
      <alignment horizontal="center"/>
    </xf>
    <xf numFmtId="0" fontId="2" fillId="0" borderId="13" xfId="0" applyNumberFormat="1" applyFont="1" applyBorder="1" applyAlignment="1" applyProtection="1">
      <alignment horizontal="center"/>
    </xf>
    <xf numFmtId="0" fontId="3" fillId="0" borderId="14" xfId="0" applyNumberFormat="1" applyFont="1" applyBorder="1" applyAlignment="1" applyProtection="1"/>
    <xf numFmtId="164" fontId="3" fillId="0" borderId="9" xfId="0" applyNumberFormat="1" applyFont="1" applyBorder="1" applyAlignment="1" applyProtection="1"/>
    <xf numFmtId="0" fontId="3" fillId="0" borderId="10" xfId="0" applyNumberFormat="1" applyFont="1" applyBorder="1" applyAlignment="1" applyProtection="1"/>
    <xf numFmtId="164" fontId="3" fillId="0" borderId="10" xfId="0" applyNumberFormat="1" applyFont="1" applyBorder="1" applyAlignment="1" applyProtection="1"/>
    <xf numFmtId="0" fontId="3" fillId="0" borderId="11" xfId="0" applyNumberFormat="1" applyFont="1" applyBorder="1" applyAlignment="1" applyProtection="1"/>
    <xf numFmtId="164" fontId="3" fillId="0" borderId="0" xfId="0" applyNumberFormat="1" applyFont="1" applyBorder="1" applyProtection="1"/>
    <xf numFmtId="165" fontId="3" fillId="0" borderId="12" xfId="0" applyNumberFormat="1" applyFont="1" applyBorder="1" applyProtection="1"/>
    <xf numFmtId="164" fontId="3" fillId="0" borderId="12" xfId="0" applyNumberFormat="1" applyFont="1" applyBorder="1" applyProtection="1"/>
    <xf numFmtId="0" fontId="3" fillId="0" borderId="12" xfId="0" applyNumberFormat="1" applyFont="1" applyBorder="1" applyProtection="1"/>
    <xf numFmtId="0" fontId="3" fillId="0" borderId="13" xfId="0" applyNumberFormat="1" applyFont="1" applyBorder="1" applyProtection="1"/>
    <xf numFmtId="0" fontId="3" fillId="0" borderId="15" xfId="0" applyNumberFormat="1" applyFont="1" applyBorder="1" applyAlignment="1" applyProtection="1"/>
    <xf numFmtId="166" fontId="4" fillId="0" borderId="16" xfId="0" applyNumberFormat="1" applyFont="1" applyBorder="1" applyAlignment="1" applyProtection="1"/>
    <xf numFmtId="164" fontId="3" fillId="0" borderId="17" xfId="0" applyNumberFormat="1" applyFont="1" applyBorder="1" applyAlignment="1" applyProtection="1"/>
    <xf numFmtId="166" fontId="4" fillId="0" borderId="18" xfId="0" applyNumberFormat="1" applyFont="1" applyBorder="1" applyAlignment="1" applyProtection="1"/>
    <xf numFmtId="164" fontId="3" fillId="0" borderId="19" xfId="0" applyNumberFormat="1" applyFont="1" applyBorder="1" applyProtection="1"/>
    <xf numFmtId="166" fontId="4" fillId="0" borderId="20" xfId="0" applyNumberFormat="1" applyFont="1" applyBorder="1" applyAlignment="1" applyProtection="1"/>
    <xf numFmtId="0" fontId="3" fillId="0" borderId="1" xfId="0" applyNumberFormat="1" applyFont="1" applyBorder="1"/>
    <xf numFmtId="166" fontId="4" fillId="0" borderId="21" xfId="0" applyNumberFormat="1" applyFont="1" applyBorder="1" applyAlignment="1" applyProtection="1"/>
    <xf numFmtId="164" fontId="3" fillId="0" borderId="22" xfId="0" applyNumberFormat="1" applyFont="1" applyBorder="1" applyAlignment="1" applyProtection="1"/>
    <xf numFmtId="166" fontId="4" fillId="0" borderId="23" xfId="0" applyNumberFormat="1" applyFont="1" applyBorder="1" applyAlignment="1" applyProtection="1"/>
    <xf numFmtId="164" fontId="3" fillId="0" borderId="24" xfId="0" applyNumberFormat="1" applyFont="1" applyBorder="1" applyProtection="1"/>
    <xf numFmtId="166" fontId="4" fillId="0" borderId="25" xfId="0" applyNumberFormat="1" applyFont="1" applyBorder="1" applyAlignment="1" applyProtection="1"/>
    <xf numFmtId="164" fontId="3" fillId="0" borderId="26" xfId="0" applyNumberFormat="1" applyFont="1" applyBorder="1" applyAlignment="1" applyProtection="1"/>
    <xf numFmtId="166" fontId="4" fillId="0" borderId="27" xfId="0" applyNumberFormat="1" applyFont="1" applyBorder="1" applyAlignment="1" applyProtection="1"/>
    <xf numFmtId="166" fontId="4" fillId="0" borderId="28" xfId="0" applyNumberFormat="1" applyFont="1" applyBorder="1" applyAlignment="1" applyProtection="1"/>
    <xf numFmtId="166" fontId="4" fillId="0" borderId="11" xfId="0" applyNumberFormat="1" applyFont="1" applyBorder="1" applyAlignment="1" applyProtection="1"/>
    <xf numFmtId="0" fontId="3" fillId="0" borderId="29" xfId="0" applyNumberFormat="1" applyFont="1" applyBorder="1" applyAlignment="1" applyProtection="1"/>
    <xf numFmtId="164" fontId="3" fillId="0" borderId="12" xfId="0" applyNumberFormat="1" applyFont="1" applyBorder="1" applyAlignment="1" applyProtection="1"/>
    <xf numFmtId="0" fontId="3" fillId="0" borderId="30" xfId="0" applyNumberFormat="1" applyFont="1" applyBorder="1" applyAlignment="1" applyProtection="1"/>
    <xf numFmtId="164" fontId="3" fillId="0" borderId="31" xfId="0" applyNumberFormat="1" applyFont="1" applyBorder="1" applyAlignment="1" applyProtection="1"/>
    <xf numFmtId="0" fontId="3" fillId="0" borderId="32" xfId="0" applyNumberFormat="1" applyFont="1" applyBorder="1" applyAlignment="1" applyProtection="1"/>
    <xf numFmtId="0" fontId="2" fillId="0" borderId="30" xfId="0" applyNumberFormat="1" applyFont="1" applyBorder="1" applyAlignment="1" applyProtection="1"/>
    <xf numFmtId="164" fontId="3" fillId="0" borderId="33" xfId="0" applyNumberFormat="1" applyFont="1" applyBorder="1" applyAlignment="1" applyProtection="1"/>
    <xf numFmtId="3" fontId="3" fillId="0" borderId="10" xfId="0" applyNumberFormat="1" applyFont="1" applyBorder="1" applyAlignment="1" applyProtection="1"/>
    <xf numFmtId="3" fontId="3" fillId="0" borderId="28" xfId="0" applyNumberFormat="1" applyFont="1" applyBorder="1" applyAlignment="1" applyProtection="1"/>
    <xf numFmtId="3" fontId="3" fillId="0" borderId="11" xfId="0" applyNumberFormat="1" applyFont="1" applyBorder="1" applyAlignment="1" applyProtection="1"/>
    <xf numFmtId="164" fontId="3" fillId="0" borderId="9" xfId="0" applyNumberFormat="1" applyFont="1" applyBorder="1" applyProtection="1"/>
    <xf numFmtId="164" fontId="3" fillId="0" borderId="31" xfId="0" applyNumberFormat="1" applyFont="1" applyBorder="1" applyProtection="1"/>
    <xf numFmtId="164" fontId="3" fillId="0" borderId="10" xfId="0" applyNumberFormat="1" applyFont="1" applyBorder="1" applyProtection="1"/>
    <xf numFmtId="164" fontId="2" fillId="0" borderId="9" xfId="0" applyNumberFormat="1" applyFont="1" applyBorder="1" applyProtection="1"/>
    <xf numFmtId="166" fontId="5" fillId="0" borderId="21" xfId="0" applyNumberFormat="1" applyFont="1" applyBorder="1" applyAlignment="1" applyProtection="1"/>
    <xf numFmtId="166" fontId="5" fillId="0" borderId="18" xfId="0" applyNumberFormat="1" applyFont="1" applyBorder="1" applyAlignment="1" applyProtection="1"/>
    <xf numFmtId="166" fontId="5" fillId="0" borderId="25" xfId="0" applyNumberFormat="1" applyFont="1" applyBorder="1" applyAlignment="1" applyProtection="1"/>
    <xf numFmtId="166" fontId="5" fillId="0" borderId="23" xfId="0" applyNumberFormat="1" applyFont="1" applyBorder="1" applyAlignment="1" applyProtection="1"/>
    <xf numFmtId="0" fontId="2" fillId="0" borderId="0" xfId="0" applyNumberFormat="1" applyFont="1" applyBorder="1"/>
    <xf numFmtId="0" fontId="2" fillId="0" borderId="0" xfId="0" applyNumberFormat="1" applyFont="1" applyAlignment="1"/>
    <xf numFmtId="0" fontId="2" fillId="0" borderId="14" xfId="0" applyNumberFormat="1" applyFont="1" applyBorder="1" applyAlignment="1" applyProtection="1"/>
    <xf numFmtId="164" fontId="3" fillId="0" borderId="22" xfId="0" applyNumberFormat="1" applyFont="1" applyBorder="1" applyProtection="1"/>
    <xf numFmtId="0" fontId="3" fillId="0" borderId="34" xfId="0" applyNumberFormat="1" applyFont="1" applyBorder="1" applyAlignment="1" applyProtection="1"/>
    <xf numFmtId="0" fontId="3" fillId="0" borderId="7" xfId="0" applyNumberFormat="1" applyFont="1" applyFill="1" applyBorder="1" applyAlignment="1" applyProtection="1"/>
    <xf numFmtId="164" fontId="2" fillId="0" borderId="9" xfId="0" applyNumberFormat="1" applyFont="1" applyBorder="1" applyAlignment="1" applyProtection="1"/>
    <xf numFmtId="164" fontId="2" fillId="0" borderId="31" xfId="0" applyNumberFormat="1" applyFont="1" applyBorder="1" applyAlignment="1" applyProtection="1"/>
    <xf numFmtId="164" fontId="2" fillId="0" borderId="23" xfId="0" applyNumberFormat="1" applyFont="1" applyBorder="1" applyAlignment="1" applyProtection="1"/>
    <xf numFmtId="0" fontId="2" fillId="0" borderId="34" xfId="0" applyNumberFormat="1" applyFont="1" applyBorder="1" applyAlignment="1" applyProtection="1"/>
    <xf numFmtId="164" fontId="2" fillId="0" borderId="35" xfId="0" applyNumberFormat="1" applyFont="1" applyBorder="1" applyAlignment="1" applyProtection="1"/>
    <xf numFmtId="164" fontId="2" fillId="0" borderId="36" xfId="0" applyNumberFormat="1" applyFont="1" applyBorder="1" applyAlignment="1" applyProtection="1"/>
    <xf numFmtId="164" fontId="2" fillId="0" borderId="37" xfId="0" applyNumberFormat="1" applyFont="1" applyBorder="1" applyProtection="1"/>
    <xf numFmtId="164" fontId="3" fillId="0" borderId="38" xfId="0" applyNumberFormat="1" applyFont="1" applyBorder="1" applyAlignment="1" applyProtection="1"/>
    <xf numFmtId="3" fontId="3" fillId="0" borderId="12" xfId="0" applyNumberFormat="1" applyFont="1" applyBorder="1" applyAlignment="1" applyProtection="1"/>
    <xf numFmtId="3" fontId="3" fillId="0" borderId="39" xfId="0" applyNumberFormat="1" applyFont="1" applyBorder="1" applyAlignment="1" applyProtection="1"/>
    <xf numFmtId="3" fontId="3" fillId="0" borderId="13" xfId="0" applyNumberFormat="1" applyFont="1" applyBorder="1" applyAlignment="1" applyProtection="1"/>
    <xf numFmtId="164" fontId="3" fillId="0" borderId="39" xfId="0" applyNumberFormat="1" applyFont="1" applyBorder="1" applyAlignment="1" applyProtection="1"/>
    <xf numFmtId="164" fontId="3" fillId="0" borderId="28" xfId="0" applyNumberFormat="1" applyFont="1" applyBorder="1" applyAlignment="1" applyProtection="1"/>
    <xf numFmtId="0" fontId="3" fillId="0" borderId="40" xfId="0" applyNumberFormat="1" applyFont="1" applyFill="1" applyBorder="1" applyAlignment="1" applyProtection="1"/>
    <xf numFmtId="164" fontId="3" fillId="0" borderId="41" xfId="0" applyNumberFormat="1" applyFont="1" applyFill="1" applyBorder="1" applyAlignment="1" applyProtection="1"/>
    <xf numFmtId="164" fontId="3" fillId="0" borderId="42" xfId="0" applyNumberFormat="1" applyFont="1" applyFill="1" applyBorder="1" applyAlignment="1" applyProtection="1"/>
    <xf numFmtId="164" fontId="3" fillId="0" borderId="43" xfId="0" applyNumberFormat="1" applyFont="1" applyFill="1" applyBorder="1" applyAlignment="1" applyProtection="1"/>
    <xf numFmtId="164" fontId="2" fillId="0" borderId="10" xfId="0" applyNumberFormat="1" applyFont="1" applyBorder="1" applyProtection="1"/>
    <xf numFmtId="164" fontId="3" fillId="0" borderId="44" xfId="0" applyNumberFormat="1" applyFont="1" applyBorder="1" applyAlignment="1" applyProtection="1"/>
    <xf numFmtId="164" fontId="3" fillId="0" borderId="45" xfId="0" applyNumberFormat="1" applyFont="1" applyBorder="1" applyAlignment="1" applyProtection="1"/>
    <xf numFmtId="164" fontId="3" fillId="0" borderId="23" xfId="0" applyNumberFormat="1" applyFont="1" applyBorder="1" applyAlignment="1" applyProtection="1"/>
    <xf numFmtId="0" fontId="3" fillId="0" borderId="46" xfId="0" applyNumberFormat="1" applyFont="1" applyBorder="1" applyAlignment="1" applyProtection="1"/>
    <xf numFmtId="0" fontId="3" fillId="0" borderId="46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2" fillId="0" borderId="46" xfId="0" applyNumberFormat="1" applyFont="1" applyFill="1" applyBorder="1" applyAlignment="1" applyProtection="1"/>
    <xf numFmtId="0" fontId="3" fillId="0" borderId="7" xfId="0" applyNumberFormat="1" applyFont="1" applyBorder="1" applyProtection="1"/>
    <xf numFmtId="0" fontId="2" fillId="0" borderId="14" xfId="0" applyNumberFormat="1" applyFont="1" applyBorder="1" applyProtection="1"/>
    <xf numFmtId="164" fontId="2" fillId="0" borderId="47" xfId="0" applyNumberFormat="1" applyFont="1" applyBorder="1" applyAlignment="1" applyProtection="1"/>
    <xf numFmtId="164" fontId="2" fillId="0" borderId="23" xfId="0" applyNumberFormat="1" applyFont="1" applyBorder="1" applyProtection="1"/>
    <xf numFmtId="164" fontId="2" fillId="0" borderId="12" xfId="0" applyNumberFormat="1" applyFont="1" applyBorder="1" applyAlignment="1" applyProtection="1"/>
    <xf numFmtId="0" fontId="2" fillId="0" borderId="48" xfId="0" applyNumberFormat="1" applyFont="1" applyBorder="1" applyAlignment="1" applyProtection="1"/>
    <xf numFmtId="164" fontId="2" fillId="0" borderId="49" xfId="0" applyNumberFormat="1" applyFont="1" applyBorder="1" applyAlignment="1" applyProtection="1"/>
    <xf numFmtId="166" fontId="5" fillId="0" borderId="50" xfId="0" applyNumberFormat="1" applyFont="1" applyBorder="1" applyAlignment="1" applyProtection="1"/>
    <xf numFmtId="166" fontId="5" fillId="0" borderId="51" xfId="0" applyNumberFormat="1" applyFont="1" applyBorder="1" applyAlignment="1" applyProtection="1"/>
    <xf numFmtId="166" fontId="5" fillId="0" borderId="52" xfId="0" applyNumberFormat="1" applyFont="1" applyBorder="1" applyAlignment="1" applyProtection="1"/>
    <xf numFmtId="0" fontId="6" fillId="0" borderId="0" xfId="0" applyNumberFormat="1" applyFont="1" applyBorder="1" applyProtection="1"/>
    <xf numFmtId="164" fontId="7" fillId="0" borderId="0" xfId="0" applyNumberFormat="1" applyFont="1" applyAlignment="1" applyProtection="1"/>
    <xf numFmtId="0" fontId="7" fillId="0" borderId="0" xfId="0" applyNumberFormat="1" applyFont="1" applyAlignment="1" applyProtection="1"/>
    <xf numFmtId="0" fontId="7" fillId="0" borderId="0" xfId="0" applyNumberFormat="1" applyFont="1" applyAlignment="1"/>
    <xf numFmtId="164" fontId="7" fillId="0" borderId="0" xfId="0" applyNumberFormat="1" applyFont="1" applyAlignment="1"/>
    <xf numFmtId="0" fontId="3" fillId="0" borderId="0" xfId="0" applyNumberFormat="1" applyFont="1" applyBorder="1" applyAlignment="1"/>
    <xf numFmtId="0" fontId="3" fillId="0" borderId="53" xfId="0" applyNumberFormat="1" applyFont="1" applyBorder="1" applyAlignment="1" applyProtection="1"/>
    <xf numFmtId="0" fontId="3" fillId="0" borderId="0" xfId="0" applyNumberFormat="1" applyFont="1" applyAlignment="1" applyProtection="1">
      <alignment horizontal="center"/>
    </xf>
    <xf numFmtId="164" fontId="2" fillId="0" borderId="1" xfId="0" applyNumberFormat="1" applyFont="1" applyBorder="1" applyAlignment="1" applyProtection="1"/>
    <xf numFmtId="164" fontId="3" fillId="0" borderId="54" xfId="0" applyNumberFormat="1" applyFont="1" applyBorder="1" applyAlignment="1" applyProtection="1"/>
    <xf numFmtId="164" fontId="3" fillId="0" borderId="55" xfId="0" applyNumberFormat="1" applyFont="1" applyBorder="1" applyAlignment="1" applyProtection="1"/>
    <xf numFmtId="164" fontId="3" fillId="0" borderId="56" xfId="0" applyNumberFormat="1" applyFont="1" applyBorder="1" applyAlignment="1" applyProtection="1"/>
    <xf numFmtId="166" fontId="4" fillId="0" borderId="10" xfId="0" applyNumberFormat="1" applyFont="1" applyBorder="1" applyAlignment="1" applyProtection="1"/>
    <xf numFmtId="164" fontId="3" fillId="0" borderId="42" xfId="0" applyNumberFormat="1" applyFont="1" applyBorder="1" applyAlignment="1" applyProtection="1"/>
    <xf numFmtId="164" fontId="3" fillId="0" borderId="57" xfId="0" applyNumberFormat="1" applyFont="1" applyBorder="1" applyAlignment="1" applyProtection="1"/>
    <xf numFmtId="164" fontId="3" fillId="0" borderId="58" xfId="0" applyNumberFormat="1" applyFont="1" applyBorder="1" applyAlignment="1" applyProtection="1"/>
    <xf numFmtId="164" fontId="2" fillId="0" borderId="31" xfId="0" applyNumberFormat="1" applyFont="1" applyBorder="1" applyProtection="1"/>
    <xf numFmtId="164" fontId="2" fillId="0" borderId="17" xfId="0" applyNumberFormat="1" applyFont="1" applyBorder="1" applyAlignment="1" applyProtection="1"/>
    <xf numFmtId="164" fontId="2" fillId="0" borderId="59" xfId="0" applyNumberFormat="1" applyFont="1" applyBorder="1" applyAlignment="1" applyProtection="1"/>
    <xf numFmtId="164" fontId="2" fillId="0" borderId="57" xfId="0" applyNumberFormat="1" applyFont="1" applyBorder="1" applyAlignment="1" applyProtection="1"/>
    <xf numFmtId="3" fontId="2" fillId="0" borderId="0" xfId="0" applyNumberFormat="1" applyFont="1" applyBorder="1" applyAlignment="1" applyProtection="1"/>
    <xf numFmtId="0" fontId="3" fillId="0" borderId="60" xfId="0" applyNumberFormat="1" applyFont="1" applyBorder="1" applyAlignment="1" applyProtection="1"/>
    <xf numFmtId="164" fontId="3" fillId="0" borderId="61" xfId="0" applyNumberFormat="1" applyFont="1" applyBorder="1" applyAlignment="1" applyProtection="1"/>
    <xf numFmtId="0" fontId="3" fillId="0" borderId="61" xfId="0" applyNumberFormat="1" applyFont="1" applyBorder="1" applyAlignment="1" applyProtection="1"/>
    <xf numFmtId="0" fontId="3" fillId="0" borderId="62" xfId="0" applyNumberFormat="1" applyFont="1" applyBorder="1" applyAlignment="1" applyProtection="1"/>
    <xf numFmtId="0" fontId="3" fillId="0" borderId="63" xfId="0" applyNumberFormat="1" applyFont="1" applyBorder="1" applyAlignment="1" applyProtection="1"/>
    <xf numFmtId="0" fontId="3" fillId="0" borderId="64" xfId="0" applyNumberFormat="1" applyFont="1" applyBorder="1" applyAlignment="1" applyProtection="1"/>
    <xf numFmtId="0" fontId="2" fillId="0" borderId="63" xfId="0" applyNumberFormat="1" applyFont="1" applyBorder="1" applyAlignment="1" applyProtection="1"/>
    <xf numFmtId="0" fontId="2" fillId="0" borderId="64" xfId="0" applyNumberFormat="1" applyFont="1" applyBorder="1" applyAlignment="1" applyProtection="1">
      <alignment horizontal="centerContinuous"/>
    </xf>
    <xf numFmtId="0" fontId="2" fillId="0" borderId="63" xfId="0" applyNumberFormat="1" applyFont="1" applyBorder="1" applyAlignment="1" applyProtection="1">
      <alignment horizontal="center"/>
    </xf>
    <xf numFmtId="0" fontId="2" fillId="0" borderId="65" xfId="0" applyNumberFormat="1" applyFont="1" applyBorder="1" applyAlignment="1" applyProtection="1">
      <alignment horizontal="center"/>
    </xf>
    <xf numFmtId="0" fontId="2" fillId="0" borderId="63" xfId="0" applyNumberFormat="1" applyFont="1" applyBorder="1" applyAlignment="1" applyProtection="1">
      <alignment horizontal="left"/>
    </xf>
    <xf numFmtId="0" fontId="2" fillId="0" borderId="66" xfId="0" applyNumberFormat="1" applyFont="1" applyBorder="1" applyAlignment="1" applyProtection="1">
      <alignment horizontal="center"/>
    </xf>
    <xf numFmtId="0" fontId="3" fillId="0" borderId="67" xfId="0" applyNumberFormat="1" applyFont="1" applyBorder="1" applyAlignment="1" applyProtection="1"/>
    <xf numFmtId="0" fontId="3" fillId="0" borderId="65" xfId="0" applyNumberFormat="1" applyFont="1" applyBorder="1" applyAlignment="1" applyProtection="1"/>
    <xf numFmtId="0" fontId="3" fillId="0" borderId="66" xfId="0" applyNumberFormat="1" applyFont="1" applyBorder="1" applyProtection="1"/>
    <xf numFmtId="0" fontId="3" fillId="0" borderId="68" xfId="0" applyNumberFormat="1" applyFont="1" applyBorder="1" applyAlignment="1" applyProtection="1"/>
    <xf numFmtId="166" fontId="4" fillId="0" borderId="69" xfId="0" applyNumberFormat="1" applyFont="1" applyBorder="1" applyAlignment="1" applyProtection="1"/>
    <xf numFmtId="166" fontId="4" fillId="0" borderId="70" xfId="0" applyNumberFormat="1" applyFont="1" applyBorder="1" applyAlignment="1" applyProtection="1"/>
    <xf numFmtId="166" fontId="4" fillId="0" borderId="65" xfId="0" applyNumberFormat="1" applyFont="1" applyBorder="1" applyAlignment="1" applyProtection="1"/>
    <xf numFmtId="0" fontId="3" fillId="0" borderId="71" xfId="0" applyNumberFormat="1" applyFont="1" applyBorder="1" applyAlignment="1" applyProtection="1"/>
    <xf numFmtId="0" fontId="3" fillId="0" borderId="72" xfId="0" applyNumberFormat="1" applyFont="1" applyBorder="1" applyAlignment="1" applyProtection="1"/>
    <xf numFmtId="0" fontId="3" fillId="0" borderId="73" xfId="0" applyNumberFormat="1" applyFont="1" applyBorder="1" applyAlignment="1" applyProtection="1"/>
    <xf numFmtId="0" fontId="2" fillId="0" borderId="72" xfId="0" applyNumberFormat="1" applyFont="1" applyBorder="1" applyAlignment="1" applyProtection="1"/>
    <xf numFmtId="3" fontId="3" fillId="0" borderId="65" xfId="0" applyNumberFormat="1" applyFont="1" applyBorder="1" applyAlignment="1" applyProtection="1"/>
    <xf numFmtId="166" fontId="5" fillId="0" borderId="70" xfId="0" applyNumberFormat="1" applyFont="1" applyBorder="1" applyAlignment="1" applyProtection="1"/>
    <xf numFmtId="0" fontId="2" fillId="0" borderId="67" xfId="0" applyNumberFormat="1" applyFont="1" applyBorder="1" applyAlignment="1" applyProtection="1"/>
    <xf numFmtId="0" fontId="3" fillId="0" borderId="74" xfId="0" applyNumberFormat="1" applyFont="1" applyBorder="1" applyAlignment="1" applyProtection="1"/>
    <xf numFmtId="0" fontId="3" fillId="0" borderId="63" xfId="0" applyNumberFormat="1" applyFont="1" applyFill="1" applyBorder="1" applyAlignment="1" applyProtection="1"/>
    <xf numFmtId="0" fontId="2" fillId="0" borderId="74" xfId="0" applyNumberFormat="1" applyFont="1" applyBorder="1" applyAlignment="1" applyProtection="1"/>
    <xf numFmtId="3" fontId="3" fillId="0" borderId="66" xfId="0" applyNumberFormat="1" applyFont="1" applyBorder="1" applyAlignment="1" applyProtection="1"/>
    <xf numFmtId="0" fontId="3" fillId="0" borderId="75" xfId="0" applyNumberFormat="1" applyFont="1" applyFill="1" applyBorder="1" applyAlignment="1" applyProtection="1"/>
    <xf numFmtId="0" fontId="3" fillId="0" borderId="76" xfId="0" applyNumberFormat="1" applyFont="1" applyBorder="1" applyAlignment="1" applyProtection="1"/>
    <xf numFmtId="0" fontId="3" fillId="0" borderId="76" xfId="0" applyNumberFormat="1" applyFont="1" applyFill="1" applyBorder="1" applyAlignment="1" applyProtection="1"/>
    <xf numFmtId="0" fontId="3" fillId="0" borderId="68" xfId="0" applyNumberFormat="1" applyFont="1" applyFill="1" applyBorder="1" applyAlignment="1" applyProtection="1"/>
    <xf numFmtId="0" fontId="2" fillId="0" borderId="76" xfId="0" applyNumberFormat="1" applyFont="1" applyFill="1" applyBorder="1" applyAlignment="1" applyProtection="1"/>
    <xf numFmtId="0" fontId="3" fillId="0" borderId="63" xfId="0" applyNumberFormat="1" applyFont="1" applyBorder="1" applyProtection="1"/>
    <xf numFmtId="0" fontId="2" fillId="0" borderId="67" xfId="0" applyNumberFormat="1" applyFont="1" applyBorder="1" applyProtection="1"/>
    <xf numFmtId="0" fontId="2" fillId="0" borderId="77" xfId="0" applyNumberFormat="1" applyFont="1" applyBorder="1" applyAlignment="1" applyProtection="1"/>
    <xf numFmtId="164" fontId="2" fillId="0" borderId="78" xfId="0" applyNumberFormat="1" applyFont="1" applyBorder="1" applyAlignment="1" applyProtection="1"/>
    <xf numFmtId="166" fontId="5" fillId="0" borderId="79" xfId="0" applyNumberFormat="1" applyFont="1" applyBorder="1" applyAlignment="1" applyProtection="1"/>
    <xf numFmtId="166" fontId="5" fillId="0" borderId="80" xfId="0" applyNumberFormat="1" applyFont="1" applyBorder="1" applyAlignment="1" applyProtection="1"/>
    <xf numFmtId="166" fontId="5" fillId="0" borderId="81" xfId="0" applyNumberFormat="1" applyFont="1" applyBorder="1" applyAlignment="1" applyProtection="1"/>
    <xf numFmtId="164" fontId="3" fillId="0" borderId="84" xfId="0" applyNumberFormat="1" applyFont="1" applyBorder="1" applyAlignment="1" applyProtection="1"/>
    <xf numFmtId="164" fontId="3" fillId="0" borderId="83" xfId="0" applyNumberFormat="1" applyFont="1" applyBorder="1" applyAlignment="1" applyProtection="1"/>
    <xf numFmtId="164" fontId="2" fillId="0" borderId="28" xfId="0" applyNumberFormat="1" applyFont="1" applyBorder="1" applyAlignment="1" applyProtection="1"/>
    <xf numFmtId="164" fontId="3" fillId="0" borderId="26" xfId="0" applyNumberFormat="1" applyFont="1" applyFill="1" applyBorder="1" applyAlignment="1" applyProtection="1"/>
    <xf numFmtId="167" fontId="3" fillId="0" borderId="0" xfId="0" applyNumberFormat="1" applyFont="1" applyAlignment="1" applyProtection="1"/>
    <xf numFmtId="0" fontId="3" fillId="0" borderId="14" xfId="0" applyNumberFormat="1" applyFont="1" applyFill="1" applyBorder="1" applyAlignment="1" applyProtection="1"/>
    <xf numFmtId="166" fontId="4" fillId="0" borderId="21" xfId="0" applyNumberFormat="1" applyFont="1" applyFill="1" applyBorder="1" applyAlignment="1" applyProtection="1"/>
    <xf numFmtId="164" fontId="3" fillId="0" borderId="31" xfId="0" applyNumberFormat="1" applyFont="1" applyFill="1" applyBorder="1" applyAlignment="1" applyProtection="1"/>
    <xf numFmtId="166" fontId="4" fillId="0" borderId="23" xfId="0" applyNumberFormat="1" applyFont="1" applyFill="1" applyBorder="1" applyAlignment="1" applyProtection="1"/>
    <xf numFmtId="164" fontId="3" fillId="0" borderId="28" xfId="0" applyNumberFormat="1" applyFont="1" applyFill="1" applyBorder="1" applyAlignment="1" applyProtection="1"/>
    <xf numFmtId="166" fontId="4" fillId="0" borderId="25" xfId="0" applyNumberFormat="1" applyFont="1" applyFill="1" applyBorder="1" applyAlignment="1" applyProtection="1"/>
    <xf numFmtId="0" fontId="3" fillId="0" borderId="0" xfId="0" applyNumberFormat="1" applyFont="1" applyFill="1" applyBorder="1"/>
    <xf numFmtId="0" fontId="3" fillId="0" borderId="0" xfId="0" applyNumberFormat="1" applyFont="1" applyFill="1" applyAlignment="1"/>
    <xf numFmtId="0" fontId="3" fillId="0" borderId="34" xfId="0" applyNumberFormat="1" applyFont="1" applyFill="1" applyBorder="1" applyAlignment="1" applyProtection="1"/>
    <xf numFmtId="164" fontId="3" fillId="0" borderId="9" xfId="0" applyNumberFormat="1" applyFont="1" applyFill="1" applyBorder="1" applyAlignment="1" applyProtection="1"/>
    <xf numFmtId="164" fontId="3" fillId="0" borderId="10" xfId="0" applyNumberFormat="1" applyFont="1" applyFill="1" applyBorder="1" applyAlignment="1" applyProtection="1"/>
    <xf numFmtId="164" fontId="2" fillId="0" borderId="0" xfId="0" applyNumberFormat="1" applyFont="1" applyAlignment="1" applyProtection="1"/>
    <xf numFmtId="0" fontId="2" fillId="0" borderId="0" xfId="0" applyNumberFormat="1" applyFont="1" applyAlignment="1" applyProtection="1"/>
    <xf numFmtId="0" fontId="2" fillId="0" borderId="1" xfId="0" applyNumberFormat="1" applyFont="1" applyBorder="1" applyAlignment="1" applyProtection="1"/>
    <xf numFmtId="0" fontId="2" fillId="0" borderId="1" xfId="0" applyNumberFormat="1" applyFont="1" applyBorder="1" applyAlignment="1"/>
    <xf numFmtId="164" fontId="2" fillId="0" borderId="2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2" fillId="0" borderId="3" xfId="0" applyNumberFormat="1" applyFont="1" applyBorder="1" applyAlignment="1"/>
    <xf numFmtId="0" fontId="2" fillId="0" borderId="4" xfId="0" applyNumberFormat="1" applyFont="1" applyBorder="1" applyAlignment="1" applyProtection="1"/>
    <xf numFmtId="164" fontId="2" fillId="0" borderId="5" xfId="0" applyNumberFormat="1" applyFont="1" applyBorder="1" applyAlignment="1" applyProtection="1"/>
    <xf numFmtId="0" fontId="2" fillId="0" borderId="5" xfId="0" applyNumberFormat="1" applyFont="1" applyBorder="1" applyAlignment="1" applyProtection="1"/>
    <xf numFmtId="0" fontId="2" fillId="0" borderId="6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2" fillId="0" borderId="8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centerContinuous"/>
    </xf>
    <xf numFmtId="0" fontId="2" fillId="0" borderId="10" xfId="0" applyNumberFormat="1" applyFont="1" applyBorder="1" applyAlignment="1" applyProtection="1"/>
    <xf numFmtId="164" fontId="2" fillId="0" borderId="10" xfId="0" applyNumberFormat="1" applyFont="1" applyBorder="1" applyAlignment="1" applyProtection="1"/>
    <xf numFmtId="0" fontId="2" fillId="0" borderId="11" xfId="0" applyNumberFormat="1" applyFont="1" applyBorder="1" applyAlignment="1" applyProtection="1"/>
    <xf numFmtId="164" fontId="2" fillId="0" borderId="0" xfId="0" applyNumberFormat="1" applyFont="1" applyBorder="1" applyProtection="1"/>
    <xf numFmtId="164" fontId="2" fillId="0" borderId="12" xfId="0" applyNumberFormat="1" applyFont="1" applyBorder="1" applyProtection="1"/>
    <xf numFmtId="0" fontId="2" fillId="0" borderId="12" xfId="0" applyNumberFormat="1" applyFont="1" applyBorder="1" applyProtection="1"/>
    <xf numFmtId="0" fontId="2" fillId="0" borderId="13" xfId="0" applyNumberFormat="1" applyFont="1" applyBorder="1" applyProtection="1"/>
    <xf numFmtId="0" fontId="2" fillId="0" borderId="15" xfId="0" applyNumberFormat="1" applyFont="1" applyBorder="1" applyAlignment="1" applyProtection="1"/>
    <xf numFmtId="166" fontId="5" fillId="0" borderId="16" xfId="0" applyNumberFormat="1" applyFont="1" applyBorder="1" applyAlignment="1" applyProtection="1"/>
    <xf numFmtId="164" fontId="2" fillId="0" borderId="19" xfId="0" applyNumberFormat="1" applyFont="1" applyBorder="1" applyProtection="1"/>
    <xf numFmtId="166" fontId="5" fillId="0" borderId="20" xfId="0" applyNumberFormat="1" applyFont="1" applyBorder="1" applyAlignment="1" applyProtection="1"/>
    <xf numFmtId="0" fontId="2" fillId="0" borderId="1" xfId="0" applyNumberFormat="1" applyFont="1" applyBorder="1"/>
    <xf numFmtId="164" fontId="2" fillId="0" borderId="22" xfId="0" applyNumberFormat="1" applyFont="1" applyBorder="1" applyAlignment="1" applyProtection="1"/>
    <xf numFmtId="164" fontId="2" fillId="0" borderId="24" xfId="0" applyNumberFormat="1" applyFont="1" applyBorder="1" applyProtection="1"/>
    <xf numFmtId="166" fontId="5" fillId="0" borderId="27" xfId="0" applyNumberFormat="1" applyFont="1" applyBorder="1" applyAlignment="1" applyProtection="1"/>
    <xf numFmtId="166" fontId="5" fillId="0" borderId="28" xfId="0" applyNumberFormat="1" applyFont="1" applyBorder="1" applyAlignment="1" applyProtection="1"/>
    <xf numFmtId="166" fontId="5" fillId="0" borderId="11" xfId="0" applyNumberFormat="1" applyFont="1" applyBorder="1" applyAlignment="1" applyProtection="1"/>
    <xf numFmtId="0" fontId="2" fillId="0" borderId="29" xfId="0" applyNumberFormat="1" applyFont="1" applyBorder="1" applyAlignment="1" applyProtection="1"/>
    <xf numFmtId="0" fontId="2" fillId="0" borderId="32" xfId="0" applyNumberFormat="1" applyFont="1" applyBorder="1" applyAlignment="1" applyProtection="1"/>
    <xf numFmtId="0" fontId="2" fillId="0" borderId="53" xfId="0" applyNumberFormat="1" applyFont="1" applyBorder="1" applyAlignment="1" applyProtection="1"/>
    <xf numFmtId="164" fontId="2" fillId="0" borderId="33" xfId="0" applyNumberFormat="1" applyFont="1" applyBorder="1" applyAlignment="1" applyProtection="1"/>
    <xf numFmtId="3" fontId="2" fillId="0" borderId="10" xfId="0" applyNumberFormat="1" applyFont="1" applyBorder="1" applyAlignment="1" applyProtection="1"/>
    <xf numFmtId="3" fontId="2" fillId="0" borderId="28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164" fontId="2" fillId="0" borderId="22" xfId="0" applyNumberFormat="1" applyFont="1" applyBorder="1" applyProtection="1"/>
    <xf numFmtId="0" fontId="2" fillId="0" borderId="7" xfId="0" applyNumberFormat="1" applyFont="1" applyFill="1" applyBorder="1" applyAlignment="1" applyProtection="1"/>
    <xf numFmtId="164" fontId="2" fillId="0" borderId="38" xfId="0" applyNumberFormat="1" applyFont="1" applyBorder="1" applyAlignment="1" applyProtection="1"/>
    <xf numFmtId="3" fontId="2" fillId="0" borderId="12" xfId="0" applyNumberFormat="1" applyFont="1" applyBorder="1" applyAlignment="1" applyProtection="1"/>
    <xf numFmtId="3" fontId="2" fillId="0" borderId="39" xfId="0" applyNumberFormat="1" applyFont="1" applyBorder="1" applyAlignment="1" applyProtection="1"/>
    <xf numFmtId="3" fontId="2" fillId="0" borderId="13" xfId="0" applyNumberFormat="1" applyFont="1" applyBorder="1" applyAlignment="1" applyProtection="1"/>
    <xf numFmtId="164" fontId="2" fillId="0" borderId="39" xfId="0" applyNumberFormat="1" applyFont="1" applyBorder="1" applyAlignment="1" applyProtection="1"/>
    <xf numFmtId="0" fontId="2" fillId="0" borderId="40" xfId="0" applyNumberFormat="1" applyFont="1" applyFill="1" applyBorder="1" applyAlignment="1" applyProtection="1"/>
    <xf numFmtId="164" fontId="2" fillId="0" borderId="41" xfId="0" applyNumberFormat="1" applyFont="1" applyFill="1" applyBorder="1" applyAlignment="1" applyProtection="1"/>
    <xf numFmtId="164" fontId="2" fillId="0" borderId="42" xfId="0" applyNumberFormat="1" applyFont="1" applyFill="1" applyBorder="1" applyAlignment="1" applyProtection="1"/>
    <xf numFmtId="164" fontId="2" fillId="0" borderId="43" xfId="0" applyNumberFormat="1" applyFont="1" applyFill="1" applyBorder="1" applyAlignment="1" applyProtection="1"/>
    <xf numFmtId="164" fontId="2" fillId="0" borderId="44" xfId="0" applyNumberFormat="1" applyFont="1" applyBorder="1" applyAlignment="1" applyProtection="1"/>
    <xf numFmtId="164" fontId="2" fillId="0" borderId="45" xfId="0" applyNumberFormat="1" applyFont="1" applyBorder="1" applyAlignment="1" applyProtection="1"/>
    <xf numFmtId="0" fontId="2" fillId="0" borderId="46" xfId="0" applyNumberFormat="1" applyFont="1" applyBorder="1" applyAlignment="1" applyProtection="1"/>
    <xf numFmtId="0" fontId="2" fillId="0" borderId="15" xfId="0" applyNumberFormat="1" applyFont="1" applyFill="1" applyBorder="1" applyAlignment="1" applyProtection="1"/>
    <xf numFmtId="0" fontId="2" fillId="0" borderId="7" xfId="0" applyNumberFormat="1" applyFont="1" applyBorder="1" applyProtection="1"/>
    <xf numFmtId="0" fontId="9" fillId="0" borderId="0" xfId="0" applyNumberFormat="1" applyFont="1" applyBorder="1" applyProtection="1"/>
    <xf numFmtId="164" fontId="10" fillId="0" borderId="0" xfId="0" applyNumberFormat="1" applyFont="1" applyAlignment="1" applyProtection="1"/>
    <xf numFmtId="0" fontId="10" fillId="0" borderId="0" xfId="0" applyNumberFormat="1" applyFont="1" applyAlignment="1" applyProtection="1"/>
    <xf numFmtId="0" fontId="10" fillId="0" borderId="0" xfId="0" applyNumberFormat="1" applyFont="1" applyAlignment="1"/>
    <xf numFmtId="164" fontId="10" fillId="0" borderId="0" xfId="0" applyNumberFormat="1" applyFont="1" applyAlignment="1"/>
    <xf numFmtId="164" fontId="3" fillId="0" borderId="85" xfId="0" applyNumberFormat="1" applyFont="1" applyBorder="1" applyAlignment="1" applyProtection="1"/>
    <xf numFmtId="165" fontId="3" fillId="0" borderId="86" xfId="0" applyNumberFormat="1" applyFont="1" applyBorder="1" applyProtection="1"/>
    <xf numFmtId="0" fontId="3" fillId="0" borderId="0" xfId="0" applyNumberFormat="1" applyFont="1" applyAlignment="1"/>
    <xf numFmtId="0" fontId="7" fillId="0" borderId="0" xfId="0" applyNumberFormat="1" applyFont="1" applyAlignment="1"/>
    <xf numFmtId="0" fontId="2" fillId="0" borderId="0" xfId="0" applyNumberFormat="1" applyFont="1" applyAlignment="1"/>
    <xf numFmtId="0" fontId="2" fillId="0" borderId="0" xfId="0" applyNumberFormat="1" applyFont="1" applyBorder="1"/>
    <xf numFmtId="3" fontId="2" fillId="0" borderId="0" xfId="0" applyNumberFormat="1" applyFont="1" applyAlignment="1" applyProtection="1"/>
    <xf numFmtId="164" fontId="3" fillId="0" borderId="0" xfId="0" applyNumberFormat="1" applyFont="1" applyAlignment="1" applyProtection="1"/>
    <xf numFmtId="0" fontId="3" fillId="0" borderId="0" xfId="0" applyNumberFormat="1" applyFont="1" applyAlignment="1" applyProtection="1"/>
    <xf numFmtId="164" fontId="3" fillId="0" borderId="0" xfId="0" applyNumberFormat="1" applyFont="1" applyBorder="1" applyAlignment="1" applyProtection="1"/>
    <xf numFmtId="164" fontId="2" fillId="0" borderId="0" xfId="0" applyNumberFormat="1" applyFont="1" applyBorder="1" applyAlignment="1" applyProtection="1"/>
    <xf numFmtId="0" fontId="3" fillId="0" borderId="1" xfId="0" applyNumberFormat="1" applyFont="1" applyBorder="1" applyAlignment="1"/>
    <xf numFmtId="3" fontId="2" fillId="0" borderId="2" xfId="0" applyNumberFormat="1" applyFont="1" applyBorder="1" applyAlignment="1" applyProtection="1"/>
    <xf numFmtId="164" fontId="3" fillId="0" borderId="2" xfId="0" applyNumberFormat="1" applyFont="1" applyBorder="1" applyAlignment="1" applyProtection="1"/>
    <xf numFmtId="0" fontId="3" fillId="0" borderId="3" xfId="0" applyNumberFormat="1" applyFont="1" applyBorder="1" applyAlignment="1"/>
    <xf numFmtId="0" fontId="3" fillId="0" borderId="4" xfId="0" applyNumberFormat="1" applyFont="1" applyBorder="1" applyAlignment="1" applyProtection="1"/>
    <xf numFmtId="164" fontId="3" fillId="0" borderId="5" xfId="0" applyNumberFormat="1" applyFont="1" applyBorder="1" applyAlignment="1" applyProtection="1"/>
    <xf numFmtId="0" fontId="3" fillId="0" borderId="7" xfId="0" applyNumberFormat="1" applyFont="1" applyBorder="1" applyAlignment="1" applyProtection="1"/>
    <xf numFmtId="0" fontId="2" fillId="0" borderId="7" xfId="0" applyNumberFormat="1" applyFont="1" applyBorder="1" applyAlignment="1" applyProtection="1"/>
    <xf numFmtId="164" fontId="2" fillId="0" borderId="0" xfId="0" applyNumberFormat="1" applyFont="1" applyBorder="1" applyAlignment="1" applyProtection="1">
      <alignment horizontal="centerContinuous"/>
    </xf>
    <xf numFmtId="0" fontId="2" fillId="0" borderId="7" xfId="0" applyNumberFormat="1" applyFont="1" applyBorder="1" applyAlignment="1" applyProtection="1">
      <alignment horizontal="center"/>
    </xf>
    <xf numFmtId="164" fontId="2" fillId="0" borderId="9" xfId="0" applyNumberFormat="1" applyFont="1" applyBorder="1" applyAlignment="1" applyProtection="1">
      <alignment horizontal="center"/>
    </xf>
    <xf numFmtId="0" fontId="3" fillId="0" borderId="0" xfId="0" applyNumberFormat="1" applyFont="1" applyBorder="1"/>
    <xf numFmtId="0" fontId="2" fillId="0" borderId="7" xfId="0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center"/>
    </xf>
    <xf numFmtId="0" fontId="3" fillId="0" borderId="14" xfId="0" applyNumberFormat="1" applyFont="1" applyBorder="1" applyAlignment="1" applyProtection="1"/>
    <xf numFmtId="164" fontId="3" fillId="0" borderId="9" xfId="0" applyNumberFormat="1" applyFont="1" applyBorder="1" applyAlignment="1" applyProtection="1"/>
    <xf numFmtId="164" fontId="3" fillId="0" borderId="0" xfId="0" applyNumberFormat="1" applyFont="1" applyBorder="1" applyProtection="1"/>
    <xf numFmtId="164" fontId="3" fillId="0" borderId="26" xfId="0" applyNumberFormat="1" applyFont="1" applyBorder="1" applyAlignment="1" applyProtection="1"/>
    <xf numFmtId="0" fontId="2" fillId="0" borderId="30" xfId="0" applyNumberFormat="1" applyFont="1" applyBorder="1" applyAlignment="1" applyProtection="1"/>
    <xf numFmtId="164" fontId="3" fillId="0" borderId="9" xfId="0" applyNumberFormat="1" applyFont="1" applyBorder="1" applyProtection="1"/>
    <xf numFmtId="164" fontId="2" fillId="0" borderId="9" xfId="0" applyNumberFormat="1" applyFont="1" applyBorder="1" applyProtection="1"/>
    <xf numFmtId="0" fontId="2" fillId="0" borderId="14" xfId="0" applyNumberFormat="1" applyFont="1" applyBorder="1" applyAlignment="1" applyProtection="1"/>
    <xf numFmtId="0" fontId="3" fillId="0" borderId="34" xfId="0" applyNumberFormat="1" applyFont="1" applyBorder="1" applyAlignment="1" applyProtection="1"/>
    <xf numFmtId="164" fontId="2" fillId="0" borderId="9" xfId="0" applyNumberFormat="1" applyFont="1" applyBorder="1" applyAlignment="1" applyProtection="1"/>
    <xf numFmtId="0" fontId="2" fillId="0" borderId="34" xfId="0" applyNumberFormat="1" applyFont="1" applyBorder="1" applyAlignment="1" applyProtection="1"/>
    <xf numFmtId="164" fontId="2" fillId="0" borderId="26" xfId="0" applyNumberFormat="1" applyFont="1" applyBorder="1" applyAlignment="1" applyProtection="1"/>
    <xf numFmtId="0" fontId="2" fillId="0" borderId="46" xfId="0" applyNumberFormat="1" applyFont="1" applyFill="1" applyBorder="1" applyAlignment="1" applyProtection="1"/>
    <xf numFmtId="0" fontId="2" fillId="0" borderId="14" xfId="0" applyNumberFormat="1" applyFont="1" applyBorder="1" applyProtection="1"/>
    <xf numFmtId="0" fontId="2" fillId="0" borderId="48" xfId="0" applyNumberFormat="1" applyFont="1" applyBorder="1" applyAlignment="1" applyProtection="1"/>
    <xf numFmtId="164" fontId="7" fillId="0" borderId="0" xfId="0" applyNumberFormat="1" applyFont="1" applyAlignment="1" applyProtection="1"/>
    <xf numFmtId="0" fontId="7" fillId="0" borderId="0" xfId="0" applyNumberFormat="1" applyFont="1" applyAlignment="1" applyProtection="1"/>
    <xf numFmtId="164" fontId="7" fillId="0" borderId="0" xfId="0" applyNumberFormat="1" applyFont="1" applyAlignment="1"/>
    <xf numFmtId="0" fontId="3" fillId="0" borderId="0" xfId="0" applyNumberFormat="1" applyFont="1" applyBorder="1" applyProtection="1"/>
    <xf numFmtId="164" fontId="3" fillId="0" borderId="0" xfId="0" applyNumberFormat="1" applyFont="1" applyAlignment="1"/>
    <xf numFmtId="168" fontId="3" fillId="0" borderId="12" xfId="1" applyNumberFormat="1" applyFont="1" applyBorder="1" applyProtection="1"/>
    <xf numFmtId="168" fontId="3" fillId="0" borderId="10" xfId="1" applyNumberFormat="1" applyFont="1" applyBorder="1" applyAlignment="1" applyProtection="1"/>
    <xf numFmtId="166" fontId="4" fillId="0" borderId="88" xfId="0" applyNumberFormat="1" applyFont="1" applyBorder="1" applyAlignment="1" applyProtection="1"/>
    <xf numFmtId="164" fontId="3" fillId="0" borderId="9" xfId="0" applyNumberFormat="1" applyFont="1" applyFill="1" applyBorder="1" applyProtection="1"/>
    <xf numFmtId="164" fontId="3" fillId="0" borderId="31" xfId="0" applyNumberFormat="1" applyFont="1" applyFill="1" applyBorder="1" applyProtection="1"/>
    <xf numFmtId="164" fontId="3" fillId="0" borderId="10" xfId="0" applyNumberFormat="1" applyFont="1" applyFill="1" applyBorder="1" applyProtection="1"/>
    <xf numFmtId="164" fontId="2" fillId="0" borderId="9" xfId="0" applyNumberFormat="1" applyFont="1" applyFill="1" applyBorder="1" applyAlignment="1" applyProtection="1"/>
    <xf numFmtId="166" fontId="5" fillId="0" borderId="21" xfId="0" applyNumberFormat="1" applyFont="1" applyFill="1" applyBorder="1" applyAlignment="1" applyProtection="1"/>
    <xf numFmtId="164" fontId="2" fillId="0" borderId="31" xfId="0" applyNumberFormat="1" applyFont="1" applyFill="1" applyBorder="1" applyAlignment="1" applyProtection="1"/>
    <xf numFmtId="166" fontId="5" fillId="0" borderId="23" xfId="0" applyNumberFormat="1" applyFont="1" applyFill="1" applyBorder="1" applyAlignment="1" applyProtection="1"/>
    <xf numFmtId="166" fontId="5" fillId="0" borderId="25" xfId="0" applyNumberFormat="1" applyFont="1" applyFill="1" applyBorder="1" applyAlignment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Alignment="1"/>
    <xf numFmtId="3" fontId="3" fillId="0" borderId="10" xfId="0" applyNumberFormat="1" applyFont="1" applyFill="1" applyBorder="1" applyAlignment="1" applyProtection="1"/>
    <xf numFmtId="3" fontId="3" fillId="0" borderId="28" xfId="0" applyNumberFormat="1" applyFont="1" applyFill="1" applyBorder="1" applyAlignment="1" applyProtection="1"/>
    <xf numFmtId="3" fontId="3" fillId="0" borderId="11" xfId="0" applyNumberFormat="1" applyFont="1" applyFill="1" applyBorder="1" applyAlignment="1" applyProtection="1"/>
    <xf numFmtId="0" fontId="3" fillId="0" borderId="7" xfId="0" applyNumberFormat="1" applyFont="1" applyFill="1" applyBorder="1" applyProtection="1"/>
    <xf numFmtId="164" fontId="3" fillId="0" borderId="0" xfId="0" applyNumberFormat="1" applyFont="1" applyFill="1" applyBorder="1" applyAlignment="1" applyProtection="1"/>
    <xf numFmtId="166" fontId="4" fillId="0" borderId="16" xfId="0" applyNumberFormat="1" applyFont="1" applyFill="1" applyBorder="1" applyAlignment="1" applyProtection="1"/>
    <xf numFmtId="164" fontId="3" fillId="0" borderId="22" xfId="0" applyNumberFormat="1" applyFont="1" applyFill="1" applyBorder="1" applyAlignment="1" applyProtection="1"/>
    <xf numFmtId="166" fontId="4" fillId="0" borderId="18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6" fontId="4" fillId="0" borderId="20" xfId="0" applyNumberFormat="1" applyFont="1" applyFill="1" applyBorder="1" applyAlignment="1" applyProtection="1"/>
    <xf numFmtId="0" fontId="2" fillId="0" borderId="14" xfId="0" applyNumberFormat="1" applyFont="1" applyFill="1" applyBorder="1" applyProtection="1"/>
    <xf numFmtId="0" fontId="2" fillId="0" borderId="14" xfId="0" applyNumberFormat="1" applyFont="1" applyFill="1" applyBorder="1" applyAlignment="1" applyProtection="1"/>
    <xf numFmtId="164" fontId="2" fillId="0" borderId="47" xfId="0" applyNumberFormat="1" applyFont="1" applyFill="1" applyBorder="1" applyAlignment="1" applyProtection="1"/>
    <xf numFmtId="164" fontId="2" fillId="0" borderId="36" xfId="0" applyNumberFormat="1" applyFont="1" applyFill="1" applyBorder="1" applyAlignment="1" applyProtection="1"/>
    <xf numFmtId="164" fontId="2" fillId="0" borderId="23" xfId="0" applyNumberFormat="1" applyFont="1" applyFill="1" applyBorder="1" applyProtection="1"/>
    <xf numFmtId="164" fontId="2" fillId="0" borderId="35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0" fontId="2" fillId="0" borderId="48" xfId="0" applyNumberFormat="1" applyFont="1" applyFill="1" applyBorder="1" applyAlignment="1" applyProtection="1"/>
    <xf numFmtId="164" fontId="2" fillId="0" borderId="49" xfId="0" applyNumberFormat="1" applyFont="1" applyFill="1" applyBorder="1" applyAlignment="1" applyProtection="1"/>
    <xf numFmtId="166" fontId="5" fillId="0" borderId="50" xfId="0" applyNumberFormat="1" applyFont="1" applyFill="1" applyBorder="1" applyAlignment="1" applyProtection="1"/>
    <xf numFmtId="166" fontId="5" fillId="0" borderId="51" xfId="0" applyNumberFormat="1" applyFont="1" applyFill="1" applyBorder="1" applyAlignment="1" applyProtection="1"/>
    <xf numFmtId="166" fontId="5" fillId="0" borderId="52" xfId="0" applyNumberFormat="1" applyFont="1" applyFill="1" applyBorder="1" applyAlignment="1" applyProtection="1"/>
    <xf numFmtId="0" fontId="6" fillId="0" borderId="0" xfId="0" applyNumberFormat="1" applyFont="1" applyFill="1" applyBorder="1" applyProtection="1"/>
    <xf numFmtId="164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7" fillId="0" borderId="0" xfId="0" applyNumberFormat="1" applyFont="1" applyFill="1" applyAlignment="1"/>
    <xf numFmtId="0" fontId="3" fillId="0" borderId="0" xfId="0" applyNumberFormat="1" applyFont="1" applyFill="1" applyAlignment="1" applyProtection="1"/>
    <xf numFmtId="164" fontId="3" fillId="0" borderId="0" xfId="0" applyNumberFormat="1" applyFont="1" applyFill="1" applyAlignment="1" applyProtection="1"/>
    <xf numFmtId="3" fontId="12" fillId="0" borderId="0" xfId="0" applyNumberFormat="1" applyFont="1" applyAlignment="1" applyProtection="1"/>
    <xf numFmtId="164" fontId="13" fillId="0" borderId="0" xfId="0" applyNumberFormat="1" applyFont="1" applyAlignment="1" applyProtection="1"/>
    <xf numFmtId="3" fontId="13" fillId="0" borderId="0" xfId="0" applyNumberFormat="1" applyFont="1" applyAlignment="1" applyProtection="1"/>
    <xf numFmtId="0" fontId="13" fillId="0" borderId="0" xfId="0" applyNumberFormat="1" applyFont="1" applyAlignment="1" applyProtection="1"/>
    <xf numFmtId="164" fontId="12" fillId="0" borderId="0" xfId="0" applyNumberFormat="1" applyFont="1" applyBorder="1" applyAlignment="1" applyProtection="1"/>
    <xf numFmtId="0" fontId="13" fillId="0" borderId="1" xfId="0" applyNumberFormat="1" applyFont="1" applyBorder="1" applyAlignment="1" applyProtection="1"/>
    <xf numFmtId="164" fontId="12" fillId="0" borderId="1" xfId="0" applyNumberFormat="1" applyFont="1" applyBorder="1" applyAlignment="1" applyProtection="1"/>
    <xf numFmtId="164" fontId="13" fillId="0" borderId="1" xfId="0" applyNumberFormat="1" applyFont="1" applyBorder="1" applyAlignment="1" applyProtection="1"/>
    <xf numFmtId="0" fontId="13" fillId="0" borderId="0" xfId="0" applyNumberFormat="1" applyFont="1" applyBorder="1" applyAlignment="1"/>
    <xf numFmtId="0" fontId="13" fillId="0" borderId="0" xfId="0" applyNumberFormat="1" applyFont="1" applyAlignment="1"/>
    <xf numFmtId="3" fontId="12" fillId="0" borderId="2" xfId="0" applyNumberFormat="1" applyFont="1" applyBorder="1" applyAlignment="1" applyProtection="1"/>
    <xf numFmtId="164" fontId="13" fillId="0" borderId="2" xfId="0" applyNumberFormat="1" applyFont="1" applyBorder="1" applyAlignment="1" applyProtection="1"/>
    <xf numFmtId="3" fontId="13" fillId="0" borderId="2" xfId="0" applyNumberFormat="1" applyFont="1" applyBorder="1" applyAlignment="1" applyProtection="1"/>
    <xf numFmtId="0" fontId="13" fillId="0" borderId="2" xfId="0" applyNumberFormat="1" applyFont="1" applyBorder="1" applyAlignment="1" applyProtection="1"/>
    <xf numFmtId="0" fontId="14" fillId="0" borderId="4" xfId="0" applyNumberFormat="1" applyFont="1" applyBorder="1" applyAlignment="1" applyProtection="1"/>
    <xf numFmtId="164" fontId="14" fillId="0" borderId="5" xfId="0" applyNumberFormat="1" applyFont="1" applyBorder="1" applyAlignment="1" applyProtection="1"/>
    <xf numFmtId="0" fontId="14" fillId="0" borderId="5" xfId="0" applyNumberFormat="1" applyFont="1" applyBorder="1" applyAlignment="1" applyProtection="1"/>
    <xf numFmtId="0" fontId="14" fillId="0" borderId="6" xfId="0" applyNumberFormat="1" applyFont="1" applyBorder="1" applyAlignment="1" applyProtection="1"/>
    <xf numFmtId="0" fontId="14" fillId="0" borderId="0" xfId="0" applyNumberFormat="1" applyFont="1" applyBorder="1" applyAlignment="1"/>
    <xf numFmtId="0" fontId="14" fillId="0" borderId="0" xfId="0" applyNumberFormat="1" applyFont="1" applyAlignment="1"/>
    <xf numFmtId="0" fontId="14" fillId="0" borderId="7" xfId="0" applyNumberFormat="1" applyFont="1" applyBorder="1" applyAlignment="1" applyProtection="1"/>
    <xf numFmtId="164" fontId="14" fillId="0" borderId="0" xfId="0" applyNumberFormat="1" applyFont="1" applyBorder="1" applyAlignment="1" applyProtection="1"/>
    <xf numFmtId="0" fontId="14" fillId="0" borderId="0" xfId="0" applyNumberFormat="1" applyFont="1" applyBorder="1" applyAlignment="1" applyProtection="1"/>
    <xf numFmtId="0" fontId="14" fillId="0" borderId="8" xfId="0" applyNumberFormat="1" applyFont="1" applyBorder="1" applyAlignment="1" applyProtection="1"/>
    <xf numFmtId="0" fontId="15" fillId="0" borderId="7" xfId="0" applyNumberFormat="1" applyFont="1" applyBorder="1" applyAlignment="1" applyProtection="1"/>
    <xf numFmtId="164" fontId="15" fillId="0" borderId="0" xfId="0" applyNumberFormat="1" applyFont="1" applyBorder="1" applyAlignment="1" applyProtection="1">
      <alignment horizontal="centerContinuous"/>
    </xf>
    <xf numFmtId="0" fontId="14" fillId="0" borderId="0" xfId="0" applyNumberFormat="1" applyFont="1" applyBorder="1" applyAlignment="1" applyProtection="1">
      <alignment horizontal="centerContinuous"/>
    </xf>
    <xf numFmtId="164" fontId="14" fillId="0" borderId="0" xfId="0" applyNumberFormat="1" applyFont="1" applyBorder="1" applyAlignment="1" applyProtection="1">
      <alignment horizontal="centerContinuous"/>
    </xf>
    <xf numFmtId="0" fontId="14" fillId="0" borderId="8" xfId="0" applyNumberFormat="1" applyFont="1" applyBorder="1" applyAlignment="1" applyProtection="1">
      <alignment horizontal="centerContinuous"/>
    </xf>
    <xf numFmtId="0" fontId="15" fillId="0" borderId="8" xfId="0" applyNumberFormat="1" applyFont="1" applyBorder="1" applyAlignment="1" applyProtection="1">
      <alignment horizontal="centerContinuous"/>
    </xf>
    <xf numFmtId="0" fontId="15" fillId="0" borderId="7" xfId="0" applyNumberFormat="1" applyFont="1" applyBorder="1" applyAlignment="1" applyProtection="1">
      <alignment horizontal="center"/>
    </xf>
    <xf numFmtId="164" fontId="15" fillId="0" borderId="9" xfId="0" applyNumberFormat="1" applyFont="1" applyBorder="1" applyAlignment="1" applyProtection="1">
      <alignment horizontal="center"/>
    </xf>
    <xf numFmtId="0" fontId="15" fillId="0" borderId="10" xfId="0" applyNumberFormat="1" applyFont="1" applyBorder="1" applyAlignment="1" applyProtection="1">
      <alignment horizontal="center"/>
    </xf>
    <xf numFmtId="164" fontId="15" fillId="0" borderId="10" xfId="0" applyNumberFormat="1" applyFont="1" applyBorder="1" applyAlignment="1" applyProtection="1">
      <alignment horizontal="center"/>
    </xf>
    <xf numFmtId="0" fontId="15" fillId="0" borderId="11" xfId="0" applyNumberFormat="1" applyFont="1" applyBorder="1" applyAlignment="1" applyProtection="1">
      <alignment horizontal="center"/>
    </xf>
    <xf numFmtId="0" fontId="14" fillId="0" borderId="0" xfId="0" applyNumberFormat="1" applyFont="1" applyBorder="1"/>
    <xf numFmtId="0" fontId="15" fillId="0" borderId="7" xfId="0" applyNumberFormat="1" applyFont="1" applyBorder="1" applyAlignment="1" applyProtection="1">
      <alignment horizontal="left"/>
    </xf>
    <xf numFmtId="164" fontId="15" fillId="0" borderId="0" xfId="0" applyNumberFormat="1" applyFont="1" applyBorder="1" applyAlignment="1" applyProtection="1">
      <alignment horizontal="center"/>
    </xf>
    <xf numFmtId="0" fontId="15" fillId="0" borderId="12" xfId="0" applyNumberFormat="1" applyFont="1" applyBorder="1" applyAlignment="1" applyProtection="1">
      <alignment horizontal="center"/>
    </xf>
    <xf numFmtId="164" fontId="15" fillId="0" borderId="12" xfId="0" applyNumberFormat="1" applyFont="1" applyBorder="1" applyAlignment="1" applyProtection="1">
      <alignment horizontal="center"/>
    </xf>
    <xf numFmtId="0" fontId="15" fillId="0" borderId="13" xfId="0" applyNumberFormat="1" applyFont="1" applyBorder="1" applyAlignment="1" applyProtection="1">
      <alignment horizontal="center"/>
    </xf>
    <xf numFmtId="0" fontId="14" fillId="0" borderId="14" xfId="0" applyNumberFormat="1" applyFont="1" applyBorder="1" applyAlignment="1" applyProtection="1"/>
    <xf numFmtId="164" fontId="14" fillId="0" borderId="9" xfId="0" applyNumberFormat="1" applyFont="1" applyBorder="1" applyAlignment="1" applyProtection="1"/>
    <xf numFmtId="0" fontId="14" fillId="0" borderId="10" xfId="0" applyNumberFormat="1" applyFont="1" applyBorder="1" applyAlignment="1" applyProtection="1"/>
    <xf numFmtId="164" fontId="14" fillId="0" borderId="10" xfId="0" applyNumberFormat="1" applyFont="1" applyBorder="1" applyAlignment="1" applyProtection="1"/>
    <xf numFmtId="0" fontId="14" fillId="0" borderId="11" xfId="0" applyNumberFormat="1" applyFont="1" applyBorder="1" applyAlignment="1" applyProtection="1"/>
    <xf numFmtId="164" fontId="14" fillId="0" borderId="0" xfId="0" applyNumberFormat="1" applyFont="1" applyBorder="1" applyProtection="1"/>
    <xf numFmtId="165" fontId="14" fillId="0" borderId="12" xfId="0" applyNumberFormat="1" applyFont="1" applyBorder="1" applyProtection="1"/>
    <xf numFmtId="164" fontId="14" fillId="0" borderId="12" xfId="0" applyNumberFormat="1" applyFont="1" applyBorder="1" applyProtection="1"/>
    <xf numFmtId="0" fontId="14" fillId="0" borderId="12" xfId="0" applyNumberFormat="1" applyFont="1" applyBorder="1" applyProtection="1"/>
    <xf numFmtId="0" fontId="14" fillId="0" borderId="13" xfId="0" applyNumberFormat="1" applyFont="1" applyBorder="1" applyProtection="1"/>
    <xf numFmtId="0" fontId="14" fillId="0" borderId="15" xfId="0" applyNumberFormat="1" applyFont="1" applyBorder="1" applyAlignment="1" applyProtection="1"/>
    <xf numFmtId="164" fontId="14" fillId="0" borderId="1" xfId="0" applyNumberFormat="1" applyFont="1" applyBorder="1" applyAlignment="1" applyProtection="1"/>
    <xf numFmtId="166" fontId="16" fillId="0" borderId="16" xfId="0" applyNumberFormat="1" applyFont="1" applyBorder="1" applyAlignment="1" applyProtection="1"/>
    <xf numFmtId="164" fontId="14" fillId="0" borderId="17" xfId="0" applyNumberFormat="1" applyFont="1" applyBorder="1" applyAlignment="1" applyProtection="1"/>
    <xf numFmtId="166" fontId="16" fillId="0" borderId="18" xfId="0" applyNumberFormat="1" applyFont="1" applyBorder="1" applyAlignment="1" applyProtection="1"/>
    <xf numFmtId="164" fontId="14" fillId="0" borderId="19" xfId="0" applyNumberFormat="1" applyFont="1" applyBorder="1" applyProtection="1"/>
    <xf numFmtId="166" fontId="16" fillId="0" borderId="20" xfId="0" applyNumberFormat="1" applyFont="1" applyBorder="1" applyAlignment="1" applyProtection="1"/>
    <xf numFmtId="0" fontId="14" fillId="0" borderId="1" xfId="0" applyNumberFormat="1" applyFont="1" applyBorder="1" applyAlignment="1"/>
    <xf numFmtId="166" fontId="16" fillId="0" borderId="21" xfId="0" applyNumberFormat="1" applyFont="1" applyBorder="1" applyAlignment="1" applyProtection="1"/>
    <xf numFmtId="164" fontId="14" fillId="0" borderId="22" xfId="0" applyNumberFormat="1" applyFont="1" applyBorder="1" applyAlignment="1" applyProtection="1"/>
    <xf numFmtId="166" fontId="16" fillId="0" borderId="23" xfId="0" applyNumberFormat="1" applyFont="1" applyBorder="1" applyAlignment="1" applyProtection="1"/>
    <xf numFmtId="164" fontId="14" fillId="0" borderId="24" xfId="0" applyNumberFormat="1" applyFont="1" applyBorder="1" applyProtection="1"/>
    <xf numFmtId="166" fontId="16" fillId="0" borderId="25" xfId="0" applyNumberFormat="1" applyFont="1" applyBorder="1" applyAlignment="1" applyProtection="1"/>
    <xf numFmtId="164" fontId="14" fillId="0" borderId="26" xfId="0" applyNumberFormat="1" applyFont="1" applyBorder="1" applyAlignment="1" applyProtection="1"/>
    <xf numFmtId="166" fontId="16" fillId="0" borderId="27" xfId="0" applyNumberFormat="1" applyFont="1" applyBorder="1" applyAlignment="1" applyProtection="1"/>
    <xf numFmtId="166" fontId="16" fillId="0" borderId="28" xfId="0" applyNumberFormat="1" applyFont="1" applyBorder="1" applyAlignment="1" applyProtection="1"/>
    <xf numFmtId="166" fontId="16" fillId="0" borderId="11" xfId="0" applyNumberFormat="1" applyFont="1" applyBorder="1" applyAlignment="1" applyProtection="1"/>
    <xf numFmtId="0" fontId="14" fillId="0" borderId="29" xfId="0" applyNumberFormat="1" applyFont="1" applyBorder="1" applyAlignment="1" applyProtection="1"/>
    <xf numFmtId="164" fontId="14" fillId="0" borderId="12" xfId="0" applyNumberFormat="1" applyFont="1" applyBorder="1" applyAlignment="1" applyProtection="1"/>
    <xf numFmtId="0" fontId="14" fillId="0" borderId="30" xfId="0" applyNumberFormat="1" applyFont="1" applyBorder="1" applyAlignment="1" applyProtection="1"/>
    <xf numFmtId="164" fontId="14" fillId="0" borderId="31" xfId="0" applyNumberFormat="1" applyFont="1" applyBorder="1" applyAlignment="1" applyProtection="1"/>
    <xf numFmtId="0" fontId="14" fillId="0" borderId="32" xfId="0" applyNumberFormat="1" applyFont="1" applyBorder="1" applyAlignment="1" applyProtection="1"/>
    <xf numFmtId="0" fontId="14" fillId="0" borderId="53" xfId="0" applyNumberFormat="1" applyFont="1" applyBorder="1" applyAlignment="1" applyProtection="1"/>
    <xf numFmtId="0" fontId="15" fillId="0" borderId="30" xfId="0" applyNumberFormat="1" applyFont="1" applyBorder="1" applyAlignment="1" applyProtection="1"/>
    <xf numFmtId="164" fontId="14" fillId="0" borderId="33" xfId="0" applyNumberFormat="1" applyFont="1" applyBorder="1" applyAlignment="1" applyProtection="1"/>
    <xf numFmtId="3" fontId="14" fillId="0" borderId="10" xfId="0" applyNumberFormat="1" applyFont="1" applyBorder="1" applyAlignment="1" applyProtection="1"/>
    <xf numFmtId="3" fontId="14" fillId="0" borderId="28" xfId="0" applyNumberFormat="1" applyFont="1" applyBorder="1" applyAlignment="1" applyProtection="1"/>
    <xf numFmtId="3" fontId="14" fillId="0" borderId="11" xfId="0" applyNumberFormat="1" applyFont="1" applyBorder="1" applyAlignment="1" applyProtection="1"/>
    <xf numFmtId="164" fontId="14" fillId="0" borderId="9" xfId="0" applyNumberFormat="1" applyFont="1" applyBorder="1" applyProtection="1"/>
    <xf numFmtId="164" fontId="14" fillId="0" borderId="31" xfId="0" applyNumberFormat="1" applyFont="1" applyBorder="1" applyProtection="1"/>
    <xf numFmtId="164" fontId="14" fillId="0" borderId="10" xfId="0" applyNumberFormat="1" applyFont="1" applyBorder="1" applyProtection="1"/>
    <xf numFmtId="164" fontId="15" fillId="0" borderId="9" xfId="0" applyNumberFormat="1" applyFont="1" applyBorder="1" applyProtection="1"/>
    <xf numFmtId="166" fontId="17" fillId="0" borderId="21" xfId="0" applyNumberFormat="1" applyFont="1" applyBorder="1" applyAlignment="1" applyProtection="1"/>
    <xf numFmtId="166" fontId="17" fillId="0" borderId="18" xfId="0" applyNumberFormat="1" applyFont="1" applyBorder="1" applyAlignment="1" applyProtection="1"/>
    <xf numFmtId="166" fontId="17" fillId="0" borderId="25" xfId="0" applyNumberFormat="1" applyFont="1" applyBorder="1" applyAlignment="1" applyProtection="1"/>
    <xf numFmtId="166" fontId="17" fillId="0" borderId="23" xfId="0" applyNumberFormat="1" applyFont="1" applyBorder="1" applyAlignment="1" applyProtection="1"/>
    <xf numFmtId="0" fontId="15" fillId="0" borderId="0" xfId="0" applyNumberFormat="1" applyFont="1" applyBorder="1"/>
    <xf numFmtId="0" fontId="15" fillId="0" borderId="0" xfId="0" applyNumberFormat="1" applyFont="1" applyBorder="1" applyAlignment="1"/>
    <xf numFmtId="0" fontId="15" fillId="0" borderId="0" xfId="0" applyNumberFormat="1" applyFont="1" applyAlignment="1"/>
    <xf numFmtId="0" fontId="15" fillId="0" borderId="14" xfId="0" applyNumberFormat="1" applyFont="1" applyBorder="1" applyAlignment="1" applyProtection="1"/>
    <xf numFmtId="164" fontId="14" fillId="0" borderId="22" xfId="0" applyNumberFormat="1" applyFont="1" applyBorder="1" applyProtection="1"/>
    <xf numFmtId="0" fontId="14" fillId="0" borderId="34" xfId="0" applyNumberFormat="1" applyFont="1" applyBorder="1" applyAlignment="1" applyProtection="1"/>
    <xf numFmtId="0" fontId="14" fillId="0" borderId="7" xfId="0" applyNumberFormat="1" applyFont="1" applyFill="1" applyBorder="1" applyAlignment="1" applyProtection="1"/>
    <xf numFmtId="164" fontId="15" fillId="0" borderId="9" xfId="0" applyNumberFormat="1" applyFont="1" applyBorder="1" applyAlignment="1" applyProtection="1"/>
    <xf numFmtId="164" fontId="15" fillId="0" borderId="31" xfId="0" applyNumberFormat="1" applyFont="1" applyBorder="1" applyAlignment="1" applyProtection="1"/>
    <xf numFmtId="164" fontId="15" fillId="0" borderId="23" xfId="0" applyNumberFormat="1" applyFont="1" applyBorder="1" applyAlignment="1" applyProtection="1"/>
    <xf numFmtId="0" fontId="15" fillId="0" borderId="34" xfId="0" applyNumberFormat="1" applyFont="1" applyBorder="1" applyAlignment="1" applyProtection="1"/>
    <xf numFmtId="164" fontId="15" fillId="0" borderId="35" xfId="0" applyNumberFormat="1" applyFont="1" applyBorder="1" applyAlignment="1" applyProtection="1"/>
    <xf numFmtId="164" fontId="15" fillId="0" borderId="36" xfId="0" applyNumberFormat="1" applyFont="1" applyBorder="1" applyAlignment="1" applyProtection="1"/>
    <xf numFmtId="164" fontId="15" fillId="0" borderId="37" xfId="0" applyNumberFormat="1" applyFont="1" applyBorder="1" applyProtection="1"/>
    <xf numFmtId="164" fontId="14" fillId="0" borderId="38" xfId="0" applyNumberFormat="1" applyFont="1" applyBorder="1" applyAlignment="1" applyProtection="1"/>
    <xf numFmtId="3" fontId="14" fillId="0" borderId="12" xfId="0" applyNumberFormat="1" applyFont="1" applyBorder="1" applyAlignment="1" applyProtection="1"/>
    <xf numFmtId="3" fontId="14" fillId="0" borderId="39" xfId="0" applyNumberFormat="1" applyFont="1" applyBorder="1" applyAlignment="1" applyProtection="1"/>
    <xf numFmtId="3" fontId="14" fillId="0" borderId="13" xfId="0" applyNumberFormat="1" applyFont="1" applyBorder="1" applyAlignment="1" applyProtection="1"/>
    <xf numFmtId="164" fontId="14" fillId="0" borderId="39" xfId="0" applyNumberFormat="1" applyFont="1" applyBorder="1" applyAlignment="1" applyProtection="1"/>
    <xf numFmtId="164" fontId="14" fillId="0" borderId="28" xfId="0" applyNumberFormat="1" applyFont="1" applyBorder="1" applyAlignment="1" applyProtection="1"/>
    <xf numFmtId="0" fontId="14" fillId="0" borderId="40" xfId="0" applyNumberFormat="1" applyFont="1" applyFill="1" applyBorder="1" applyAlignment="1" applyProtection="1"/>
    <xf numFmtId="164" fontId="14" fillId="0" borderId="41" xfId="0" applyNumberFormat="1" applyFont="1" applyFill="1" applyBorder="1" applyAlignment="1" applyProtection="1"/>
    <xf numFmtId="164" fontId="14" fillId="0" borderId="42" xfId="0" applyNumberFormat="1" applyFont="1" applyFill="1" applyBorder="1" applyAlignment="1" applyProtection="1"/>
    <xf numFmtId="164" fontId="14" fillId="0" borderId="43" xfId="0" applyNumberFormat="1" applyFont="1" applyFill="1" applyBorder="1" applyAlignment="1" applyProtection="1"/>
    <xf numFmtId="164" fontId="15" fillId="0" borderId="26" xfId="0" applyNumberFormat="1" applyFont="1" applyBorder="1" applyAlignment="1" applyProtection="1"/>
    <xf numFmtId="164" fontId="15" fillId="0" borderId="10" xfId="0" applyNumberFormat="1" applyFont="1" applyBorder="1" applyProtection="1"/>
    <xf numFmtId="164" fontId="14" fillId="0" borderId="44" xfId="0" applyNumberFormat="1" applyFont="1" applyBorder="1" applyAlignment="1" applyProtection="1"/>
    <xf numFmtId="164" fontId="14" fillId="0" borderId="45" xfId="0" applyNumberFormat="1" applyFont="1" applyBorder="1" applyAlignment="1" applyProtection="1"/>
    <xf numFmtId="164" fontId="14" fillId="0" borderId="23" xfId="0" applyNumberFormat="1" applyFont="1" applyBorder="1" applyAlignment="1" applyProtection="1"/>
    <xf numFmtId="0" fontId="14" fillId="0" borderId="46" xfId="0" applyNumberFormat="1" applyFont="1" applyBorder="1" applyAlignment="1" applyProtection="1"/>
    <xf numFmtId="0" fontId="14" fillId="0" borderId="46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0" fontId="15" fillId="0" borderId="46" xfId="0" applyNumberFormat="1" applyFont="1" applyFill="1" applyBorder="1" applyAlignment="1" applyProtection="1"/>
    <xf numFmtId="0" fontId="14" fillId="0" borderId="7" xfId="0" applyNumberFormat="1" applyFont="1" applyBorder="1" applyProtection="1"/>
    <xf numFmtId="0" fontId="15" fillId="0" borderId="14" xfId="0" applyNumberFormat="1" applyFont="1" applyBorder="1" applyProtection="1"/>
    <xf numFmtId="164" fontId="15" fillId="0" borderId="47" xfId="0" applyNumberFormat="1" applyFont="1" applyBorder="1" applyAlignment="1" applyProtection="1"/>
    <xf numFmtId="164" fontId="15" fillId="0" borderId="23" xfId="0" applyNumberFormat="1" applyFont="1" applyBorder="1" applyProtection="1"/>
    <xf numFmtId="164" fontId="15" fillId="0" borderId="12" xfId="0" applyNumberFormat="1" applyFont="1" applyBorder="1" applyAlignment="1" applyProtection="1"/>
    <xf numFmtId="0" fontId="15" fillId="0" borderId="48" xfId="0" applyNumberFormat="1" applyFont="1" applyBorder="1" applyAlignment="1" applyProtection="1"/>
    <xf numFmtId="164" fontId="15" fillId="0" borderId="49" xfId="0" applyNumberFormat="1" applyFont="1" applyBorder="1" applyAlignment="1" applyProtection="1"/>
    <xf numFmtId="166" fontId="17" fillId="0" borderId="50" xfId="0" applyNumberFormat="1" applyFont="1" applyBorder="1" applyAlignment="1" applyProtection="1"/>
    <xf numFmtId="166" fontId="17" fillId="0" borderId="51" xfId="0" applyNumberFormat="1" applyFont="1" applyBorder="1" applyAlignment="1" applyProtection="1"/>
    <xf numFmtId="166" fontId="17" fillId="0" borderId="52" xfId="0" applyNumberFormat="1" applyFont="1" applyBorder="1" applyAlignment="1" applyProtection="1"/>
    <xf numFmtId="0" fontId="18" fillId="0" borderId="0" xfId="0" applyNumberFormat="1" applyFont="1" applyAlignment="1" applyProtection="1"/>
    <xf numFmtId="164" fontId="18" fillId="0" borderId="0" xfId="0" applyNumberFormat="1" applyFont="1" applyAlignment="1" applyProtection="1"/>
    <xf numFmtId="0" fontId="18" fillId="0" borderId="0" xfId="0" applyNumberFormat="1" applyFont="1" applyAlignment="1"/>
    <xf numFmtId="164" fontId="18" fillId="0" borderId="0" xfId="0" applyNumberFormat="1" applyFont="1" applyAlignment="1"/>
    <xf numFmtId="0" fontId="8" fillId="0" borderId="1" xfId="0" applyNumberFormat="1" applyFont="1" applyBorder="1" applyAlignment="1" applyProtection="1"/>
    <xf numFmtId="43" fontId="3" fillId="0" borderId="22" xfId="1" applyFont="1" applyBorder="1" applyAlignment="1" applyProtection="1"/>
    <xf numFmtId="168" fontId="3" fillId="0" borderId="26" xfId="1" applyNumberFormat="1" applyFont="1" applyBorder="1" applyAlignment="1" applyProtection="1"/>
    <xf numFmtId="43" fontId="3" fillId="0" borderId="31" xfId="1" applyFont="1" applyBorder="1" applyAlignment="1" applyProtection="1"/>
    <xf numFmtId="168" fontId="3" fillId="0" borderId="33" xfId="1" applyNumberFormat="1" applyFont="1" applyBorder="1" applyAlignment="1" applyProtection="1"/>
    <xf numFmtId="168" fontId="3" fillId="0" borderId="38" xfId="1" applyNumberFormat="1" applyFont="1" applyBorder="1" applyAlignment="1" applyProtection="1"/>
    <xf numFmtId="6" fontId="3" fillId="0" borderId="1" xfId="3" applyNumberFormat="1" applyFont="1" applyBorder="1" applyAlignment="1" applyProtection="1"/>
    <xf numFmtId="6" fontId="3" fillId="0" borderId="0" xfId="1" applyNumberFormat="1" applyFont="1" applyBorder="1" applyAlignment="1" applyProtection="1"/>
    <xf numFmtId="6" fontId="3" fillId="0" borderId="26" xfId="1" applyNumberFormat="1" applyFont="1" applyBorder="1" applyAlignment="1" applyProtection="1"/>
    <xf numFmtId="6" fontId="3" fillId="0" borderId="9" xfId="1" applyNumberFormat="1" applyFont="1" applyBorder="1" applyAlignment="1" applyProtection="1"/>
    <xf numFmtId="6" fontId="3" fillId="0" borderId="33" xfId="1" applyNumberFormat="1" applyFont="1" applyBorder="1" applyAlignment="1" applyProtection="1"/>
    <xf numFmtId="6" fontId="3" fillId="0" borderId="9" xfId="1" applyNumberFormat="1" applyFont="1" applyBorder="1" applyProtection="1"/>
    <xf numFmtId="6" fontId="2" fillId="0" borderId="9" xfId="1" applyNumberFormat="1" applyFont="1" applyBorder="1" applyProtection="1"/>
    <xf numFmtId="6" fontId="2" fillId="0" borderId="9" xfId="1" applyNumberFormat="1" applyFont="1" applyBorder="1" applyAlignment="1" applyProtection="1"/>
    <xf numFmtId="6" fontId="2" fillId="0" borderId="35" xfId="1" applyNumberFormat="1" applyFont="1" applyBorder="1" applyAlignment="1" applyProtection="1"/>
    <xf numFmtId="6" fontId="2" fillId="0" borderId="47" xfId="1" applyNumberFormat="1" applyFont="1" applyBorder="1" applyAlignment="1" applyProtection="1"/>
    <xf numFmtId="6" fontId="2" fillId="0" borderId="49" xfId="3" applyNumberFormat="1" applyFont="1" applyBorder="1" applyAlignment="1" applyProtection="1"/>
    <xf numFmtId="6" fontId="3" fillId="0" borderId="17" xfId="3" applyNumberFormat="1" applyFont="1" applyBorder="1" applyAlignment="1" applyProtection="1"/>
    <xf numFmtId="6" fontId="3" fillId="0" borderId="31" xfId="1" applyNumberFormat="1" applyFont="1" applyBorder="1" applyAlignment="1" applyProtection="1"/>
    <xf numFmtId="6" fontId="3" fillId="0" borderId="19" xfId="3" applyNumberFormat="1" applyFont="1" applyBorder="1" applyProtection="1"/>
    <xf numFmtId="6" fontId="3" fillId="0" borderId="24" xfId="1" applyNumberFormat="1" applyFont="1" applyBorder="1" applyProtection="1"/>
    <xf numFmtId="6" fontId="3" fillId="0" borderId="10" xfId="1" applyNumberFormat="1" applyFont="1" applyBorder="1" applyAlignment="1" applyProtection="1"/>
    <xf numFmtId="6" fontId="3" fillId="0" borderId="31" xfId="1" applyNumberFormat="1" applyFont="1" applyBorder="1" applyProtection="1"/>
    <xf numFmtId="6" fontId="3" fillId="0" borderId="10" xfId="1" applyNumberFormat="1" applyFont="1" applyBorder="1" applyProtection="1"/>
    <xf numFmtId="6" fontId="2" fillId="0" borderId="31" xfId="1" applyNumberFormat="1" applyFont="1" applyBorder="1" applyAlignment="1" applyProtection="1"/>
    <xf numFmtId="6" fontId="2" fillId="0" borderId="23" xfId="1" applyNumberFormat="1" applyFont="1" applyBorder="1" applyAlignment="1" applyProtection="1"/>
    <xf numFmtId="6" fontId="2" fillId="0" borderId="37" xfId="1" applyNumberFormat="1" applyFont="1" applyBorder="1" applyProtection="1"/>
    <xf numFmtId="6" fontId="3" fillId="0" borderId="45" xfId="1" applyNumberFormat="1" applyFont="1" applyBorder="1" applyAlignment="1" applyProtection="1"/>
    <xf numFmtId="6" fontId="2" fillId="0" borderId="12" xfId="1" applyNumberFormat="1" applyFont="1" applyBorder="1" applyAlignment="1" applyProtection="1"/>
    <xf numFmtId="6" fontId="3" fillId="0" borderId="82" xfId="1" applyNumberFormat="1" applyFont="1" applyBorder="1" applyAlignment="1" applyProtection="1"/>
    <xf numFmtId="6" fontId="3" fillId="0" borderId="87" xfId="1" applyNumberFormat="1" applyFont="1" applyBorder="1" applyAlignment="1" applyProtection="1"/>
    <xf numFmtId="6" fontId="3" fillId="0" borderId="89" xfId="1" applyNumberFormat="1" applyFont="1" applyBorder="1" applyProtection="1"/>
    <xf numFmtId="6" fontId="3" fillId="0" borderId="90" xfId="1" applyNumberFormat="1" applyFont="1" applyBorder="1" applyAlignment="1" applyProtection="1"/>
    <xf numFmtId="6" fontId="3" fillId="0" borderId="23" xfId="1" applyNumberFormat="1" applyFont="1" applyBorder="1" applyProtection="1"/>
    <xf numFmtId="6" fontId="3" fillId="0" borderId="91" xfId="1" applyNumberFormat="1" applyFont="1" applyBorder="1" applyAlignment="1" applyProtection="1"/>
    <xf numFmtId="166" fontId="4" fillId="0" borderId="19" xfId="0" applyNumberFormat="1" applyFont="1" applyBorder="1" applyAlignment="1" applyProtection="1"/>
    <xf numFmtId="6" fontId="3" fillId="0" borderId="17" xfId="1" applyNumberFormat="1" applyFont="1" applyBorder="1" applyAlignment="1" applyProtection="1"/>
    <xf numFmtId="166" fontId="4" fillId="0" borderId="92" xfId="0" applyNumberFormat="1" applyFont="1" applyBorder="1" applyAlignment="1" applyProtection="1"/>
    <xf numFmtId="6" fontId="3" fillId="0" borderId="92" xfId="1" applyNumberFormat="1" applyFont="1" applyBorder="1" applyProtection="1"/>
    <xf numFmtId="166" fontId="4" fillId="0" borderId="93" xfId="0" applyNumberFormat="1" applyFont="1" applyBorder="1" applyAlignment="1" applyProtection="1"/>
    <xf numFmtId="6" fontId="3" fillId="0" borderId="1" xfId="1" applyNumberFormat="1" applyFont="1" applyBorder="1" applyAlignment="1" applyProtection="1"/>
    <xf numFmtId="166" fontId="4" fillId="0" borderId="95" xfId="0" applyNumberFormat="1" applyFont="1" applyBorder="1" applyAlignment="1" applyProtection="1"/>
    <xf numFmtId="6" fontId="3" fillId="0" borderId="57" xfId="1" applyNumberFormat="1" applyFont="1" applyBorder="1" applyAlignment="1" applyProtection="1"/>
    <xf numFmtId="166" fontId="4" fillId="0" borderId="24" xfId="0" applyNumberFormat="1" applyFont="1" applyBorder="1" applyAlignment="1" applyProtection="1"/>
    <xf numFmtId="166" fontId="4" fillId="0" borderId="96" xfId="0" applyNumberFormat="1" applyFont="1" applyBorder="1" applyAlignment="1" applyProtection="1"/>
    <xf numFmtId="6" fontId="3" fillId="0" borderId="97" xfId="1" applyNumberFormat="1" applyFont="1" applyBorder="1" applyAlignment="1" applyProtection="1"/>
    <xf numFmtId="6" fontId="2" fillId="0" borderId="94" xfId="1" applyNumberFormat="1" applyFont="1" applyBorder="1" applyAlignment="1" applyProtection="1"/>
    <xf numFmtId="166" fontId="5" fillId="0" borderId="95" xfId="0" applyNumberFormat="1" applyFont="1" applyBorder="1" applyAlignment="1" applyProtection="1"/>
    <xf numFmtId="6" fontId="2" fillId="0" borderId="57" xfId="1" applyNumberFormat="1" applyFont="1" applyBorder="1" applyAlignment="1" applyProtection="1"/>
    <xf numFmtId="166" fontId="5" fillId="0" borderId="24" xfId="0" applyNumberFormat="1" applyFont="1" applyBorder="1" applyAlignment="1" applyProtection="1"/>
    <xf numFmtId="6" fontId="2" fillId="0" borderId="95" xfId="1" applyNumberFormat="1" applyFont="1" applyBorder="1" applyProtection="1"/>
    <xf numFmtId="166" fontId="5" fillId="0" borderId="96" xfId="0" applyNumberFormat="1" applyFont="1" applyBorder="1" applyAlignment="1" applyProtection="1"/>
    <xf numFmtId="6" fontId="2" fillId="0" borderId="98" xfId="1" applyNumberFormat="1" applyFont="1" applyBorder="1" applyAlignment="1" applyProtection="1"/>
    <xf numFmtId="166" fontId="5" fillId="0" borderId="99" xfId="0" applyNumberFormat="1" applyFont="1" applyBorder="1" applyAlignment="1" applyProtection="1"/>
    <xf numFmtId="6" fontId="2" fillId="0" borderId="58" xfId="1" applyNumberFormat="1" applyFont="1" applyBorder="1" applyAlignment="1" applyProtection="1"/>
    <xf numFmtId="166" fontId="5" fillId="0" borderId="89" xfId="0" applyNumberFormat="1" applyFont="1" applyBorder="1" applyAlignment="1" applyProtection="1"/>
    <xf numFmtId="6" fontId="2" fillId="0" borderId="100" xfId="1" applyNumberFormat="1" applyFont="1" applyBorder="1" applyAlignment="1" applyProtection="1"/>
    <xf numFmtId="166" fontId="5" fillId="0" borderId="101" xfId="0" applyNumberFormat="1" applyFont="1" applyBorder="1" applyAlignment="1" applyProtection="1"/>
    <xf numFmtId="166" fontId="4" fillId="0" borderId="99" xfId="0" applyNumberFormat="1" applyFont="1" applyBorder="1" applyAlignment="1" applyProtection="1"/>
    <xf numFmtId="6" fontId="3" fillId="0" borderId="58" xfId="1" applyNumberFormat="1" applyFont="1" applyBorder="1" applyAlignment="1" applyProtection="1"/>
    <xf numFmtId="166" fontId="4" fillId="0" borderId="89" xfId="0" applyNumberFormat="1" applyFont="1" applyBorder="1" applyAlignment="1" applyProtection="1"/>
    <xf numFmtId="166" fontId="4" fillId="0" borderId="101" xfId="0" applyNumberFormat="1" applyFont="1" applyBorder="1" applyAlignment="1" applyProtection="1"/>
    <xf numFmtId="6" fontId="3" fillId="0" borderId="100" xfId="1" applyNumberFormat="1" applyFont="1" applyBorder="1" applyAlignment="1" applyProtection="1"/>
    <xf numFmtId="6" fontId="2" fillId="0" borderId="89" xfId="1" applyNumberFormat="1" applyFont="1" applyBorder="1" applyProtection="1"/>
    <xf numFmtId="6" fontId="3" fillId="0" borderId="102" xfId="1" applyNumberFormat="1" applyFont="1" applyBorder="1" applyAlignment="1" applyProtection="1"/>
    <xf numFmtId="166" fontId="4" fillId="0" borderId="103" xfId="0" applyNumberFormat="1" applyFont="1" applyBorder="1" applyAlignment="1" applyProtection="1"/>
    <xf numFmtId="6" fontId="3" fillId="0" borderId="18" xfId="1" applyNumberFormat="1" applyFont="1" applyBorder="1" applyProtection="1"/>
    <xf numFmtId="164" fontId="3" fillId="0" borderId="104" xfId="0" applyNumberFormat="1" applyFont="1" applyBorder="1" applyAlignment="1" applyProtection="1"/>
    <xf numFmtId="166" fontId="4" fillId="0" borderId="105" xfId="0" applyNumberFormat="1" applyFont="1" applyBorder="1" applyAlignment="1" applyProtection="1"/>
    <xf numFmtId="164" fontId="3" fillId="0" borderId="86" xfId="0" applyNumberFormat="1" applyFont="1" applyBorder="1" applyAlignment="1" applyProtection="1"/>
    <xf numFmtId="164" fontId="3" fillId="0" borderId="86" xfId="0" applyNumberFormat="1" applyFont="1" applyBorder="1" applyProtection="1"/>
    <xf numFmtId="166" fontId="4" fillId="0" borderId="106" xfId="0" applyNumberFormat="1" applyFont="1" applyBorder="1" applyAlignment="1" applyProtection="1"/>
    <xf numFmtId="164" fontId="3" fillId="0" borderId="107" xfId="0" applyNumberFormat="1" applyFont="1" applyBorder="1" applyAlignment="1" applyProtection="1"/>
    <xf numFmtId="166" fontId="4" fillId="0" borderId="108" xfId="0" applyNumberFormat="1" applyFont="1" applyBorder="1" applyAlignment="1" applyProtection="1"/>
    <xf numFmtId="164" fontId="3" fillId="0" borderId="109" xfId="0" applyNumberFormat="1" applyFont="1" applyBorder="1" applyAlignment="1" applyProtection="1"/>
    <xf numFmtId="166" fontId="4" fillId="0" borderId="110" xfId="0" applyNumberFormat="1" applyFont="1" applyBorder="1" applyAlignment="1" applyProtection="1"/>
    <xf numFmtId="164" fontId="3" fillId="0" borderId="39" xfId="0" applyNumberFormat="1" applyFont="1" applyFill="1" applyBorder="1" applyAlignment="1" applyProtection="1"/>
    <xf numFmtId="164" fontId="3" fillId="0" borderId="111" xfId="0" applyNumberFormat="1" applyFont="1" applyBorder="1" applyAlignment="1" applyProtection="1"/>
    <xf numFmtId="164" fontId="3" fillId="0" borderId="112" xfId="0" applyNumberFormat="1" applyFont="1" applyBorder="1" applyAlignment="1" applyProtection="1"/>
    <xf numFmtId="166" fontId="5" fillId="0" borderId="113" xfId="0" applyNumberFormat="1" applyFont="1" applyBorder="1" applyAlignment="1" applyProtection="1"/>
    <xf numFmtId="164" fontId="2" fillId="0" borderId="114" xfId="0" applyNumberFormat="1" applyFont="1" applyBorder="1" applyAlignment="1" applyProtection="1"/>
    <xf numFmtId="164" fontId="2" fillId="0" borderId="115" xfId="0" applyNumberFormat="1" applyFont="1" applyBorder="1" applyAlignment="1" applyProtection="1"/>
    <xf numFmtId="166" fontId="4" fillId="0" borderId="31" xfId="0" applyNumberFormat="1" applyFont="1" applyBorder="1" applyAlignment="1" applyProtection="1"/>
    <xf numFmtId="166" fontId="5" fillId="0" borderId="116" xfId="0" applyNumberFormat="1" applyFont="1" applyBorder="1" applyAlignment="1" applyProtection="1"/>
    <xf numFmtId="166" fontId="5" fillId="0" borderId="117" xfId="0" applyNumberFormat="1" applyFont="1" applyBorder="1" applyAlignment="1" applyProtection="1"/>
    <xf numFmtId="3" fontId="2" fillId="0" borderId="118" xfId="0" applyNumberFormat="1" applyFont="1" applyBorder="1" applyAlignment="1" applyProtection="1"/>
    <xf numFmtId="164" fontId="3" fillId="0" borderId="118" xfId="0" applyNumberFormat="1" applyFont="1" applyBorder="1" applyAlignment="1" applyProtection="1"/>
    <xf numFmtId="3" fontId="3" fillId="0" borderId="118" xfId="0" applyNumberFormat="1" applyFont="1" applyBorder="1" applyAlignment="1" applyProtection="1"/>
    <xf numFmtId="0" fontId="3" fillId="0" borderId="118" xfId="0" applyNumberFormat="1" applyFont="1" applyBorder="1" applyAlignment="1" applyProtection="1"/>
    <xf numFmtId="6" fontId="3" fillId="0" borderId="0" xfId="3" applyNumberFormat="1" applyFont="1" applyBorder="1" applyAlignment="1" applyProtection="1"/>
    <xf numFmtId="6" fontId="3" fillId="0" borderId="26" xfId="3" applyNumberFormat="1" applyFont="1" applyBorder="1" applyAlignment="1" applyProtection="1"/>
    <xf numFmtId="6" fontId="3" fillId="0" borderId="9" xfId="3" applyNumberFormat="1" applyFont="1" applyBorder="1" applyAlignment="1" applyProtection="1"/>
    <xf numFmtId="6" fontId="3" fillId="0" borderId="33" xfId="3" applyNumberFormat="1" applyFont="1" applyBorder="1" applyAlignment="1" applyProtection="1"/>
    <xf numFmtId="6" fontId="3" fillId="0" borderId="9" xfId="3" applyNumberFormat="1" applyFont="1" applyBorder="1" applyProtection="1"/>
    <xf numFmtId="6" fontId="2" fillId="0" borderId="9" xfId="3" applyNumberFormat="1" applyFont="1" applyBorder="1" applyProtection="1"/>
    <xf numFmtId="6" fontId="3" fillId="0" borderId="0" xfId="3" applyNumberFormat="1" applyFont="1" applyBorder="1" applyProtection="1"/>
    <xf numFmtId="6" fontId="2" fillId="0" borderId="9" xfId="3" applyNumberFormat="1" applyFont="1" applyBorder="1" applyAlignment="1" applyProtection="1"/>
    <xf numFmtId="6" fontId="2" fillId="0" borderId="35" xfId="3" applyNumberFormat="1" applyFont="1" applyBorder="1" applyAlignment="1" applyProtection="1"/>
    <xf numFmtId="6" fontId="3" fillId="0" borderId="38" xfId="3" applyNumberFormat="1" applyFont="1" applyBorder="1" applyAlignment="1" applyProtection="1"/>
    <xf numFmtId="6" fontId="3" fillId="0" borderId="41" xfId="3" applyNumberFormat="1" applyFont="1" applyFill="1" applyBorder="1" applyAlignment="1" applyProtection="1"/>
    <xf numFmtId="6" fontId="2" fillId="0" borderId="26" xfId="3" applyNumberFormat="1" applyFont="1" applyBorder="1" applyAlignment="1" applyProtection="1"/>
    <xf numFmtId="6" fontId="3" fillId="0" borderId="44" xfId="3" applyNumberFormat="1" applyFont="1" applyBorder="1" applyAlignment="1" applyProtection="1"/>
    <xf numFmtId="6" fontId="2" fillId="0" borderId="47" xfId="3" applyNumberFormat="1" applyFont="1" applyBorder="1" applyAlignment="1" applyProtection="1"/>
    <xf numFmtId="6" fontId="3" fillId="0" borderId="10" xfId="0" applyNumberFormat="1" applyFont="1" applyBorder="1" applyAlignment="1" applyProtection="1"/>
    <xf numFmtId="6" fontId="3" fillId="0" borderId="12" xfId="0" applyNumberFormat="1" applyFont="1" applyBorder="1" applyProtection="1"/>
    <xf numFmtId="6" fontId="3" fillId="0" borderId="22" xfId="3" applyNumberFormat="1" applyFont="1" applyBorder="1" applyAlignment="1" applyProtection="1"/>
    <xf numFmtId="6" fontId="3" fillId="0" borderId="31" xfId="3" applyNumberFormat="1" applyFont="1" applyBorder="1" applyAlignment="1" applyProtection="1"/>
    <xf numFmtId="6" fontId="3" fillId="0" borderId="31" xfId="3" applyNumberFormat="1" applyFont="1" applyBorder="1" applyProtection="1"/>
    <xf numFmtId="6" fontId="3" fillId="0" borderId="22" xfId="3" applyNumberFormat="1" applyFont="1" applyBorder="1" applyProtection="1"/>
    <xf numFmtId="6" fontId="2" fillId="0" borderId="31" xfId="3" applyNumberFormat="1" applyFont="1" applyBorder="1" applyAlignment="1" applyProtection="1"/>
    <xf numFmtId="6" fontId="2" fillId="0" borderId="36" xfId="3" applyNumberFormat="1" applyFont="1" applyBorder="1" applyAlignment="1" applyProtection="1"/>
    <xf numFmtId="6" fontId="3" fillId="2" borderId="31" xfId="3" applyNumberFormat="1" applyFont="1" applyFill="1" applyBorder="1" applyAlignment="1" applyProtection="1"/>
    <xf numFmtId="6" fontId="3" fillId="2" borderId="42" xfId="3" applyNumberFormat="1" applyFont="1" applyFill="1" applyBorder="1" applyAlignment="1" applyProtection="1"/>
    <xf numFmtId="6" fontId="2" fillId="2" borderId="31" xfId="3" applyNumberFormat="1" applyFont="1" applyFill="1" applyBorder="1" applyAlignment="1" applyProtection="1"/>
    <xf numFmtId="6" fontId="3" fillId="2" borderId="45" xfId="3" applyNumberFormat="1" applyFont="1" applyFill="1" applyBorder="1" applyAlignment="1" applyProtection="1"/>
    <xf numFmtId="6" fontId="3" fillId="2" borderId="31" xfId="3" applyNumberFormat="1" applyFont="1" applyFill="1" applyBorder="1" applyProtection="1"/>
    <xf numFmtId="6" fontId="3" fillId="2" borderId="22" xfId="3" applyNumberFormat="1" applyFont="1" applyFill="1" applyBorder="1" applyAlignment="1" applyProtection="1"/>
    <xf numFmtId="6" fontId="2" fillId="2" borderId="36" xfId="3" applyNumberFormat="1" applyFont="1" applyFill="1" applyBorder="1" applyAlignment="1" applyProtection="1"/>
    <xf numFmtId="6" fontId="2" fillId="2" borderId="35" xfId="3" applyNumberFormat="1" applyFont="1" applyFill="1" applyBorder="1" applyAlignment="1" applyProtection="1"/>
    <xf numFmtId="6" fontId="2" fillId="2" borderId="49" xfId="3" applyNumberFormat="1" applyFont="1" applyFill="1" applyBorder="1" applyAlignment="1" applyProtection="1"/>
    <xf numFmtId="6" fontId="3" fillId="0" borderId="19" xfId="1" applyNumberFormat="1" applyFont="1" applyBorder="1" applyProtection="1"/>
    <xf numFmtId="6" fontId="3" fillId="0" borderId="12" xfId="1" applyNumberFormat="1" applyFont="1" applyBorder="1" applyProtection="1"/>
    <xf numFmtId="6" fontId="3" fillId="0" borderId="12" xfId="1" applyNumberFormat="1" applyFont="1" applyBorder="1" applyAlignment="1" applyProtection="1"/>
    <xf numFmtId="6" fontId="3" fillId="0" borderId="39" xfId="1" applyNumberFormat="1" applyFont="1" applyBorder="1" applyAlignment="1" applyProtection="1"/>
    <xf numFmtId="6" fontId="3" fillId="0" borderId="28" xfId="1" applyNumberFormat="1" applyFont="1" applyBorder="1" applyAlignment="1" applyProtection="1"/>
    <xf numFmtId="6" fontId="3" fillId="0" borderId="43" xfId="1" applyNumberFormat="1" applyFont="1" applyFill="1" applyBorder="1" applyAlignment="1" applyProtection="1"/>
    <xf numFmtId="6" fontId="2" fillId="0" borderId="10" xfId="1" applyNumberFormat="1" applyFont="1" applyBorder="1" applyProtection="1"/>
    <xf numFmtId="6" fontId="3" fillId="0" borderId="23" xfId="1" applyNumberFormat="1" applyFont="1" applyBorder="1" applyAlignment="1" applyProtection="1"/>
    <xf numFmtId="6" fontId="2" fillId="0" borderId="23" xfId="1" applyNumberFormat="1" applyFont="1" applyBorder="1" applyProtection="1"/>
    <xf numFmtId="6" fontId="2" fillId="0" borderId="49" xfId="1" applyNumberFormat="1" applyFont="1" applyBorder="1" applyAlignment="1" applyProtection="1"/>
    <xf numFmtId="6" fontId="3" fillId="0" borderId="12" xfId="3" applyNumberFormat="1" applyFont="1" applyBorder="1" applyProtection="1"/>
    <xf numFmtId="6" fontId="3" fillId="0" borderId="42" xfId="3" applyNumberFormat="1" applyFont="1" applyFill="1" applyBorder="1" applyAlignment="1" applyProtection="1"/>
    <xf numFmtId="6" fontId="3" fillId="0" borderId="10" xfId="3" applyNumberFormat="1" applyFont="1" applyBorder="1" applyAlignment="1" applyProtection="1"/>
    <xf numFmtId="6" fontId="3" fillId="0" borderId="24" xfId="3" applyNumberFormat="1" applyFont="1" applyBorder="1" applyProtection="1"/>
    <xf numFmtId="6" fontId="3" fillId="0" borderId="12" xfId="3" applyNumberFormat="1" applyFont="1" applyBorder="1" applyAlignment="1" applyProtection="1"/>
    <xf numFmtId="6" fontId="3" fillId="0" borderId="10" xfId="3" applyNumberFormat="1" applyFont="1" applyBorder="1" applyProtection="1"/>
    <xf numFmtId="6" fontId="2" fillId="0" borderId="23" xfId="3" applyNumberFormat="1" applyFont="1" applyBorder="1" applyAlignment="1" applyProtection="1"/>
    <xf numFmtId="6" fontId="2" fillId="0" borderId="37" xfId="3" applyNumberFormat="1" applyFont="1" applyBorder="1" applyProtection="1"/>
    <xf numFmtId="6" fontId="3" fillId="0" borderId="39" xfId="3" applyNumberFormat="1" applyFont="1" applyBorder="1" applyAlignment="1" applyProtection="1"/>
    <xf numFmtId="6" fontId="3" fillId="0" borderId="28" xfId="3" applyNumberFormat="1" applyFont="1" applyBorder="1" applyAlignment="1" applyProtection="1"/>
    <xf numFmtId="6" fontId="3" fillId="0" borderId="43" xfId="3" applyNumberFormat="1" applyFont="1" applyFill="1" applyBorder="1" applyAlignment="1" applyProtection="1"/>
    <xf numFmtId="6" fontId="3" fillId="0" borderId="23" xfId="3" applyNumberFormat="1" applyFont="1" applyBorder="1" applyAlignment="1" applyProtection="1"/>
    <xf numFmtId="6" fontId="2" fillId="0" borderId="23" xfId="3" applyNumberFormat="1" applyFont="1" applyBorder="1" applyProtection="1"/>
    <xf numFmtId="6" fontId="2" fillId="0" borderId="12" xfId="3" applyNumberFormat="1" applyFont="1" applyBorder="1" applyAlignment="1" applyProtection="1"/>
    <xf numFmtId="10" fontId="4" fillId="0" borderId="16" xfId="4" applyNumberFormat="1" applyFont="1" applyBorder="1" applyAlignment="1" applyProtection="1"/>
    <xf numFmtId="10" fontId="4" fillId="0" borderId="21" xfId="4" applyNumberFormat="1" applyFont="1" applyBorder="1" applyAlignment="1" applyProtection="1"/>
    <xf numFmtId="10" fontId="4" fillId="0" borderId="27" xfId="4" applyNumberFormat="1" applyFont="1" applyBorder="1" applyAlignment="1" applyProtection="1"/>
    <xf numFmtId="10" fontId="3" fillId="0" borderId="10" xfId="4" applyNumberFormat="1" applyFont="1" applyBorder="1" applyAlignment="1" applyProtection="1"/>
    <xf numFmtId="10" fontId="5" fillId="0" borderId="23" xfId="4" applyNumberFormat="1" applyFont="1" applyBorder="1" applyAlignment="1" applyProtection="1"/>
    <xf numFmtId="10" fontId="5" fillId="0" borderId="21" xfId="4" applyNumberFormat="1" applyFont="1" applyBorder="1" applyAlignment="1" applyProtection="1"/>
    <xf numFmtId="10" fontId="3" fillId="0" borderId="12" xfId="4" applyNumberFormat="1" applyFont="1" applyBorder="1" applyAlignment="1" applyProtection="1"/>
    <xf numFmtId="10" fontId="5" fillId="0" borderId="50" xfId="4" applyNumberFormat="1" applyFont="1" applyBorder="1" applyAlignment="1" applyProtection="1"/>
    <xf numFmtId="10" fontId="4" fillId="0" borderId="18" xfId="4" applyNumberFormat="1" applyFont="1" applyBorder="1" applyAlignment="1" applyProtection="1"/>
    <xf numFmtId="10" fontId="4" fillId="0" borderId="23" xfId="4" applyNumberFormat="1" applyFont="1" applyBorder="1" applyAlignment="1" applyProtection="1"/>
    <xf numFmtId="10" fontId="4" fillId="0" borderId="28" xfId="4" applyNumberFormat="1" applyFont="1" applyBorder="1" applyAlignment="1" applyProtection="1"/>
    <xf numFmtId="10" fontId="3" fillId="0" borderId="28" xfId="4" applyNumberFormat="1" applyFont="1" applyBorder="1" applyAlignment="1" applyProtection="1"/>
    <xf numFmtId="10" fontId="5" fillId="0" borderId="18" xfId="4" applyNumberFormat="1" applyFont="1" applyBorder="1" applyAlignment="1" applyProtection="1"/>
    <xf numFmtId="10" fontId="3" fillId="0" borderId="39" xfId="4" applyNumberFormat="1" applyFont="1" applyBorder="1" applyAlignment="1" applyProtection="1"/>
    <xf numFmtId="10" fontId="5" fillId="0" borderId="51" xfId="4" applyNumberFormat="1" applyFont="1" applyBorder="1" applyAlignment="1" applyProtection="1"/>
    <xf numFmtId="10" fontId="4" fillId="0" borderId="20" xfId="4" applyNumberFormat="1" applyFont="1" applyBorder="1" applyAlignment="1" applyProtection="1"/>
    <xf numFmtId="10" fontId="4" fillId="0" borderId="25" xfId="4" applyNumberFormat="1" applyFont="1" applyBorder="1" applyAlignment="1" applyProtection="1"/>
    <xf numFmtId="10" fontId="4" fillId="0" borderId="11" xfId="4" applyNumberFormat="1" applyFont="1" applyBorder="1" applyAlignment="1" applyProtection="1"/>
    <xf numFmtId="10" fontId="3" fillId="0" borderId="11" xfId="4" applyNumberFormat="1" applyFont="1" applyBorder="1" applyAlignment="1" applyProtection="1"/>
    <xf numFmtId="10" fontId="5" fillId="0" borderId="25" xfId="4" applyNumberFormat="1" applyFont="1" applyBorder="1" applyAlignment="1" applyProtection="1"/>
    <xf numFmtId="10" fontId="3" fillId="0" borderId="13" xfId="4" applyNumberFormat="1" applyFont="1" applyBorder="1" applyAlignment="1" applyProtection="1"/>
    <xf numFmtId="10" fontId="5" fillId="0" borderId="52" xfId="4" applyNumberFormat="1" applyFont="1" applyBorder="1" applyAlignment="1" applyProtection="1"/>
    <xf numFmtId="6" fontId="3" fillId="0" borderId="31" xfId="3" applyNumberFormat="1" applyFont="1" applyFill="1" applyBorder="1" applyAlignment="1" applyProtection="1"/>
    <xf numFmtId="164" fontId="3" fillId="0" borderId="0" xfId="0" applyNumberFormat="1" applyFont="1" applyBorder="1" applyAlignment="1" applyProtection="1"/>
    <xf numFmtId="164" fontId="3" fillId="0" borderId="1" xfId="0" applyNumberFormat="1" applyFont="1" applyBorder="1" applyAlignment="1" applyProtection="1"/>
    <xf numFmtId="164" fontId="3" fillId="0" borderId="5" xfId="0" applyNumberFormat="1" applyFont="1" applyBorder="1" applyAlignment="1" applyProtection="1"/>
    <xf numFmtId="0" fontId="3" fillId="0" borderId="5" xfId="0" applyNumberFormat="1" applyFont="1" applyBorder="1" applyAlignment="1" applyProtection="1"/>
    <xf numFmtId="0" fontId="3" fillId="0" borderId="6" xfId="0" applyNumberFormat="1" applyFont="1" applyBorder="1" applyAlignment="1" applyProtection="1"/>
    <xf numFmtId="0" fontId="3" fillId="0" borderId="0" xfId="0" applyNumberFormat="1" applyFont="1" applyBorder="1" applyAlignment="1" applyProtection="1"/>
    <xf numFmtId="0" fontId="3" fillId="0" borderId="8" xfId="0" applyNumberFormat="1" applyFont="1" applyBorder="1" applyAlignment="1" applyProtection="1"/>
    <xf numFmtId="164" fontId="2" fillId="0" borderId="0" xfId="0" applyNumberFormat="1" applyFont="1" applyBorder="1" applyAlignment="1" applyProtection="1">
      <alignment horizontal="centerContinuous"/>
    </xf>
    <xf numFmtId="0" fontId="3" fillId="0" borderId="0" xfId="0" applyNumberFormat="1" applyFont="1" applyBorder="1" applyAlignment="1" applyProtection="1">
      <alignment horizontal="centerContinuous"/>
    </xf>
    <xf numFmtId="164" fontId="3" fillId="0" borderId="0" xfId="0" applyNumberFormat="1" applyFont="1" applyBorder="1" applyAlignment="1" applyProtection="1">
      <alignment horizontal="centerContinuous"/>
    </xf>
    <xf numFmtId="0" fontId="3" fillId="0" borderId="8" xfId="0" applyNumberFormat="1" applyFont="1" applyBorder="1" applyAlignment="1" applyProtection="1">
      <alignment horizontal="centerContinuous"/>
    </xf>
    <xf numFmtId="164" fontId="2" fillId="0" borderId="119" xfId="0" applyNumberFormat="1" applyFont="1" applyBorder="1" applyAlignment="1" applyProtection="1">
      <alignment horizontal="center"/>
    </xf>
    <xf numFmtId="0" fontId="2" fillId="0" borderId="120" xfId="0" applyNumberFormat="1" applyFont="1" applyBorder="1" applyAlignment="1" applyProtection="1">
      <alignment horizontal="center"/>
    </xf>
    <xf numFmtId="164" fontId="2" fillId="0" borderId="120" xfId="0" applyNumberFormat="1" applyFont="1" applyBorder="1" applyAlignment="1" applyProtection="1">
      <alignment horizontal="center"/>
    </xf>
    <xf numFmtId="0" fontId="2" fillId="0" borderId="121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2" fillId="0" borderId="12" xfId="0" applyNumberFormat="1" applyFont="1" applyBorder="1" applyAlignment="1" applyProtection="1">
      <alignment horizontal="center"/>
    </xf>
    <xf numFmtId="164" fontId="2" fillId="0" borderId="12" xfId="0" applyNumberFormat="1" applyFont="1" applyBorder="1" applyAlignment="1" applyProtection="1">
      <alignment horizontal="center"/>
    </xf>
    <xf numFmtId="0" fontId="2" fillId="0" borderId="13" xfId="0" applyNumberFormat="1" applyFont="1" applyBorder="1" applyAlignment="1" applyProtection="1">
      <alignment horizontal="center"/>
    </xf>
    <xf numFmtId="164" fontId="3" fillId="0" borderId="119" xfId="0" applyNumberFormat="1" applyFont="1" applyBorder="1" applyAlignment="1" applyProtection="1"/>
    <xf numFmtId="0" fontId="3" fillId="0" borderId="120" xfId="0" applyNumberFormat="1" applyFont="1" applyBorder="1" applyAlignment="1" applyProtection="1"/>
    <xf numFmtId="164" fontId="3" fillId="0" borderId="120" xfId="0" applyNumberFormat="1" applyFont="1" applyBorder="1" applyAlignment="1" applyProtection="1"/>
    <xf numFmtId="0" fontId="3" fillId="0" borderId="121" xfId="0" applyNumberFormat="1" applyFont="1" applyBorder="1" applyAlignment="1" applyProtection="1"/>
    <xf numFmtId="164" fontId="3" fillId="0" borderId="0" xfId="0" applyNumberFormat="1" applyFont="1" applyBorder="1" applyProtection="1"/>
    <xf numFmtId="165" fontId="3" fillId="0" borderId="12" xfId="0" applyNumberFormat="1" applyFont="1" applyBorder="1" applyProtection="1"/>
    <xf numFmtId="164" fontId="3" fillId="0" borderId="12" xfId="0" applyNumberFormat="1" applyFont="1" applyBorder="1" applyProtection="1"/>
    <xf numFmtId="0" fontId="3" fillId="0" borderId="12" xfId="0" applyNumberFormat="1" applyFont="1" applyBorder="1" applyProtection="1"/>
    <xf numFmtId="0" fontId="3" fillId="0" borderId="13" xfId="0" applyNumberFormat="1" applyFont="1" applyBorder="1" applyProtection="1"/>
    <xf numFmtId="166" fontId="4" fillId="0" borderId="16" xfId="0" applyNumberFormat="1" applyFont="1" applyBorder="1" applyAlignment="1" applyProtection="1"/>
    <xf numFmtId="164" fontId="3" fillId="0" borderId="17" xfId="0" applyNumberFormat="1" applyFont="1" applyBorder="1" applyAlignment="1" applyProtection="1"/>
    <xf numFmtId="166" fontId="4" fillId="0" borderId="18" xfId="0" applyNumberFormat="1" applyFont="1" applyBorder="1" applyAlignment="1" applyProtection="1"/>
    <xf numFmtId="164" fontId="3" fillId="0" borderId="19" xfId="0" applyNumberFormat="1" applyFont="1" applyBorder="1" applyProtection="1"/>
    <xf numFmtId="166" fontId="4" fillId="0" borderId="20" xfId="0" applyNumberFormat="1" applyFont="1" applyBorder="1" applyAlignment="1" applyProtection="1"/>
    <xf numFmtId="166" fontId="4" fillId="0" borderId="131" xfId="0" applyNumberFormat="1" applyFont="1" applyBorder="1" applyAlignment="1" applyProtection="1"/>
    <xf numFmtId="164" fontId="3" fillId="0" borderId="22" xfId="0" applyNumberFormat="1" applyFont="1" applyBorder="1" applyAlignment="1" applyProtection="1"/>
    <xf numFmtId="166" fontId="4" fillId="0" borderId="124" xfId="0" applyNumberFormat="1" applyFont="1" applyBorder="1" applyAlignment="1" applyProtection="1"/>
    <xf numFmtId="166" fontId="4" fillId="0" borderId="123" xfId="0" applyNumberFormat="1" applyFont="1" applyBorder="1" applyAlignment="1" applyProtection="1"/>
    <xf numFmtId="164" fontId="3" fillId="0" borderId="122" xfId="0" applyNumberFormat="1" applyFont="1" applyBorder="1" applyAlignment="1" applyProtection="1"/>
    <xf numFmtId="3" fontId="3" fillId="0" borderId="120" xfId="0" applyNumberFormat="1" applyFont="1" applyBorder="1" applyAlignment="1" applyProtection="1"/>
    <xf numFmtId="164" fontId="3" fillId="0" borderId="137" xfId="0" applyNumberFormat="1" applyFont="1" applyBorder="1" applyAlignment="1" applyProtection="1"/>
    <xf numFmtId="3" fontId="3" fillId="0" borderId="126" xfId="0" applyNumberFormat="1" applyFont="1" applyBorder="1" applyAlignment="1" applyProtection="1"/>
    <xf numFmtId="3" fontId="3" fillId="0" borderId="121" xfId="0" applyNumberFormat="1" applyFont="1" applyBorder="1" applyAlignment="1" applyProtection="1"/>
    <xf numFmtId="164" fontId="3" fillId="0" borderId="12" xfId="0" applyNumberFormat="1" applyFont="1" applyBorder="1" applyAlignment="1" applyProtection="1"/>
    <xf numFmtId="164" fontId="3" fillId="0" borderId="125" xfId="0" applyNumberFormat="1" applyFont="1" applyBorder="1" applyAlignment="1" applyProtection="1"/>
    <xf numFmtId="164" fontId="3" fillId="0" borderId="119" xfId="0" applyNumberFormat="1" applyFont="1" applyBorder="1" applyProtection="1"/>
    <xf numFmtId="164" fontId="3" fillId="0" borderId="137" xfId="0" applyNumberFormat="1" applyFont="1" applyBorder="1" applyProtection="1"/>
    <xf numFmtId="164" fontId="3" fillId="0" borderId="120" xfId="0" applyNumberFormat="1" applyFont="1" applyBorder="1" applyProtection="1"/>
    <xf numFmtId="164" fontId="2" fillId="0" borderId="119" xfId="0" applyNumberFormat="1" applyFont="1" applyBorder="1" applyProtection="1"/>
    <xf numFmtId="166" fontId="5" fillId="0" borderId="131" xfId="0" applyNumberFormat="1" applyFont="1" applyBorder="1" applyAlignment="1" applyProtection="1"/>
    <xf numFmtId="166" fontId="5" fillId="0" borderId="124" xfId="0" applyNumberFormat="1" applyFont="1" applyBorder="1" applyAlignment="1" applyProtection="1"/>
    <xf numFmtId="166" fontId="5" fillId="0" borderId="123" xfId="0" applyNumberFormat="1" applyFont="1" applyBorder="1" applyAlignment="1" applyProtection="1"/>
    <xf numFmtId="164" fontId="3" fillId="0" borderId="22" xfId="0" applyNumberFormat="1" applyFont="1" applyBorder="1" applyProtection="1"/>
    <xf numFmtId="164" fontId="2" fillId="0" borderId="119" xfId="0" applyNumberFormat="1" applyFont="1" applyBorder="1" applyAlignment="1" applyProtection="1"/>
    <xf numFmtId="164" fontId="2" fillId="0" borderId="137" xfId="0" applyNumberFormat="1" applyFont="1" applyBorder="1" applyAlignment="1" applyProtection="1"/>
    <xf numFmtId="164" fontId="2" fillId="0" borderId="124" xfId="0" applyNumberFormat="1" applyFont="1" applyBorder="1" applyAlignment="1" applyProtection="1"/>
    <xf numFmtId="164" fontId="2" fillId="0" borderId="127" xfId="0" applyNumberFormat="1" applyFont="1" applyBorder="1" applyAlignment="1" applyProtection="1"/>
    <xf numFmtId="164" fontId="2" fillId="0" borderId="138" xfId="0" applyNumberFormat="1" applyFont="1" applyBorder="1" applyAlignment="1" applyProtection="1"/>
    <xf numFmtId="164" fontId="2" fillId="0" borderId="128" xfId="0" applyNumberFormat="1" applyFont="1" applyBorder="1" applyProtection="1"/>
    <xf numFmtId="164" fontId="3" fillId="0" borderId="38" xfId="0" applyNumberFormat="1" applyFont="1" applyBorder="1" applyAlignment="1" applyProtection="1"/>
    <xf numFmtId="3" fontId="3" fillId="0" borderId="12" xfId="0" applyNumberFormat="1" applyFont="1" applyBorder="1" applyAlignment="1" applyProtection="1"/>
    <xf numFmtId="3" fontId="3" fillId="0" borderId="39" xfId="0" applyNumberFormat="1" applyFont="1" applyBorder="1" applyAlignment="1" applyProtection="1"/>
    <xf numFmtId="3" fontId="3" fillId="0" borderId="13" xfId="0" applyNumberFormat="1" applyFont="1" applyBorder="1" applyAlignment="1" applyProtection="1"/>
    <xf numFmtId="164" fontId="3" fillId="0" borderId="39" xfId="0" applyNumberFormat="1" applyFont="1" applyBorder="1" applyAlignment="1" applyProtection="1"/>
    <xf numFmtId="164" fontId="3" fillId="0" borderId="126" xfId="0" applyNumberFormat="1" applyFont="1" applyBorder="1" applyAlignment="1" applyProtection="1"/>
    <xf numFmtId="164" fontId="3" fillId="0" borderId="132" xfId="0" applyNumberFormat="1" applyFont="1" applyFill="1" applyBorder="1" applyAlignment="1" applyProtection="1"/>
    <xf numFmtId="164" fontId="3" fillId="0" borderId="139" xfId="0" applyNumberFormat="1" applyFont="1" applyFill="1" applyBorder="1" applyAlignment="1" applyProtection="1"/>
    <xf numFmtId="164" fontId="3" fillId="0" borderId="129" xfId="0" applyNumberFormat="1" applyFont="1" applyFill="1" applyBorder="1" applyAlignment="1" applyProtection="1"/>
    <xf numFmtId="164" fontId="2" fillId="0" borderId="122" xfId="0" applyNumberFormat="1" applyFont="1" applyBorder="1" applyAlignment="1" applyProtection="1"/>
    <xf numFmtId="164" fontId="2" fillId="0" borderId="120" xfId="0" applyNumberFormat="1" applyFont="1" applyBorder="1" applyProtection="1"/>
    <xf numFmtId="164" fontId="3" fillId="0" borderId="130" xfId="0" applyNumberFormat="1" applyFont="1" applyBorder="1" applyAlignment="1" applyProtection="1"/>
    <xf numFmtId="164" fontId="3" fillId="0" borderId="140" xfId="0" applyNumberFormat="1" applyFont="1" applyBorder="1" applyAlignment="1" applyProtection="1"/>
    <xf numFmtId="164" fontId="3" fillId="0" borderId="124" xfId="0" applyNumberFormat="1" applyFont="1" applyBorder="1" applyAlignment="1" applyProtection="1"/>
    <xf numFmtId="164" fontId="2" fillId="0" borderId="133" xfId="0" applyNumberFormat="1" applyFont="1" applyBorder="1" applyAlignment="1" applyProtection="1"/>
    <xf numFmtId="164" fontId="2" fillId="0" borderId="12" xfId="0" applyNumberFormat="1" applyFont="1" applyBorder="1" applyAlignment="1" applyProtection="1"/>
    <xf numFmtId="164" fontId="2" fillId="0" borderId="141" xfId="0" applyNumberFormat="1" applyFont="1" applyBorder="1" applyAlignment="1" applyProtection="1"/>
    <xf numFmtId="166" fontId="5" fillId="0" borderId="136" xfId="0" applyNumberFormat="1" applyFont="1" applyBorder="1" applyAlignment="1" applyProtection="1"/>
    <xf numFmtId="166" fontId="5" fillId="0" borderId="134" xfId="0" applyNumberFormat="1" applyFont="1" applyBorder="1" applyAlignment="1" applyProtection="1"/>
    <xf numFmtId="166" fontId="5" fillId="0" borderId="135" xfId="0" applyNumberFormat="1" applyFont="1" applyBorder="1" applyAlignment="1" applyProtection="1"/>
    <xf numFmtId="166" fontId="5" fillId="0" borderId="121" xfId="0" applyNumberFormat="1" applyFont="1" applyBorder="1" applyAlignment="1" applyProtection="1"/>
    <xf numFmtId="164" fontId="2" fillId="0" borderId="120" xfId="0" applyNumberFormat="1" applyFont="1" applyBorder="1" applyAlignment="1" applyProtection="1"/>
    <xf numFmtId="166" fontId="5" fillId="0" borderId="18" xfId="0" applyNumberFormat="1" applyFont="1" applyBorder="1" applyAlignment="1" applyProtection="1"/>
    <xf numFmtId="164" fontId="3" fillId="0" borderId="144" xfId="0" applyNumberFormat="1" applyFont="1" applyBorder="1" applyAlignment="1" applyProtection="1"/>
    <xf numFmtId="164" fontId="3" fillId="0" borderId="145" xfId="0" applyNumberFormat="1" applyFont="1" applyBorder="1" applyAlignment="1" applyProtection="1"/>
    <xf numFmtId="166" fontId="4" fillId="0" borderId="146" xfId="0" applyNumberFormat="1" applyFont="1" applyBorder="1" applyAlignment="1" applyProtection="1"/>
    <xf numFmtId="166" fontId="4" fillId="0" borderId="147" xfId="0" applyNumberFormat="1" applyFont="1" applyBorder="1" applyAlignment="1" applyProtection="1"/>
    <xf numFmtId="166" fontId="4" fillId="0" borderId="148" xfId="0" applyNumberFormat="1" applyFont="1" applyBorder="1" applyAlignment="1" applyProtection="1"/>
    <xf numFmtId="164" fontId="3" fillId="0" borderId="149" xfId="0" applyNumberFormat="1" applyFont="1" applyBorder="1" applyProtection="1"/>
    <xf numFmtId="164" fontId="3" fillId="0" borderId="150" xfId="0" applyNumberFormat="1" applyFont="1" applyBorder="1" applyAlignment="1" applyProtection="1"/>
    <xf numFmtId="164" fontId="3" fillId="0" borderId="151" xfId="0" applyNumberFormat="1" applyFont="1" applyBorder="1" applyAlignment="1" applyProtection="1"/>
    <xf numFmtId="0" fontId="3" fillId="0" borderId="151" xfId="0" applyNumberFormat="1" applyFont="1" applyBorder="1" applyAlignment="1" applyProtection="1"/>
    <xf numFmtId="0" fontId="3" fillId="0" borderId="152" xfId="0" applyNumberFormat="1" applyFont="1" applyBorder="1" applyAlignment="1" applyProtection="1"/>
    <xf numFmtId="164" fontId="2" fillId="0" borderId="150" xfId="0" applyNumberFormat="1" applyFont="1" applyBorder="1" applyAlignment="1" applyProtection="1">
      <alignment horizontal="center"/>
    </xf>
    <xf numFmtId="0" fontId="2" fillId="0" borderId="153" xfId="0" applyNumberFormat="1" applyFont="1" applyBorder="1" applyAlignment="1" applyProtection="1">
      <alignment horizontal="center"/>
    </xf>
    <xf numFmtId="164" fontId="2" fillId="0" borderId="153" xfId="0" applyNumberFormat="1" applyFont="1" applyBorder="1" applyAlignment="1" applyProtection="1">
      <alignment horizontal="center"/>
    </xf>
    <xf numFmtId="0" fontId="2" fillId="0" borderId="154" xfId="0" applyNumberFormat="1" applyFont="1" applyBorder="1" applyAlignment="1" applyProtection="1">
      <alignment horizontal="center"/>
    </xf>
    <xf numFmtId="0" fontId="3" fillId="0" borderId="153" xfId="0" applyNumberFormat="1" applyFont="1" applyBorder="1" applyAlignment="1" applyProtection="1"/>
    <xf numFmtId="164" fontId="3" fillId="0" borderId="153" xfId="0" applyNumberFormat="1" applyFont="1" applyBorder="1" applyAlignment="1" applyProtection="1"/>
    <xf numFmtId="0" fontId="3" fillId="0" borderId="154" xfId="0" applyNumberFormat="1" applyFont="1" applyBorder="1" applyAlignment="1" applyProtection="1"/>
    <xf numFmtId="166" fontId="4" fillId="0" borderId="155" xfId="0" applyNumberFormat="1" applyFont="1" applyBorder="1" applyAlignment="1" applyProtection="1"/>
    <xf numFmtId="166" fontId="4" fillId="0" borderId="156" xfId="0" applyNumberFormat="1" applyFont="1" applyBorder="1" applyAlignment="1" applyProtection="1"/>
    <xf numFmtId="164" fontId="3" fillId="0" borderId="157" xfId="0" applyNumberFormat="1" applyFont="1" applyBorder="1" applyProtection="1"/>
    <xf numFmtId="166" fontId="4" fillId="0" borderId="158" xfId="0" applyNumberFormat="1" applyFont="1" applyBorder="1" applyAlignment="1" applyProtection="1"/>
    <xf numFmtId="164" fontId="3" fillId="0" borderId="159" xfId="0" applyNumberFormat="1" applyFont="1" applyBorder="1" applyAlignment="1" applyProtection="1"/>
    <xf numFmtId="166" fontId="4" fillId="0" borderId="153" xfId="0" applyNumberFormat="1" applyFont="1" applyBorder="1" applyAlignment="1" applyProtection="1"/>
    <xf numFmtId="164" fontId="3" fillId="0" borderId="160" xfId="0" applyNumberFormat="1" applyFont="1" applyBorder="1" applyAlignment="1" applyProtection="1"/>
    <xf numFmtId="166" fontId="4" fillId="0" borderId="161" xfId="0" applyNumberFormat="1" applyFont="1" applyBorder="1" applyAlignment="1" applyProtection="1"/>
    <xf numFmtId="166" fontId="4" fillId="0" borderId="154" xfId="0" applyNumberFormat="1" applyFont="1" applyBorder="1" applyAlignment="1" applyProtection="1"/>
    <xf numFmtId="164" fontId="3" fillId="0" borderId="162" xfId="0" applyNumberFormat="1" applyFont="1" applyBorder="1" applyAlignment="1" applyProtection="1"/>
    <xf numFmtId="3" fontId="3" fillId="0" borderId="153" xfId="0" applyNumberFormat="1" applyFont="1" applyBorder="1" applyAlignment="1" applyProtection="1"/>
    <xf numFmtId="3" fontId="3" fillId="0" borderId="161" xfId="0" applyNumberFormat="1" applyFont="1" applyBorder="1" applyAlignment="1" applyProtection="1"/>
    <xf numFmtId="3" fontId="3" fillId="0" borderId="154" xfId="0" applyNumberFormat="1" applyFont="1" applyBorder="1" applyAlignment="1" applyProtection="1"/>
    <xf numFmtId="164" fontId="3" fillId="0" borderId="150" xfId="0" applyNumberFormat="1" applyFont="1" applyBorder="1" applyProtection="1"/>
    <xf numFmtId="164" fontId="3" fillId="0" borderId="160" xfId="0" applyNumberFormat="1" applyFont="1" applyBorder="1" applyProtection="1"/>
    <xf numFmtId="164" fontId="3" fillId="0" borderId="153" xfId="0" applyNumberFormat="1" applyFont="1" applyBorder="1" applyProtection="1"/>
    <xf numFmtId="164" fontId="2" fillId="0" borderId="150" xfId="0" applyNumberFormat="1" applyFont="1" applyBorder="1" applyProtection="1"/>
    <xf numFmtId="166" fontId="5" fillId="0" borderId="155" xfId="0" applyNumberFormat="1" applyFont="1" applyBorder="1" applyAlignment="1" applyProtection="1"/>
    <xf numFmtId="166" fontId="5" fillId="0" borderId="156" xfId="0" applyNumberFormat="1" applyFont="1" applyBorder="1" applyAlignment="1" applyProtection="1"/>
    <xf numFmtId="166" fontId="5" fillId="0" borderId="158" xfId="0" applyNumberFormat="1" applyFont="1" applyBorder="1" applyAlignment="1" applyProtection="1"/>
    <xf numFmtId="164" fontId="2" fillId="0" borderId="150" xfId="0" applyNumberFormat="1" applyFont="1" applyBorder="1" applyAlignment="1" applyProtection="1"/>
    <xf numFmtId="164" fontId="2" fillId="0" borderId="160" xfId="0" applyNumberFormat="1" applyFont="1" applyBorder="1" applyAlignment="1" applyProtection="1"/>
    <xf numFmtId="164" fontId="2" fillId="0" borderId="156" xfId="0" applyNumberFormat="1" applyFont="1" applyBorder="1" applyAlignment="1" applyProtection="1"/>
    <xf numFmtId="164" fontId="2" fillId="0" borderId="163" xfId="0" applyNumberFormat="1" applyFont="1" applyBorder="1" applyAlignment="1" applyProtection="1"/>
    <xf numFmtId="164" fontId="2" fillId="0" borderId="164" xfId="0" applyNumberFormat="1" applyFont="1" applyBorder="1" applyProtection="1"/>
    <xf numFmtId="164" fontId="3" fillId="0" borderId="161" xfId="0" applyNumberFormat="1" applyFont="1" applyBorder="1" applyAlignment="1" applyProtection="1"/>
    <xf numFmtId="164" fontId="3" fillId="0" borderId="165" xfId="0" applyNumberFormat="1" applyFont="1" applyFill="1" applyBorder="1" applyAlignment="1" applyProtection="1"/>
    <xf numFmtId="164" fontId="3" fillId="0" borderId="166" xfId="0" applyNumberFormat="1" applyFont="1" applyFill="1" applyBorder="1" applyAlignment="1" applyProtection="1"/>
    <xf numFmtId="164" fontId="3" fillId="0" borderId="167" xfId="0" applyNumberFormat="1" applyFont="1" applyFill="1" applyBorder="1" applyAlignment="1" applyProtection="1"/>
    <xf numFmtId="164" fontId="2" fillId="0" borderId="159" xfId="0" applyNumberFormat="1" applyFont="1" applyBorder="1" applyAlignment="1" applyProtection="1"/>
    <xf numFmtId="164" fontId="2" fillId="0" borderId="153" xfId="0" applyNumberFormat="1" applyFont="1" applyBorder="1" applyProtection="1"/>
    <xf numFmtId="164" fontId="3" fillId="0" borderId="168" xfId="0" applyNumberFormat="1" applyFont="1" applyBorder="1" applyAlignment="1" applyProtection="1"/>
    <xf numFmtId="164" fontId="3" fillId="0" borderId="169" xfId="0" applyNumberFormat="1" applyFont="1" applyBorder="1" applyAlignment="1" applyProtection="1"/>
    <xf numFmtId="164" fontId="3" fillId="0" borderId="156" xfId="0" applyNumberFormat="1" applyFont="1" applyBorder="1" applyAlignment="1" applyProtection="1"/>
    <xf numFmtId="164" fontId="2" fillId="0" borderId="170" xfId="0" applyNumberFormat="1" applyFont="1" applyBorder="1" applyAlignment="1" applyProtection="1"/>
    <xf numFmtId="164" fontId="2" fillId="0" borderId="171" xfId="0" applyNumberFormat="1" applyFont="1" applyBorder="1" applyAlignment="1" applyProtection="1"/>
    <xf numFmtId="166" fontId="5" fillId="0" borderId="154" xfId="0" applyNumberFormat="1" applyFont="1" applyBorder="1" applyAlignment="1" applyProtection="1"/>
    <xf numFmtId="164" fontId="2" fillId="0" borderId="153" xfId="0" applyNumberFormat="1" applyFont="1" applyBorder="1" applyAlignment="1" applyProtection="1"/>
    <xf numFmtId="164" fontId="2" fillId="0" borderId="172" xfId="0" applyNumberFormat="1" applyFont="1" applyBorder="1" applyAlignment="1" applyProtection="1"/>
    <xf numFmtId="166" fontId="5" fillId="0" borderId="164" xfId="0" applyNumberFormat="1" applyFont="1" applyBorder="1" applyAlignment="1" applyProtection="1"/>
    <xf numFmtId="166" fontId="5" fillId="0" borderId="173" xfId="0" applyNumberFormat="1" applyFont="1" applyBorder="1" applyAlignment="1" applyProtection="1"/>
    <xf numFmtId="166" fontId="5" fillId="0" borderId="174" xfId="0" applyNumberFormat="1" applyFont="1" applyBorder="1" applyAlignment="1" applyProtection="1"/>
    <xf numFmtId="169" fontId="3" fillId="0" borderId="175" xfId="0" applyNumberFormat="1" applyFont="1" applyBorder="1" applyAlignment="1" applyProtection="1"/>
    <xf numFmtId="169" fontId="3" fillId="0" borderId="151" xfId="0" applyNumberFormat="1" applyFont="1" applyBorder="1" applyAlignment="1" applyProtection="1"/>
    <xf numFmtId="0" fontId="3" fillId="0" borderId="176" xfId="0" applyNumberFormat="1" applyFont="1" applyBorder="1" applyAlignment="1" applyProtection="1"/>
    <xf numFmtId="169" fontId="3" fillId="0" borderId="142" xfId="0" applyNumberFormat="1" applyFont="1" applyBorder="1" applyAlignment="1" applyProtection="1"/>
    <xf numFmtId="169" fontId="3" fillId="0" borderId="0" xfId="0" applyNumberFormat="1" applyFont="1" applyBorder="1" applyAlignment="1" applyProtection="1"/>
    <xf numFmtId="0" fontId="3" fillId="0" borderId="104" xfId="0" applyNumberFormat="1" applyFont="1" applyBorder="1" applyAlignment="1" applyProtection="1"/>
    <xf numFmtId="169" fontId="2" fillId="0" borderId="142" xfId="0" applyNumberFormat="1" applyFont="1" applyBorder="1" applyAlignment="1" applyProtection="1">
      <alignment horizontal="centerContinuous"/>
    </xf>
    <xf numFmtId="169" fontId="3" fillId="0" borderId="0" xfId="0" applyNumberFormat="1" applyFont="1" applyBorder="1" applyAlignment="1" applyProtection="1">
      <alignment horizontal="centerContinuous"/>
    </xf>
    <xf numFmtId="0" fontId="3" fillId="0" borderId="104" xfId="0" applyNumberFormat="1" applyFont="1" applyBorder="1" applyAlignment="1" applyProtection="1">
      <alignment horizontal="centerContinuous"/>
    </xf>
    <xf numFmtId="169" fontId="2" fillId="0" borderId="177" xfId="0" applyNumberFormat="1" applyFont="1" applyBorder="1" applyAlignment="1" applyProtection="1">
      <alignment horizontal="center"/>
    </xf>
    <xf numFmtId="169" fontId="2" fillId="0" borderId="153" xfId="0" applyNumberFormat="1" applyFont="1" applyBorder="1" applyAlignment="1" applyProtection="1">
      <alignment horizontal="center"/>
    </xf>
    <xf numFmtId="0" fontId="2" fillId="0" borderId="178" xfId="0" applyNumberFormat="1" applyFont="1" applyBorder="1" applyAlignment="1" applyProtection="1">
      <alignment horizontal="center"/>
    </xf>
    <xf numFmtId="169" fontId="2" fillId="0" borderId="142" xfId="0" applyNumberFormat="1" applyFont="1" applyBorder="1" applyAlignment="1" applyProtection="1">
      <alignment horizontal="center"/>
    </xf>
    <xf numFmtId="169" fontId="2" fillId="0" borderId="12" xfId="0" applyNumberFormat="1" applyFont="1" applyBorder="1" applyAlignment="1" applyProtection="1">
      <alignment horizontal="center"/>
    </xf>
    <xf numFmtId="0" fontId="2" fillId="0" borderId="179" xfId="0" applyNumberFormat="1" applyFont="1" applyBorder="1" applyAlignment="1" applyProtection="1">
      <alignment horizontal="center"/>
    </xf>
    <xf numFmtId="169" fontId="3" fillId="0" borderId="177" xfId="0" applyNumberFormat="1" applyFont="1" applyBorder="1" applyAlignment="1" applyProtection="1"/>
    <xf numFmtId="169" fontId="3" fillId="0" borderId="153" xfId="0" applyNumberFormat="1" applyFont="1" applyBorder="1" applyAlignment="1" applyProtection="1"/>
    <xf numFmtId="0" fontId="3" fillId="0" borderId="178" xfId="0" applyNumberFormat="1" applyFont="1" applyBorder="1" applyAlignment="1" applyProtection="1"/>
    <xf numFmtId="169" fontId="3" fillId="0" borderId="142" xfId="0" applyNumberFormat="1" applyFont="1" applyBorder="1" applyProtection="1"/>
    <xf numFmtId="169" fontId="3" fillId="0" borderId="12" xfId="0" applyNumberFormat="1" applyFont="1" applyBorder="1" applyProtection="1"/>
    <xf numFmtId="0" fontId="3" fillId="0" borderId="179" xfId="0" applyNumberFormat="1" applyFont="1" applyBorder="1" applyProtection="1"/>
    <xf numFmtId="166" fontId="4" fillId="0" borderId="181" xfId="0" applyNumberFormat="1" applyFont="1" applyBorder="1" applyAlignment="1" applyProtection="1"/>
    <xf numFmtId="166" fontId="4" fillId="0" borderId="178" xfId="0" applyNumberFormat="1" applyFont="1" applyBorder="1" applyAlignment="1" applyProtection="1"/>
    <xf numFmtId="3" fontId="3" fillId="0" borderId="178" xfId="0" applyNumberFormat="1" applyFont="1" applyBorder="1" applyAlignment="1" applyProtection="1"/>
    <xf numFmtId="166" fontId="5" fillId="0" borderId="181" xfId="0" applyNumberFormat="1" applyFont="1" applyBorder="1" applyAlignment="1" applyProtection="1"/>
    <xf numFmtId="3" fontId="3" fillId="0" borderId="179" xfId="0" applyNumberFormat="1" applyFont="1" applyBorder="1" applyAlignment="1" applyProtection="1"/>
    <xf numFmtId="166" fontId="5" fillId="0" borderId="178" xfId="0" applyNumberFormat="1" applyFont="1" applyBorder="1" applyAlignment="1" applyProtection="1"/>
    <xf numFmtId="166" fontId="5" fillId="0" borderId="184" xfId="0" applyNumberFormat="1" applyFont="1" applyBorder="1" applyAlignment="1" applyProtection="1"/>
    <xf numFmtId="164" fontId="3" fillId="0" borderId="180" xfId="0" applyNumberFormat="1" applyFont="1" applyBorder="1" applyAlignment="1" applyProtection="1"/>
    <xf numFmtId="164" fontId="3" fillId="0" borderId="142" xfId="0" applyNumberFormat="1" applyFont="1" applyBorder="1" applyAlignment="1" applyProtection="1"/>
    <xf numFmtId="164" fontId="3" fillId="0" borderId="177" xfId="0" applyNumberFormat="1" applyFont="1" applyBorder="1" applyAlignment="1" applyProtection="1"/>
    <xf numFmtId="164" fontId="3" fillId="0" borderId="177" xfId="0" applyNumberFormat="1" applyFont="1" applyBorder="1" applyProtection="1"/>
    <xf numFmtId="164" fontId="2" fillId="0" borderId="177" xfId="0" applyNumberFormat="1" applyFont="1" applyBorder="1" applyProtection="1"/>
    <xf numFmtId="164" fontId="3" fillId="0" borderId="142" xfId="0" applyNumberFormat="1" applyFont="1" applyBorder="1" applyProtection="1"/>
    <xf numFmtId="164" fontId="2" fillId="0" borderId="177" xfId="0" applyNumberFormat="1" applyFont="1" applyBorder="1" applyAlignment="1" applyProtection="1"/>
    <xf numFmtId="164" fontId="2" fillId="0" borderId="182" xfId="0" applyNumberFormat="1" applyFont="1" applyBorder="1" applyAlignment="1" applyProtection="1"/>
    <xf numFmtId="164" fontId="3" fillId="0" borderId="175" xfId="0" applyNumberFormat="1" applyFont="1" applyFill="1" applyBorder="1" applyAlignment="1" applyProtection="1"/>
    <xf numFmtId="164" fontId="3" fillId="0" borderId="183" xfId="0" applyNumberFormat="1" applyFont="1" applyBorder="1" applyAlignment="1" applyProtection="1"/>
    <xf numFmtId="166" fontId="5" fillId="0" borderId="185" xfId="0" applyNumberFormat="1" applyFont="1" applyBorder="1" applyAlignment="1" applyProtection="1"/>
    <xf numFmtId="164" fontId="2" fillId="0" borderId="186" xfId="0" applyNumberFormat="1" applyFont="1" applyBorder="1" applyAlignment="1" applyProtection="1"/>
    <xf numFmtId="166" fontId="5" fillId="0" borderId="187" xfId="0" applyNumberFormat="1" applyFont="1" applyBorder="1" applyAlignment="1" applyProtection="1"/>
    <xf numFmtId="166" fontId="5" fillId="0" borderId="188" xfId="0" applyNumberFormat="1" applyFont="1" applyBorder="1" applyAlignment="1" applyProtection="1"/>
    <xf numFmtId="166" fontId="5" fillId="0" borderId="189" xfId="0" applyNumberFormat="1" applyFont="1" applyBorder="1" applyAlignment="1" applyProtection="1"/>
    <xf numFmtId="0" fontId="2" fillId="0" borderId="104" xfId="0" applyNumberFormat="1" applyFont="1" applyBorder="1" applyAlignment="1" applyProtection="1">
      <alignment horizontal="centerContinuous"/>
    </xf>
    <xf numFmtId="164" fontId="2" fillId="0" borderId="156" xfId="0" applyNumberFormat="1" applyFont="1" applyBorder="1" applyProtection="1"/>
    <xf numFmtId="164" fontId="3" fillId="0" borderId="175" xfId="0" applyNumberFormat="1" applyFont="1" applyBorder="1" applyAlignment="1" applyProtection="1"/>
    <xf numFmtId="164" fontId="2" fillId="0" borderId="142" xfId="0" applyNumberFormat="1" applyFont="1" applyBorder="1" applyAlignment="1" applyProtection="1">
      <alignment horizontal="centerContinuous"/>
    </xf>
    <xf numFmtId="164" fontId="2" fillId="0" borderId="177" xfId="0" applyNumberFormat="1" applyFont="1" applyBorder="1" applyAlignment="1" applyProtection="1">
      <alignment horizontal="center"/>
    </xf>
    <xf numFmtId="164" fontId="2" fillId="0" borderId="142" xfId="0" applyNumberFormat="1" applyFont="1" applyBorder="1" applyAlignment="1" applyProtection="1">
      <alignment horizontal="center"/>
    </xf>
    <xf numFmtId="166" fontId="5" fillId="0" borderId="153" xfId="0" applyNumberFormat="1" applyFont="1" applyBorder="1" applyAlignment="1" applyProtection="1"/>
    <xf numFmtId="164" fontId="3" fillId="0" borderId="143" xfId="0" applyNumberFormat="1" applyFont="1" applyBorder="1" applyAlignment="1" applyProtection="1"/>
    <xf numFmtId="164" fontId="2" fillId="0" borderId="38" xfId="0" applyNumberFormat="1" applyFont="1" applyBorder="1" applyAlignment="1" applyProtection="1">
      <alignment horizontal="centerContinuous"/>
    </xf>
    <xf numFmtId="164" fontId="2" fillId="0" borderId="159" xfId="0" applyNumberFormat="1" applyFont="1" applyBorder="1" applyAlignment="1" applyProtection="1">
      <alignment horizontal="center"/>
    </xf>
    <xf numFmtId="164" fontId="2" fillId="0" borderId="38" xfId="0" applyNumberFormat="1" applyFont="1" applyBorder="1" applyAlignment="1" applyProtection="1">
      <alignment horizontal="center"/>
    </xf>
    <xf numFmtId="164" fontId="3" fillId="0" borderId="38" xfId="0" applyNumberFormat="1" applyFont="1" applyBorder="1" applyProtection="1"/>
    <xf numFmtId="164" fontId="3" fillId="0" borderId="91" xfId="0" applyNumberFormat="1" applyFont="1" applyBorder="1" applyAlignment="1" applyProtection="1"/>
    <xf numFmtId="164" fontId="3" fillId="0" borderId="159" xfId="0" applyNumberFormat="1" applyFont="1" applyBorder="1" applyProtection="1"/>
    <xf numFmtId="164" fontId="2" fillId="0" borderId="159" xfId="0" applyNumberFormat="1" applyFont="1" applyBorder="1" applyProtection="1"/>
    <xf numFmtId="164" fontId="2" fillId="0" borderId="169" xfId="0" applyNumberFormat="1" applyFont="1" applyBorder="1" applyProtection="1"/>
    <xf numFmtId="166" fontId="4" fillId="0" borderId="117" xfId="0" applyNumberFormat="1" applyFont="1" applyBorder="1" applyAlignment="1" applyProtection="1"/>
    <xf numFmtId="164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centerContinuous"/>
    </xf>
    <xf numFmtId="0" fontId="2" fillId="0" borderId="0" xfId="0" applyNumberFormat="1" applyFont="1" applyFill="1" applyBorder="1" applyAlignment="1" applyProtection="1">
      <alignment horizontal="centerContinuous"/>
    </xf>
    <xf numFmtId="0" fontId="2" fillId="0" borderId="8" xfId="0" applyNumberFormat="1" applyFont="1" applyFill="1" applyBorder="1" applyAlignment="1" applyProtection="1">
      <alignment horizontal="centerContinuous"/>
    </xf>
    <xf numFmtId="164" fontId="2" fillId="0" borderId="150" xfId="0" applyNumberFormat="1" applyFont="1" applyFill="1" applyBorder="1" applyAlignment="1" applyProtection="1">
      <alignment horizontal="center"/>
    </xf>
    <xf numFmtId="0" fontId="2" fillId="0" borderId="153" xfId="0" applyNumberFormat="1" applyFont="1" applyFill="1" applyBorder="1" applyAlignment="1" applyProtection="1">
      <alignment horizontal="center"/>
    </xf>
    <xf numFmtId="164" fontId="2" fillId="0" borderId="153" xfId="0" applyNumberFormat="1" applyFont="1" applyFill="1" applyBorder="1" applyAlignment="1" applyProtection="1">
      <alignment horizontal="center"/>
    </xf>
    <xf numFmtId="0" fontId="2" fillId="0" borderId="154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/>
    </xf>
    <xf numFmtId="164" fontId="2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/>
    </xf>
    <xf numFmtId="164" fontId="2" fillId="0" borderId="150" xfId="0" applyNumberFormat="1" applyFont="1" applyFill="1" applyBorder="1" applyAlignment="1" applyProtection="1"/>
    <xf numFmtId="0" fontId="2" fillId="0" borderId="153" xfId="0" applyNumberFormat="1" applyFont="1" applyFill="1" applyBorder="1" applyAlignment="1" applyProtection="1"/>
    <xf numFmtId="164" fontId="2" fillId="0" borderId="153" xfId="0" applyNumberFormat="1" applyFont="1" applyFill="1" applyBorder="1" applyAlignment="1" applyProtection="1"/>
    <xf numFmtId="0" fontId="2" fillId="0" borderId="154" xfId="0" applyNumberFormat="1" applyFont="1" applyFill="1" applyBorder="1" applyAlignment="1" applyProtection="1"/>
    <xf numFmtId="164" fontId="2" fillId="0" borderId="0" xfId="0" applyNumberFormat="1" applyFont="1" applyFill="1" applyBorder="1" applyProtection="1"/>
    <xf numFmtId="165" fontId="2" fillId="0" borderId="12" xfId="0" applyNumberFormat="1" applyFont="1" applyFill="1" applyBorder="1" applyProtection="1"/>
    <xf numFmtId="164" fontId="2" fillId="0" borderId="12" xfId="0" applyNumberFormat="1" applyFont="1" applyFill="1" applyBorder="1" applyProtection="1"/>
    <xf numFmtId="0" fontId="2" fillId="0" borderId="12" xfId="0" applyNumberFormat="1" applyFont="1" applyFill="1" applyBorder="1" applyProtection="1"/>
    <xf numFmtId="0" fontId="2" fillId="0" borderId="13" xfId="0" applyNumberFormat="1" applyFont="1" applyFill="1" applyBorder="1" applyProtection="1"/>
    <xf numFmtId="164" fontId="2" fillId="0" borderId="1" xfId="0" applyNumberFormat="1" applyFont="1" applyFill="1" applyBorder="1" applyAlignment="1" applyProtection="1"/>
    <xf numFmtId="166" fontId="5" fillId="0" borderId="16" xfId="0" applyNumberFormat="1" applyFont="1" applyFill="1" applyBorder="1" applyAlignment="1" applyProtection="1"/>
    <xf numFmtId="164" fontId="2" fillId="0" borderId="17" xfId="0" applyNumberFormat="1" applyFont="1" applyFill="1" applyBorder="1" applyAlignment="1" applyProtection="1"/>
    <xf numFmtId="166" fontId="5" fillId="0" borderId="18" xfId="0" applyNumberFormat="1" applyFont="1" applyFill="1" applyBorder="1" applyAlignment="1" applyProtection="1"/>
    <xf numFmtId="164" fontId="2" fillId="0" borderId="19" xfId="0" applyNumberFormat="1" applyFont="1" applyFill="1" applyBorder="1" applyProtection="1"/>
    <xf numFmtId="166" fontId="5" fillId="0" borderId="20" xfId="0" applyNumberFormat="1" applyFont="1" applyFill="1" applyBorder="1" applyAlignment="1" applyProtection="1"/>
    <xf numFmtId="166" fontId="5" fillId="0" borderId="155" xfId="0" applyNumberFormat="1" applyFont="1" applyFill="1" applyBorder="1" applyAlignment="1" applyProtection="1"/>
    <xf numFmtId="164" fontId="2" fillId="0" borderId="22" xfId="0" applyNumberFormat="1" applyFont="1" applyFill="1" applyBorder="1" applyAlignment="1" applyProtection="1"/>
    <xf numFmtId="166" fontId="5" fillId="0" borderId="156" xfId="0" applyNumberFormat="1" applyFont="1" applyFill="1" applyBorder="1" applyAlignment="1" applyProtection="1"/>
    <xf numFmtId="164" fontId="2" fillId="0" borderId="157" xfId="0" applyNumberFormat="1" applyFont="1" applyFill="1" applyBorder="1" applyProtection="1"/>
    <xf numFmtId="166" fontId="5" fillId="0" borderId="158" xfId="0" applyNumberFormat="1" applyFont="1" applyFill="1" applyBorder="1" applyAlignment="1" applyProtection="1"/>
    <xf numFmtId="164" fontId="2" fillId="0" borderId="159" xfId="0" applyNumberFormat="1" applyFont="1" applyFill="1" applyBorder="1" applyAlignment="1" applyProtection="1"/>
    <xf numFmtId="166" fontId="5" fillId="0" borderId="153" xfId="0" applyNumberFormat="1" applyFont="1" applyFill="1" applyBorder="1" applyAlignment="1" applyProtection="1"/>
    <xf numFmtId="164" fontId="2" fillId="0" borderId="160" xfId="0" applyNumberFormat="1" applyFont="1" applyFill="1" applyBorder="1" applyAlignment="1" applyProtection="1"/>
    <xf numFmtId="166" fontId="5" fillId="0" borderId="161" xfId="0" applyNumberFormat="1" applyFont="1" applyFill="1" applyBorder="1" applyAlignment="1" applyProtection="1"/>
    <xf numFmtId="166" fontId="5" fillId="0" borderId="154" xfId="0" applyNumberFormat="1" applyFont="1" applyFill="1" applyBorder="1" applyAlignment="1" applyProtection="1"/>
    <xf numFmtId="164" fontId="2" fillId="0" borderId="162" xfId="0" applyNumberFormat="1" applyFont="1" applyFill="1" applyBorder="1" applyAlignment="1" applyProtection="1"/>
    <xf numFmtId="3" fontId="2" fillId="0" borderId="153" xfId="0" applyNumberFormat="1" applyFont="1" applyFill="1" applyBorder="1" applyAlignment="1" applyProtection="1"/>
    <xf numFmtId="3" fontId="2" fillId="0" borderId="161" xfId="0" applyNumberFormat="1" applyFont="1" applyFill="1" applyBorder="1" applyAlignment="1" applyProtection="1"/>
    <xf numFmtId="3" fontId="2" fillId="0" borderId="154" xfId="0" applyNumberFormat="1" applyFont="1" applyFill="1" applyBorder="1" applyAlignment="1" applyProtection="1"/>
    <xf numFmtId="164" fontId="2" fillId="0" borderId="150" xfId="0" applyNumberFormat="1" applyFont="1" applyFill="1" applyBorder="1" applyProtection="1"/>
    <xf numFmtId="164" fontId="2" fillId="0" borderId="160" xfId="0" applyNumberFormat="1" applyFont="1" applyFill="1" applyBorder="1" applyProtection="1"/>
    <xf numFmtId="164" fontId="2" fillId="0" borderId="153" xfId="0" applyNumberFormat="1" applyFont="1" applyFill="1" applyBorder="1" applyProtection="1"/>
    <xf numFmtId="164" fontId="2" fillId="0" borderId="22" xfId="0" applyNumberFormat="1" applyFont="1" applyFill="1" applyBorder="1" applyProtection="1"/>
    <xf numFmtId="164" fontId="2" fillId="0" borderId="156" xfId="0" applyNumberFormat="1" applyFont="1" applyFill="1" applyBorder="1" applyAlignment="1" applyProtection="1"/>
    <xf numFmtId="164" fontId="2" fillId="0" borderId="163" xfId="0" applyNumberFormat="1" applyFont="1" applyFill="1" applyBorder="1" applyAlignment="1" applyProtection="1"/>
    <xf numFmtId="164" fontId="2" fillId="0" borderId="164" xfId="0" applyNumberFormat="1" applyFont="1" applyFill="1" applyBorder="1" applyProtection="1"/>
    <xf numFmtId="164" fontId="2" fillId="0" borderId="38" xfId="0" applyNumberFormat="1" applyFont="1" applyFill="1" applyBorder="1" applyAlignment="1" applyProtection="1"/>
    <xf numFmtId="3" fontId="2" fillId="0" borderId="12" xfId="0" applyNumberFormat="1" applyFont="1" applyFill="1" applyBorder="1" applyAlignment="1" applyProtection="1"/>
    <xf numFmtId="3" fontId="2" fillId="0" borderId="39" xfId="0" applyNumberFormat="1" applyFont="1" applyFill="1" applyBorder="1" applyAlignment="1" applyProtection="1"/>
    <xf numFmtId="3" fontId="2" fillId="0" borderId="13" xfId="0" applyNumberFormat="1" applyFont="1" applyFill="1" applyBorder="1" applyAlignment="1" applyProtection="1"/>
    <xf numFmtId="164" fontId="2" fillId="0" borderId="39" xfId="0" applyNumberFormat="1" applyFont="1" applyFill="1" applyBorder="1" applyAlignment="1" applyProtection="1"/>
    <xf numFmtId="164" fontId="2" fillId="0" borderId="161" xfId="0" applyNumberFormat="1" applyFont="1" applyFill="1" applyBorder="1" applyAlignment="1" applyProtection="1"/>
    <xf numFmtId="164" fontId="2" fillId="0" borderId="165" xfId="0" applyNumberFormat="1" applyFont="1" applyFill="1" applyBorder="1" applyAlignment="1" applyProtection="1"/>
    <xf numFmtId="164" fontId="2" fillId="0" borderId="166" xfId="0" applyNumberFormat="1" applyFont="1" applyFill="1" applyBorder="1" applyAlignment="1" applyProtection="1"/>
    <xf numFmtId="164" fontId="2" fillId="0" borderId="167" xfId="0" applyNumberFormat="1" applyFont="1" applyFill="1" applyBorder="1" applyAlignment="1" applyProtection="1"/>
    <xf numFmtId="164" fontId="2" fillId="0" borderId="168" xfId="0" applyNumberFormat="1" applyFont="1" applyFill="1" applyBorder="1" applyAlignment="1" applyProtection="1"/>
    <xf numFmtId="164" fontId="2" fillId="0" borderId="169" xfId="0" applyNumberFormat="1" applyFont="1" applyFill="1" applyBorder="1" applyAlignment="1" applyProtection="1"/>
    <xf numFmtId="164" fontId="2" fillId="0" borderId="170" xfId="0" applyNumberFormat="1" applyFont="1" applyFill="1" applyBorder="1" applyAlignment="1" applyProtection="1"/>
    <xf numFmtId="164" fontId="2" fillId="0" borderId="171" xfId="0" applyNumberFormat="1" applyFont="1" applyFill="1" applyBorder="1" applyAlignment="1" applyProtection="1"/>
    <xf numFmtId="164" fontId="2" fillId="0" borderId="186" xfId="0" applyNumberFormat="1" applyFont="1" applyFill="1" applyBorder="1" applyAlignment="1" applyProtection="1"/>
    <xf numFmtId="166" fontId="5" fillId="0" borderId="185" xfId="0" applyNumberFormat="1" applyFont="1" applyFill="1" applyBorder="1" applyAlignment="1" applyProtection="1"/>
    <xf numFmtId="166" fontId="5" fillId="0" borderId="187" xfId="0" applyNumberFormat="1" applyFont="1" applyFill="1" applyBorder="1" applyAlignment="1" applyProtection="1"/>
    <xf numFmtId="166" fontId="5" fillId="0" borderId="188" xfId="0" applyNumberFormat="1" applyFont="1" applyFill="1" applyBorder="1" applyAlignment="1" applyProtection="1"/>
    <xf numFmtId="164" fontId="19" fillId="0" borderId="150" xfId="0" applyNumberFormat="1" applyFont="1" applyBorder="1" applyAlignment="1" applyProtection="1">
      <alignment horizontal="center"/>
    </xf>
    <xf numFmtId="0" fontId="19" fillId="0" borderId="153" xfId="0" applyNumberFormat="1" applyFont="1" applyBorder="1" applyAlignment="1" applyProtection="1">
      <alignment horizontal="center"/>
    </xf>
    <xf numFmtId="164" fontId="19" fillId="0" borderId="153" xfId="0" applyNumberFormat="1" applyFont="1" applyBorder="1" applyAlignment="1" applyProtection="1">
      <alignment horizontal="center"/>
    </xf>
    <xf numFmtId="0" fontId="19" fillId="0" borderId="154" xfId="0" applyNumberFormat="1" applyFont="1" applyBorder="1" applyAlignment="1" applyProtection="1">
      <alignment horizontal="center"/>
    </xf>
    <xf numFmtId="164" fontId="19" fillId="0" borderId="0" xfId="0" applyNumberFormat="1" applyFont="1" applyBorder="1" applyAlignment="1" applyProtection="1">
      <alignment horizontal="center"/>
    </xf>
    <xf numFmtId="0" fontId="19" fillId="0" borderId="12" xfId="0" applyNumberFormat="1" applyFont="1" applyBorder="1" applyAlignment="1" applyProtection="1">
      <alignment horizontal="center"/>
    </xf>
    <xf numFmtId="164" fontId="19" fillId="0" borderId="12" xfId="0" applyNumberFormat="1" applyFont="1" applyBorder="1" applyAlignment="1" applyProtection="1">
      <alignment horizontal="center"/>
    </xf>
    <xf numFmtId="0" fontId="19" fillId="0" borderId="13" xfId="0" applyNumberFormat="1" applyFont="1" applyBorder="1" applyAlignment="1" applyProtection="1">
      <alignment horizontal="center"/>
    </xf>
    <xf numFmtId="164" fontId="3" fillId="0" borderId="159" xfId="0" applyNumberFormat="1" applyFont="1" applyFill="1" applyBorder="1" applyAlignment="1" applyProtection="1"/>
    <xf numFmtId="166" fontId="4" fillId="0" borderId="155" xfId="0" applyNumberFormat="1" applyFont="1" applyFill="1" applyBorder="1" applyAlignment="1" applyProtection="1"/>
    <xf numFmtId="164" fontId="3" fillId="0" borderId="160" xfId="0" applyNumberFormat="1" applyFont="1" applyFill="1" applyBorder="1" applyAlignment="1" applyProtection="1"/>
    <xf numFmtId="166" fontId="4" fillId="0" borderId="156" xfId="0" applyNumberFormat="1" applyFont="1" applyFill="1" applyBorder="1" applyAlignment="1" applyProtection="1"/>
    <xf numFmtId="164" fontId="3" fillId="0" borderId="161" xfId="0" applyNumberFormat="1" applyFont="1" applyFill="1" applyBorder="1" applyAlignment="1" applyProtection="1"/>
    <xf numFmtId="166" fontId="4" fillId="0" borderId="158" xfId="0" applyNumberFormat="1" applyFont="1" applyFill="1" applyBorder="1" applyAlignment="1" applyProtection="1"/>
    <xf numFmtId="164" fontId="3" fillId="0" borderId="150" xfId="0" applyNumberFormat="1" applyFont="1" applyFill="1" applyBorder="1" applyAlignment="1" applyProtection="1"/>
    <xf numFmtId="164" fontId="3" fillId="0" borderId="153" xfId="0" applyNumberFormat="1" applyFont="1" applyFill="1" applyBorder="1" applyAlignment="1" applyProtection="1"/>
    <xf numFmtId="164" fontId="3" fillId="0" borderId="1" xfId="3" applyNumberFormat="1" applyFont="1" applyBorder="1" applyAlignment="1" applyProtection="1"/>
    <xf numFmtId="164" fontId="3" fillId="0" borderId="0" xfId="1" applyNumberFormat="1" applyFont="1" applyBorder="1" applyAlignment="1" applyProtection="1"/>
    <xf numFmtId="164" fontId="3" fillId="0" borderId="159" xfId="1" applyNumberFormat="1" applyFont="1" applyBorder="1" applyAlignment="1" applyProtection="1"/>
    <xf numFmtId="164" fontId="3" fillId="0" borderId="150" xfId="1" applyNumberFormat="1" applyFont="1" applyBorder="1" applyAlignment="1" applyProtection="1"/>
    <xf numFmtId="164" fontId="3" fillId="0" borderId="162" xfId="1" applyNumberFormat="1" applyFont="1" applyBorder="1" applyAlignment="1" applyProtection="1"/>
    <xf numFmtId="164" fontId="3" fillId="0" borderId="150" xfId="1" applyNumberFormat="1" applyFont="1" applyBorder="1" applyProtection="1"/>
    <xf numFmtId="164" fontId="2" fillId="0" borderId="150" xfId="1" applyNumberFormat="1" applyFont="1" applyBorder="1" applyProtection="1"/>
    <xf numFmtId="164" fontId="3" fillId="0" borderId="0" xfId="1" applyNumberFormat="1" applyFont="1" applyBorder="1" applyProtection="1"/>
    <xf numFmtId="164" fontId="2" fillId="0" borderId="150" xfId="1" applyNumberFormat="1" applyFont="1" applyBorder="1" applyAlignment="1" applyProtection="1"/>
    <xf numFmtId="164" fontId="2" fillId="0" borderId="163" xfId="1" applyNumberFormat="1" applyFont="1" applyBorder="1" applyAlignment="1" applyProtection="1"/>
    <xf numFmtId="164" fontId="3" fillId="0" borderId="38" xfId="1" applyNumberFormat="1" applyFont="1" applyBorder="1" applyAlignment="1" applyProtection="1"/>
    <xf numFmtId="164" fontId="3" fillId="0" borderId="165" xfId="1" applyNumberFormat="1" applyFont="1" applyFill="1" applyBorder="1" applyAlignment="1" applyProtection="1"/>
    <xf numFmtId="164" fontId="2" fillId="0" borderId="159" xfId="1" applyNumberFormat="1" applyFont="1" applyBorder="1" applyAlignment="1" applyProtection="1"/>
    <xf numFmtId="164" fontId="3" fillId="0" borderId="168" xfId="1" applyNumberFormat="1" applyFont="1" applyBorder="1" applyAlignment="1" applyProtection="1"/>
    <xf numFmtId="164" fontId="2" fillId="0" borderId="170" xfId="1" applyNumberFormat="1" applyFont="1" applyBorder="1" applyAlignment="1" applyProtection="1"/>
    <xf numFmtId="164" fontId="2" fillId="0" borderId="49" xfId="3" applyNumberFormat="1" applyFont="1" applyBorder="1" applyAlignment="1" applyProtection="1"/>
    <xf numFmtId="164" fontId="3" fillId="0" borderId="17" xfId="3" applyNumberFormat="1" applyFont="1" applyBorder="1" applyAlignment="1" applyProtection="1"/>
    <xf numFmtId="164" fontId="3" fillId="0" borderId="22" xfId="1" applyNumberFormat="1" applyFont="1" applyBorder="1" applyAlignment="1" applyProtection="1"/>
    <xf numFmtId="164" fontId="3" fillId="0" borderId="160" xfId="1" applyNumberFormat="1" applyFont="1" applyBorder="1" applyAlignment="1" applyProtection="1"/>
    <xf numFmtId="164" fontId="3" fillId="0" borderId="160" xfId="1" applyNumberFormat="1" applyFont="1" applyBorder="1" applyProtection="1"/>
    <xf numFmtId="164" fontId="3" fillId="0" borderId="22" xfId="1" applyNumberFormat="1" applyFont="1" applyBorder="1" applyProtection="1"/>
    <xf numFmtId="164" fontId="2" fillId="0" borderId="160" xfId="1" applyNumberFormat="1" applyFont="1" applyBorder="1" applyAlignment="1" applyProtection="1"/>
    <xf numFmtId="164" fontId="3" fillId="0" borderId="166" xfId="1" applyNumberFormat="1" applyFont="1" applyFill="1" applyBorder="1" applyAlignment="1" applyProtection="1"/>
    <xf numFmtId="164" fontId="3" fillId="0" borderId="169" xfId="1" applyNumberFormat="1" applyFont="1" applyBorder="1" applyAlignment="1" applyProtection="1"/>
    <xf numFmtId="164" fontId="2" fillId="0" borderId="171" xfId="1" applyNumberFormat="1" applyFont="1" applyBorder="1" applyAlignment="1" applyProtection="1"/>
    <xf numFmtId="164" fontId="3" fillId="0" borderId="19" xfId="3" applyNumberFormat="1" applyFont="1" applyBorder="1" applyProtection="1"/>
    <xf numFmtId="164" fontId="3" fillId="0" borderId="157" xfId="1" applyNumberFormat="1" applyFont="1" applyBorder="1" applyProtection="1"/>
    <xf numFmtId="164" fontId="3" fillId="0" borderId="12" xfId="1" applyNumberFormat="1" applyFont="1" applyBorder="1" applyProtection="1"/>
    <xf numFmtId="164" fontId="3" fillId="0" borderId="12" xfId="1" applyNumberFormat="1" applyFont="1" applyBorder="1" applyAlignment="1" applyProtection="1"/>
    <xf numFmtId="164" fontId="3" fillId="0" borderId="153" xfId="1" applyNumberFormat="1" applyFont="1" applyBorder="1" applyAlignment="1" applyProtection="1"/>
    <xf numFmtId="164" fontId="3" fillId="0" borderId="153" xfId="1" applyNumberFormat="1" applyFont="1" applyBorder="1" applyProtection="1"/>
    <xf numFmtId="164" fontId="2" fillId="0" borderId="156" xfId="1" applyNumberFormat="1" applyFont="1" applyBorder="1" applyAlignment="1" applyProtection="1"/>
    <xf numFmtId="164" fontId="2" fillId="0" borderId="164" xfId="1" applyNumberFormat="1" applyFont="1" applyBorder="1" applyProtection="1"/>
    <xf numFmtId="164" fontId="3" fillId="0" borderId="39" xfId="1" applyNumberFormat="1" applyFont="1" applyBorder="1" applyAlignment="1" applyProtection="1"/>
    <xf numFmtId="164" fontId="3" fillId="0" borderId="161" xfId="1" applyNumberFormat="1" applyFont="1" applyBorder="1" applyAlignment="1" applyProtection="1"/>
    <xf numFmtId="164" fontId="3" fillId="0" borderId="167" xfId="1" applyNumberFormat="1" applyFont="1" applyFill="1" applyBorder="1" applyAlignment="1" applyProtection="1"/>
    <xf numFmtId="164" fontId="2" fillId="0" borderId="153" xfId="1" applyNumberFormat="1" applyFont="1" applyBorder="1" applyProtection="1"/>
    <xf numFmtId="164" fontId="3" fillId="0" borderId="156" xfId="1" applyNumberFormat="1" applyFont="1" applyBorder="1" applyAlignment="1" applyProtection="1"/>
    <xf numFmtId="164" fontId="2" fillId="0" borderId="153" xfId="1" applyNumberFormat="1" applyFont="1" applyBorder="1" applyAlignment="1" applyProtection="1"/>
    <xf numFmtId="164" fontId="20" fillId="0" borderId="150" xfId="1" applyNumberFormat="1" applyFont="1" applyBorder="1" applyProtection="1"/>
    <xf numFmtId="164" fontId="20" fillId="0" borderId="153" xfId="1" applyNumberFormat="1" applyFont="1" applyBorder="1" applyProtection="1"/>
    <xf numFmtId="6" fontId="3" fillId="0" borderId="38" xfId="1" applyNumberFormat="1" applyFont="1" applyBorder="1" applyAlignment="1" applyProtection="1"/>
    <xf numFmtId="166" fontId="4" fillId="0" borderId="179" xfId="0" applyNumberFormat="1" applyFont="1" applyBorder="1" applyAlignment="1" applyProtection="1"/>
    <xf numFmtId="166" fontId="4" fillId="0" borderId="39" xfId="0" applyNumberFormat="1" applyFont="1" applyBorder="1" applyAlignment="1" applyProtection="1"/>
    <xf numFmtId="166" fontId="4" fillId="0" borderId="13" xfId="0" applyNumberFormat="1" applyFont="1" applyBorder="1" applyAlignment="1" applyProtection="1"/>
    <xf numFmtId="166" fontId="4" fillId="0" borderId="164" xfId="0" applyNumberFormat="1" applyFont="1" applyBorder="1" applyAlignment="1" applyProtection="1"/>
    <xf numFmtId="166" fontId="4" fillId="0" borderId="173" xfId="0" applyNumberFormat="1" applyFont="1" applyBorder="1" applyAlignment="1" applyProtection="1"/>
    <xf numFmtId="6" fontId="3" fillId="0" borderId="157" xfId="1" applyNumberFormat="1" applyFont="1" applyBorder="1" applyProtection="1"/>
    <xf numFmtId="166" fontId="4" fillId="0" borderId="174" xfId="0" applyNumberFormat="1" applyFont="1" applyBorder="1" applyAlignment="1" applyProtection="1"/>
    <xf numFmtId="164" fontId="3" fillId="0" borderId="190" xfId="1" applyNumberFormat="1" applyFont="1" applyBorder="1" applyAlignment="1" applyProtection="1"/>
    <xf numFmtId="164" fontId="3" fillId="0" borderId="87" xfId="1" applyNumberFormat="1" applyFont="1" applyBorder="1" applyAlignment="1" applyProtection="1"/>
    <xf numFmtId="164" fontId="3" fillId="0" borderId="16" xfId="1" applyNumberFormat="1" applyFont="1" applyBorder="1" applyAlignment="1" applyProtection="1"/>
    <xf numFmtId="164" fontId="3" fillId="0" borderId="172" xfId="0" applyNumberFormat="1" applyFont="1" applyBorder="1" applyAlignment="1" applyProtection="1"/>
  </cellXfs>
  <cellStyles count="5">
    <cellStyle name="Comma" xfId="1" builtinId="3"/>
    <cellStyle name="Comma 7" xfId="2"/>
    <cellStyle name="Currency" xfId="3" builtinId="4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Temp\Temp1_Southeasterns%20%20FY%2015%20Total%20Budget%20Request%20BOR.zip\4%20-%20Southeastern%20FY%2015%20BOR%201,2,3,4,6,ATH1,ATH2%20(Fina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%20-%20SUSLA%20FY14%20Operating%20Budget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Southeastern Louisiana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K1" sqref="K1"/>
    </sheetView>
  </sheetViews>
  <sheetFormatPr defaultColWidth="12.42578125" defaultRowHeight="15" x14ac:dyDescent="0.2"/>
  <cols>
    <col min="1" max="1" width="186.7109375" style="129" customWidth="1"/>
    <col min="2" max="2" width="56.42578125" style="130" customWidth="1"/>
    <col min="3" max="3" width="45.5703125" style="129" customWidth="1"/>
    <col min="4" max="4" width="52.140625" style="130" customWidth="1"/>
    <col min="5" max="5" width="45.5703125" style="129" customWidth="1"/>
    <col min="6" max="6" width="50.28515625" style="130" customWidth="1"/>
    <col min="7" max="7" width="45.5703125" style="129" customWidth="1"/>
    <col min="8" max="8" width="54.7109375" style="130" customWidth="1"/>
    <col min="9" max="9" width="45.5703125" style="129" customWidth="1"/>
    <col min="10" max="10" width="50.28515625" style="130" customWidth="1"/>
    <col min="11" max="11" width="45.5703125" style="129" customWidth="1"/>
    <col min="12" max="12" width="50.28515625" style="130" customWidth="1"/>
    <col min="13" max="13" width="45.5703125" style="129" customWidth="1"/>
    <col min="14" max="256" width="12.42578125" style="129"/>
    <col min="257" max="257" width="186.7109375" style="129" customWidth="1"/>
    <col min="258" max="258" width="56.42578125" style="129" customWidth="1"/>
    <col min="259" max="263" width="45.5703125" style="129" customWidth="1"/>
    <col min="264" max="264" width="54.7109375" style="129" customWidth="1"/>
    <col min="265" max="269" width="45.5703125" style="129" customWidth="1"/>
    <col min="270" max="512" width="12.42578125" style="129"/>
    <col min="513" max="513" width="186.7109375" style="129" customWidth="1"/>
    <col min="514" max="514" width="56.42578125" style="129" customWidth="1"/>
    <col min="515" max="519" width="45.5703125" style="129" customWidth="1"/>
    <col min="520" max="520" width="54.7109375" style="129" customWidth="1"/>
    <col min="521" max="525" width="45.5703125" style="129" customWidth="1"/>
    <col min="526" max="768" width="12.42578125" style="129"/>
    <col min="769" max="769" width="186.7109375" style="129" customWidth="1"/>
    <col min="770" max="770" width="56.42578125" style="129" customWidth="1"/>
    <col min="771" max="775" width="45.5703125" style="129" customWidth="1"/>
    <col min="776" max="776" width="54.7109375" style="129" customWidth="1"/>
    <col min="777" max="781" width="45.5703125" style="129" customWidth="1"/>
    <col min="782" max="1024" width="12.42578125" style="129"/>
    <col min="1025" max="1025" width="186.7109375" style="129" customWidth="1"/>
    <col min="1026" max="1026" width="56.42578125" style="129" customWidth="1"/>
    <col min="1027" max="1031" width="45.5703125" style="129" customWidth="1"/>
    <col min="1032" max="1032" width="54.7109375" style="129" customWidth="1"/>
    <col min="1033" max="1037" width="45.5703125" style="129" customWidth="1"/>
    <col min="1038" max="1280" width="12.42578125" style="129"/>
    <col min="1281" max="1281" width="186.7109375" style="129" customWidth="1"/>
    <col min="1282" max="1282" width="56.42578125" style="129" customWidth="1"/>
    <col min="1283" max="1287" width="45.5703125" style="129" customWidth="1"/>
    <col min="1288" max="1288" width="54.7109375" style="129" customWidth="1"/>
    <col min="1289" max="1293" width="45.5703125" style="129" customWidth="1"/>
    <col min="1294" max="1536" width="12.42578125" style="129"/>
    <col min="1537" max="1537" width="186.7109375" style="129" customWidth="1"/>
    <col min="1538" max="1538" width="56.42578125" style="129" customWidth="1"/>
    <col min="1539" max="1543" width="45.5703125" style="129" customWidth="1"/>
    <col min="1544" max="1544" width="54.7109375" style="129" customWidth="1"/>
    <col min="1545" max="1549" width="45.5703125" style="129" customWidth="1"/>
    <col min="1550" max="1792" width="12.42578125" style="129"/>
    <col min="1793" max="1793" width="186.7109375" style="129" customWidth="1"/>
    <col min="1794" max="1794" width="56.42578125" style="129" customWidth="1"/>
    <col min="1795" max="1799" width="45.5703125" style="129" customWidth="1"/>
    <col min="1800" max="1800" width="54.7109375" style="129" customWidth="1"/>
    <col min="1801" max="1805" width="45.5703125" style="129" customWidth="1"/>
    <col min="1806" max="2048" width="12.42578125" style="129"/>
    <col min="2049" max="2049" width="186.7109375" style="129" customWidth="1"/>
    <col min="2050" max="2050" width="56.42578125" style="129" customWidth="1"/>
    <col min="2051" max="2055" width="45.5703125" style="129" customWidth="1"/>
    <col min="2056" max="2056" width="54.7109375" style="129" customWidth="1"/>
    <col min="2057" max="2061" width="45.5703125" style="129" customWidth="1"/>
    <col min="2062" max="2304" width="12.42578125" style="129"/>
    <col min="2305" max="2305" width="186.7109375" style="129" customWidth="1"/>
    <col min="2306" max="2306" width="56.42578125" style="129" customWidth="1"/>
    <col min="2307" max="2311" width="45.5703125" style="129" customWidth="1"/>
    <col min="2312" max="2312" width="54.7109375" style="129" customWidth="1"/>
    <col min="2313" max="2317" width="45.5703125" style="129" customWidth="1"/>
    <col min="2318" max="2560" width="12.42578125" style="129"/>
    <col min="2561" max="2561" width="186.7109375" style="129" customWidth="1"/>
    <col min="2562" max="2562" width="56.42578125" style="129" customWidth="1"/>
    <col min="2563" max="2567" width="45.5703125" style="129" customWidth="1"/>
    <col min="2568" max="2568" width="54.7109375" style="129" customWidth="1"/>
    <col min="2569" max="2573" width="45.5703125" style="129" customWidth="1"/>
    <col min="2574" max="2816" width="12.42578125" style="129"/>
    <col min="2817" max="2817" width="186.7109375" style="129" customWidth="1"/>
    <col min="2818" max="2818" width="56.42578125" style="129" customWidth="1"/>
    <col min="2819" max="2823" width="45.5703125" style="129" customWidth="1"/>
    <col min="2824" max="2824" width="54.7109375" style="129" customWidth="1"/>
    <col min="2825" max="2829" width="45.5703125" style="129" customWidth="1"/>
    <col min="2830" max="3072" width="12.42578125" style="129"/>
    <col min="3073" max="3073" width="186.7109375" style="129" customWidth="1"/>
    <col min="3074" max="3074" width="56.42578125" style="129" customWidth="1"/>
    <col min="3075" max="3079" width="45.5703125" style="129" customWidth="1"/>
    <col min="3080" max="3080" width="54.7109375" style="129" customWidth="1"/>
    <col min="3081" max="3085" width="45.5703125" style="129" customWidth="1"/>
    <col min="3086" max="3328" width="12.42578125" style="129"/>
    <col min="3329" max="3329" width="186.7109375" style="129" customWidth="1"/>
    <col min="3330" max="3330" width="56.42578125" style="129" customWidth="1"/>
    <col min="3331" max="3335" width="45.5703125" style="129" customWidth="1"/>
    <col min="3336" max="3336" width="54.7109375" style="129" customWidth="1"/>
    <col min="3337" max="3341" width="45.5703125" style="129" customWidth="1"/>
    <col min="3342" max="3584" width="12.42578125" style="129"/>
    <col min="3585" max="3585" width="186.7109375" style="129" customWidth="1"/>
    <col min="3586" max="3586" width="56.42578125" style="129" customWidth="1"/>
    <col min="3587" max="3591" width="45.5703125" style="129" customWidth="1"/>
    <col min="3592" max="3592" width="54.7109375" style="129" customWidth="1"/>
    <col min="3593" max="3597" width="45.5703125" style="129" customWidth="1"/>
    <col min="3598" max="3840" width="12.42578125" style="129"/>
    <col min="3841" max="3841" width="186.7109375" style="129" customWidth="1"/>
    <col min="3842" max="3842" width="56.42578125" style="129" customWidth="1"/>
    <col min="3843" max="3847" width="45.5703125" style="129" customWidth="1"/>
    <col min="3848" max="3848" width="54.7109375" style="129" customWidth="1"/>
    <col min="3849" max="3853" width="45.5703125" style="129" customWidth="1"/>
    <col min="3854" max="4096" width="12.42578125" style="129"/>
    <col min="4097" max="4097" width="186.7109375" style="129" customWidth="1"/>
    <col min="4098" max="4098" width="56.42578125" style="129" customWidth="1"/>
    <col min="4099" max="4103" width="45.5703125" style="129" customWidth="1"/>
    <col min="4104" max="4104" width="54.7109375" style="129" customWidth="1"/>
    <col min="4105" max="4109" width="45.5703125" style="129" customWidth="1"/>
    <col min="4110" max="4352" width="12.42578125" style="129"/>
    <col min="4353" max="4353" width="186.7109375" style="129" customWidth="1"/>
    <col min="4354" max="4354" width="56.42578125" style="129" customWidth="1"/>
    <col min="4355" max="4359" width="45.5703125" style="129" customWidth="1"/>
    <col min="4360" max="4360" width="54.7109375" style="129" customWidth="1"/>
    <col min="4361" max="4365" width="45.5703125" style="129" customWidth="1"/>
    <col min="4366" max="4608" width="12.42578125" style="129"/>
    <col min="4609" max="4609" width="186.7109375" style="129" customWidth="1"/>
    <col min="4610" max="4610" width="56.42578125" style="129" customWidth="1"/>
    <col min="4611" max="4615" width="45.5703125" style="129" customWidth="1"/>
    <col min="4616" max="4616" width="54.7109375" style="129" customWidth="1"/>
    <col min="4617" max="4621" width="45.5703125" style="129" customWidth="1"/>
    <col min="4622" max="4864" width="12.42578125" style="129"/>
    <col min="4865" max="4865" width="186.7109375" style="129" customWidth="1"/>
    <col min="4866" max="4866" width="56.42578125" style="129" customWidth="1"/>
    <col min="4867" max="4871" width="45.5703125" style="129" customWidth="1"/>
    <col min="4872" max="4872" width="54.7109375" style="129" customWidth="1"/>
    <col min="4873" max="4877" width="45.5703125" style="129" customWidth="1"/>
    <col min="4878" max="5120" width="12.42578125" style="129"/>
    <col min="5121" max="5121" width="186.7109375" style="129" customWidth="1"/>
    <col min="5122" max="5122" width="56.42578125" style="129" customWidth="1"/>
    <col min="5123" max="5127" width="45.5703125" style="129" customWidth="1"/>
    <col min="5128" max="5128" width="54.7109375" style="129" customWidth="1"/>
    <col min="5129" max="5133" width="45.5703125" style="129" customWidth="1"/>
    <col min="5134" max="5376" width="12.42578125" style="129"/>
    <col min="5377" max="5377" width="186.7109375" style="129" customWidth="1"/>
    <col min="5378" max="5378" width="56.42578125" style="129" customWidth="1"/>
    <col min="5379" max="5383" width="45.5703125" style="129" customWidth="1"/>
    <col min="5384" max="5384" width="54.7109375" style="129" customWidth="1"/>
    <col min="5385" max="5389" width="45.5703125" style="129" customWidth="1"/>
    <col min="5390" max="5632" width="12.42578125" style="129"/>
    <col min="5633" max="5633" width="186.7109375" style="129" customWidth="1"/>
    <col min="5634" max="5634" width="56.42578125" style="129" customWidth="1"/>
    <col min="5635" max="5639" width="45.5703125" style="129" customWidth="1"/>
    <col min="5640" max="5640" width="54.7109375" style="129" customWidth="1"/>
    <col min="5641" max="5645" width="45.5703125" style="129" customWidth="1"/>
    <col min="5646" max="5888" width="12.42578125" style="129"/>
    <col min="5889" max="5889" width="186.7109375" style="129" customWidth="1"/>
    <col min="5890" max="5890" width="56.42578125" style="129" customWidth="1"/>
    <col min="5891" max="5895" width="45.5703125" style="129" customWidth="1"/>
    <col min="5896" max="5896" width="54.7109375" style="129" customWidth="1"/>
    <col min="5897" max="5901" width="45.5703125" style="129" customWidth="1"/>
    <col min="5902" max="6144" width="12.42578125" style="129"/>
    <col min="6145" max="6145" width="186.7109375" style="129" customWidth="1"/>
    <col min="6146" max="6146" width="56.42578125" style="129" customWidth="1"/>
    <col min="6147" max="6151" width="45.5703125" style="129" customWidth="1"/>
    <col min="6152" max="6152" width="54.7109375" style="129" customWidth="1"/>
    <col min="6153" max="6157" width="45.5703125" style="129" customWidth="1"/>
    <col min="6158" max="6400" width="12.42578125" style="129"/>
    <col min="6401" max="6401" width="186.7109375" style="129" customWidth="1"/>
    <col min="6402" max="6402" width="56.42578125" style="129" customWidth="1"/>
    <col min="6403" max="6407" width="45.5703125" style="129" customWidth="1"/>
    <col min="6408" max="6408" width="54.7109375" style="129" customWidth="1"/>
    <col min="6409" max="6413" width="45.5703125" style="129" customWidth="1"/>
    <col min="6414" max="6656" width="12.42578125" style="129"/>
    <col min="6657" max="6657" width="186.7109375" style="129" customWidth="1"/>
    <col min="6658" max="6658" width="56.42578125" style="129" customWidth="1"/>
    <col min="6659" max="6663" width="45.5703125" style="129" customWidth="1"/>
    <col min="6664" max="6664" width="54.7109375" style="129" customWidth="1"/>
    <col min="6665" max="6669" width="45.5703125" style="129" customWidth="1"/>
    <col min="6670" max="6912" width="12.42578125" style="129"/>
    <col min="6913" max="6913" width="186.7109375" style="129" customWidth="1"/>
    <col min="6914" max="6914" width="56.42578125" style="129" customWidth="1"/>
    <col min="6915" max="6919" width="45.5703125" style="129" customWidth="1"/>
    <col min="6920" max="6920" width="54.7109375" style="129" customWidth="1"/>
    <col min="6921" max="6925" width="45.5703125" style="129" customWidth="1"/>
    <col min="6926" max="7168" width="12.42578125" style="129"/>
    <col min="7169" max="7169" width="186.7109375" style="129" customWidth="1"/>
    <col min="7170" max="7170" width="56.42578125" style="129" customWidth="1"/>
    <col min="7171" max="7175" width="45.5703125" style="129" customWidth="1"/>
    <col min="7176" max="7176" width="54.7109375" style="129" customWidth="1"/>
    <col min="7177" max="7181" width="45.5703125" style="129" customWidth="1"/>
    <col min="7182" max="7424" width="12.42578125" style="129"/>
    <col min="7425" max="7425" width="186.7109375" style="129" customWidth="1"/>
    <col min="7426" max="7426" width="56.42578125" style="129" customWidth="1"/>
    <col min="7427" max="7431" width="45.5703125" style="129" customWidth="1"/>
    <col min="7432" max="7432" width="54.7109375" style="129" customWidth="1"/>
    <col min="7433" max="7437" width="45.5703125" style="129" customWidth="1"/>
    <col min="7438" max="7680" width="12.42578125" style="129"/>
    <col min="7681" max="7681" width="186.7109375" style="129" customWidth="1"/>
    <col min="7682" max="7682" width="56.42578125" style="129" customWidth="1"/>
    <col min="7683" max="7687" width="45.5703125" style="129" customWidth="1"/>
    <col min="7688" max="7688" width="54.7109375" style="129" customWidth="1"/>
    <col min="7689" max="7693" width="45.5703125" style="129" customWidth="1"/>
    <col min="7694" max="7936" width="12.42578125" style="129"/>
    <col min="7937" max="7937" width="186.7109375" style="129" customWidth="1"/>
    <col min="7938" max="7938" width="56.42578125" style="129" customWidth="1"/>
    <col min="7939" max="7943" width="45.5703125" style="129" customWidth="1"/>
    <col min="7944" max="7944" width="54.7109375" style="129" customWidth="1"/>
    <col min="7945" max="7949" width="45.5703125" style="129" customWidth="1"/>
    <col min="7950" max="8192" width="12.42578125" style="129"/>
    <col min="8193" max="8193" width="186.7109375" style="129" customWidth="1"/>
    <col min="8194" max="8194" width="56.42578125" style="129" customWidth="1"/>
    <col min="8195" max="8199" width="45.5703125" style="129" customWidth="1"/>
    <col min="8200" max="8200" width="54.7109375" style="129" customWidth="1"/>
    <col min="8201" max="8205" width="45.5703125" style="129" customWidth="1"/>
    <col min="8206" max="8448" width="12.42578125" style="129"/>
    <col min="8449" max="8449" width="186.7109375" style="129" customWidth="1"/>
    <col min="8450" max="8450" width="56.42578125" style="129" customWidth="1"/>
    <col min="8451" max="8455" width="45.5703125" style="129" customWidth="1"/>
    <col min="8456" max="8456" width="54.7109375" style="129" customWidth="1"/>
    <col min="8457" max="8461" width="45.5703125" style="129" customWidth="1"/>
    <col min="8462" max="8704" width="12.42578125" style="129"/>
    <col min="8705" max="8705" width="186.7109375" style="129" customWidth="1"/>
    <col min="8706" max="8706" width="56.42578125" style="129" customWidth="1"/>
    <col min="8707" max="8711" width="45.5703125" style="129" customWidth="1"/>
    <col min="8712" max="8712" width="54.7109375" style="129" customWidth="1"/>
    <col min="8713" max="8717" width="45.5703125" style="129" customWidth="1"/>
    <col min="8718" max="8960" width="12.42578125" style="129"/>
    <col min="8961" max="8961" width="186.7109375" style="129" customWidth="1"/>
    <col min="8962" max="8962" width="56.42578125" style="129" customWidth="1"/>
    <col min="8963" max="8967" width="45.5703125" style="129" customWidth="1"/>
    <col min="8968" max="8968" width="54.7109375" style="129" customWidth="1"/>
    <col min="8969" max="8973" width="45.5703125" style="129" customWidth="1"/>
    <col min="8974" max="9216" width="12.42578125" style="129"/>
    <col min="9217" max="9217" width="186.7109375" style="129" customWidth="1"/>
    <col min="9218" max="9218" width="56.42578125" style="129" customWidth="1"/>
    <col min="9219" max="9223" width="45.5703125" style="129" customWidth="1"/>
    <col min="9224" max="9224" width="54.7109375" style="129" customWidth="1"/>
    <col min="9225" max="9229" width="45.5703125" style="129" customWidth="1"/>
    <col min="9230" max="9472" width="12.42578125" style="129"/>
    <col min="9473" max="9473" width="186.7109375" style="129" customWidth="1"/>
    <col min="9474" max="9474" width="56.42578125" style="129" customWidth="1"/>
    <col min="9475" max="9479" width="45.5703125" style="129" customWidth="1"/>
    <col min="9480" max="9480" width="54.7109375" style="129" customWidth="1"/>
    <col min="9481" max="9485" width="45.5703125" style="129" customWidth="1"/>
    <col min="9486" max="9728" width="12.42578125" style="129"/>
    <col min="9729" max="9729" width="186.7109375" style="129" customWidth="1"/>
    <col min="9730" max="9730" width="56.42578125" style="129" customWidth="1"/>
    <col min="9731" max="9735" width="45.5703125" style="129" customWidth="1"/>
    <col min="9736" max="9736" width="54.7109375" style="129" customWidth="1"/>
    <col min="9737" max="9741" width="45.5703125" style="129" customWidth="1"/>
    <col min="9742" max="9984" width="12.42578125" style="129"/>
    <col min="9985" max="9985" width="186.7109375" style="129" customWidth="1"/>
    <col min="9986" max="9986" width="56.42578125" style="129" customWidth="1"/>
    <col min="9987" max="9991" width="45.5703125" style="129" customWidth="1"/>
    <col min="9992" max="9992" width="54.7109375" style="129" customWidth="1"/>
    <col min="9993" max="9997" width="45.5703125" style="129" customWidth="1"/>
    <col min="9998" max="10240" width="12.42578125" style="129"/>
    <col min="10241" max="10241" width="186.7109375" style="129" customWidth="1"/>
    <col min="10242" max="10242" width="56.42578125" style="129" customWidth="1"/>
    <col min="10243" max="10247" width="45.5703125" style="129" customWidth="1"/>
    <col min="10248" max="10248" width="54.7109375" style="129" customWidth="1"/>
    <col min="10249" max="10253" width="45.5703125" style="129" customWidth="1"/>
    <col min="10254" max="10496" width="12.42578125" style="129"/>
    <col min="10497" max="10497" width="186.7109375" style="129" customWidth="1"/>
    <col min="10498" max="10498" width="56.42578125" style="129" customWidth="1"/>
    <col min="10499" max="10503" width="45.5703125" style="129" customWidth="1"/>
    <col min="10504" max="10504" width="54.7109375" style="129" customWidth="1"/>
    <col min="10505" max="10509" width="45.5703125" style="129" customWidth="1"/>
    <col min="10510" max="10752" width="12.42578125" style="129"/>
    <col min="10753" max="10753" width="186.7109375" style="129" customWidth="1"/>
    <col min="10754" max="10754" width="56.42578125" style="129" customWidth="1"/>
    <col min="10755" max="10759" width="45.5703125" style="129" customWidth="1"/>
    <col min="10760" max="10760" width="54.7109375" style="129" customWidth="1"/>
    <col min="10761" max="10765" width="45.5703125" style="129" customWidth="1"/>
    <col min="10766" max="11008" width="12.42578125" style="129"/>
    <col min="11009" max="11009" width="186.7109375" style="129" customWidth="1"/>
    <col min="11010" max="11010" width="56.42578125" style="129" customWidth="1"/>
    <col min="11011" max="11015" width="45.5703125" style="129" customWidth="1"/>
    <col min="11016" max="11016" width="54.7109375" style="129" customWidth="1"/>
    <col min="11017" max="11021" width="45.5703125" style="129" customWidth="1"/>
    <col min="11022" max="11264" width="12.42578125" style="129"/>
    <col min="11265" max="11265" width="186.7109375" style="129" customWidth="1"/>
    <col min="11266" max="11266" width="56.42578125" style="129" customWidth="1"/>
    <col min="11267" max="11271" width="45.5703125" style="129" customWidth="1"/>
    <col min="11272" max="11272" width="54.7109375" style="129" customWidth="1"/>
    <col min="11273" max="11277" width="45.5703125" style="129" customWidth="1"/>
    <col min="11278" max="11520" width="12.42578125" style="129"/>
    <col min="11521" max="11521" width="186.7109375" style="129" customWidth="1"/>
    <col min="11522" max="11522" width="56.42578125" style="129" customWidth="1"/>
    <col min="11523" max="11527" width="45.5703125" style="129" customWidth="1"/>
    <col min="11528" max="11528" width="54.7109375" style="129" customWidth="1"/>
    <col min="11529" max="11533" width="45.5703125" style="129" customWidth="1"/>
    <col min="11534" max="11776" width="12.42578125" style="129"/>
    <col min="11777" max="11777" width="186.7109375" style="129" customWidth="1"/>
    <col min="11778" max="11778" width="56.42578125" style="129" customWidth="1"/>
    <col min="11779" max="11783" width="45.5703125" style="129" customWidth="1"/>
    <col min="11784" max="11784" width="54.7109375" style="129" customWidth="1"/>
    <col min="11785" max="11789" width="45.5703125" style="129" customWidth="1"/>
    <col min="11790" max="12032" width="12.42578125" style="129"/>
    <col min="12033" max="12033" width="186.7109375" style="129" customWidth="1"/>
    <col min="12034" max="12034" width="56.42578125" style="129" customWidth="1"/>
    <col min="12035" max="12039" width="45.5703125" style="129" customWidth="1"/>
    <col min="12040" max="12040" width="54.7109375" style="129" customWidth="1"/>
    <col min="12041" max="12045" width="45.5703125" style="129" customWidth="1"/>
    <col min="12046" max="12288" width="12.42578125" style="129"/>
    <col min="12289" max="12289" width="186.7109375" style="129" customWidth="1"/>
    <col min="12290" max="12290" width="56.42578125" style="129" customWidth="1"/>
    <col min="12291" max="12295" width="45.5703125" style="129" customWidth="1"/>
    <col min="12296" max="12296" width="54.7109375" style="129" customWidth="1"/>
    <col min="12297" max="12301" width="45.5703125" style="129" customWidth="1"/>
    <col min="12302" max="12544" width="12.42578125" style="129"/>
    <col min="12545" max="12545" width="186.7109375" style="129" customWidth="1"/>
    <col min="12546" max="12546" width="56.42578125" style="129" customWidth="1"/>
    <col min="12547" max="12551" width="45.5703125" style="129" customWidth="1"/>
    <col min="12552" max="12552" width="54.7109375" style="129" customWidth="1"/>
    <col min="12553" max="12557" width="45.5703125" style="129" customWidth="1"/>
    <col min="12558" max="12800" width="12.42578125" style="129"/>
    <col min="12801" max="12801" width="186.7109375" style="129" customWidth="1"/>
    <col min="12802" max="12802" width="56.42578125" style="129" customWidth="1"/>
    <col min="12803" max="12807" width="45.5703125" style="129" customWidth="1"/>
    <col min="12808" max="12808" width="54.7109375" style="129" customWidth="1"/>
    <col min="12809" max="12813" width="45.5703125" style="129" customWidth="1"/>
    <col min="12814" max="13056" width="12.42578125" style="129"/>
    <col min="13057" max="13057" width="186.7109375" style="129" customWidth="1"/>
    <col min="13058" max="13058" width="56.42578125" style="129" customWidth="1"/>
    <col min="13059" max="13063" width="45.5703125" style="129" customWidth="1"/>
    <col min="13064" max="13064" width="54.7109375" style="129" customWidth="1"/>
    <col min="13065" max="13069" width="45.5703125" style="129" customWidth="1"/>
    <col min="13070" max="13312" width="12.42578125" style="129"/>
    <col min="13313" max="13313" width="186.7109375" style="129" customWidth="1"/>
    <col min="13314" max="13314" width="56.42578125" style="129" customWidth="1"/>
    <col min="13315" max="13319" width="45.5703125" style="129" customWidth="1"/>
    <col min="13320" max="13320" width="54.7109375" style="129" customWidth="1"/>
    <col min="13321" max="13325" width="45.5703125" style="129" customWidth="1"/>
    <col min="13326" max="13568" width="12.42578125" style="129"/>
    <col min="13569" max="13569" width="186.7109375" style="129" customWidth="1"/>
    <col min="13570" max="13570" width="56.42578125" style="129" customWidth="1"/>
    <col min="13571" max="13575" width="45.5703125" style="129" customWidth="1"/>
    <col min="13576" max="13576" width="54.7109375" style="129" customWidth="1"/>
    <col min="13577" max="13581" width="45.5703125" style="129" customWidth="1"/>
    <col min="13582" max="13824" width="12.42578125" style="129"/>
    <col min="13825" max="13825" width="186.7109375" style="129" customWidth="1"/>
    <col min="13826" max="13826" width="56.42578125" style="129" customWidth="1"/>
    <col min="13827" max="13831" width="45.5703125" style="129" customWidth="1"/>
    <col min="13832" max="13832" width="54.7109375" style="129" customWidth="1"/>
    <col min="13833" max="13837" width="45.5703125" style="129" customWidth="1"/>
    <col min="13838" max="14080" width="12.42578125" style="129"/>
    <col min="14081" max="14081" width="186.7109375" style="129" customWidth="1"/>
    <col min="14082" max="14082" width="56.42578125" style="129" customWidth="1"/>
    <col min="14083" max="14087" width="45.5703125" style="129" customWidth="1"/>
    <col min="14088" max="14088" width="54.7109375" style="129" customWidth="1"/>
    <col min="14089" max="14093" width="45.5703125" style="129" customWidth="1"/>
    <col min="14094" max="14336" width="12.42578125" style="129"/>
    <col min="14337" max="14337" width="186.7109375" style="129" customWidth="1"/>
    <col min="14338" max="14338" width="56.42578125" style="129" customWidth="1"/>
    <col min="14339" max="14343" width="45.5703125" style="129" customWidth="1"/>
    <col min="14344" max="14344" width="54.7109375" style="129" customWidth="1"/>
    <col min="14345" max="14349" width="45.5703125" style="129" customWidth="1"/>
    <col min="14350" max="14592" width="12.42578125" style="129"/>
    <col min="14593" max="14593" width="186.7109375" style="129" customWidth="1"/>
    <col min="14594" max="14594" width="56.42578125" style="129" customWidth="1"/>
    <col min="14595" max="14599" width="45.5703125" style="129" customWidth="1"/>
    <col min="14600" max="14600" width="54.7109375" style="129" customWidth="1"/>
    <col min="14601" max="14605" width="45.5703125" style="129" customWidth="1"/>
    <col min="14606" max="14848" width="12.42578125" style="129"/>
    <col min="14849" max="14849" width="186.7109375" style="129" customWidth="1"/>
    <col min="14850" max="14850" width="56.42578125" style="129" customWidth="1"/>
    <col min="14851" max="14855" width="45.5703125" style="129" customWidth="1"/>
    <col min="14856" max="14856" width="54.7109375" style="129" customWidth="1"/>
    <col min="14857" max="14861" width="45.5703125" style="129" customWidth="1"/>
    <col min="14862" max="15104" width="12.42578125" style="129"/>
    <col min="15105" max="15105" width="186.7109375" style="129" customWidth="1"/>
    <col min="15106" max="15106" width="56.42578125" style="129" customWidth="1"/>
    <col min="15107" max="15111" width="45.5703125" style="129" customWidth="1"/>
    <col min="15112" max="15112" width="54.7109375" style="129" customWidth="1"/>
    <col min="15113" max="15117" width="45.5703125" style="129" customWidth="1"/>
    <col min="15118" max="15360" width="12.42578125" style="129"/>
    <col min="15361" max="15361" width="186.7109375" style="129" customWidth="1"/>
    <col min="15362" max="15362" width="56.42578125" style="129" customWidth="1"/>
    <col min="15363" max="15367" width="45.5703125" style="129" customWidth="1"/>
    <col min="15368" max="15368" width="54.7109375" style="129" customWidth="1"/>
    <col min="15369" max="15373" width="45.5703125" style="129" customWidth="1"/>
    <col min="15374" max="15616" width="12.42578125" style="129"/>
    <col min="15617" max="15617" width="186.7109375" style="129" customWidth="1"/>
    <col min="15618" max="15618" width="56.42578125" style="129" customWidth="1"/>
    <col min="15619" max="15623" width="45.5703125" style="129" customWidth="1"/>
    <col min="15624" max="15624" width="54.7109375" style="129" customWidth="1"/>
    <col min="15625" max="15629" width="45.5703125" style="129" customWidth="1"/>
    <col min="15630" max="15872" width="12.42578125" style="129"/>
    <col min="15873" max="15873" width="186.7109375" style="129" customWidth="1"/>
    <col min="15874" max="15874" width="56.42578125" style="129" customWidth="1"/>
    <col min="15875" max="15879" width="45.5703125" style="129" customWidth="1"/>
    <col min="15880" max="15880" width="54.7109375" style="129" customWidth="1"/>
    <col min="15881" max="15885" width="45.5703125" style="129" customWidth="1"/>
    <col min="15886" max="16128" width="12.42578125" style="129"/>
    <col min="16129" max="16129" width="186.7109375" style="129" customWidth="1"/>
    <col min="16130" max="16130" width="56.42578125" style="129" customWidth="1"/>
    <col min="16131" max="16135" width="45.5703125" style="129" customWidth="1"/>
    <col min="16136" max="16136" width="54.7109375" style="129" customWidth="1"/>
    <col min="16137" max="16141" width="45.5703125" style="129" customWidth="1"/>
    <col min="16142" max="16384" width="12.42578125" style="129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109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 x14ac:dyDescent="0.55000000000000004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 x14ac:dyDescent="0.55000000000000004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 x14ac:dyDescent="0.6">
      <c r="A6" s="24"/>
      <c r="B6" s="25" t="s">
        <v>135</v>
      </c>
      <c r="C6" s="26"/>
      <c r="D6" s="27"/>
      <c r="E6" s="26"/>
      <c r="F6" s="27"/>
      <c r="G6" s="28"/>
      <c r="H6" s="25" t="s">
        <v>116</v>
      </c>
      <c r="I6" s="26"/>
      <c r="J6" s="27"/>
      <c r="K6" s="26"/>
      <c r="L6" s="27"/>
      <c r="M6" s="29" t="s">
        <v>4</v>
      </c>
    </row>
    <row r="7" spans="1:17" s="11" customFormat="1" ht="44.25" x14ac:dyDescent="0.55000000000000004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 x14ac:dyDescent="0.55000000000000004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 x14ac:dyDescent="0.6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 x14ac:dyDescent="0.6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 x14ac:dyDescent="0.55000000000000004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 x14ac:dyDescent="0.6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13</v>
      </c>
      <c r="B13" s="9">
        <f>BOR!B13+LUMCON!B13+LOSFA!B13+'ULS Summary'!B13+'LSU Summary'!B13+SUSummary!B13+LCTCSummary!B13</f>
        <v>537799988</v>
      </c>
      <c r="C13" s="52">
        <f t="shared" ref="C13:C76" si="0">IF(ISBLANK(B13),"  ",IF(F13&gt;0,B13/F13,IF(B13&gt;0,1,0)))</f>
        <v>1</v>
      </c>
      <c r="D13" s="53">
        <f>BOR!D13+LUMCON!D13+LOSFA!D13+'ULS Summary'!D13+'LSU Summary'!D13+SUSummary!D13+LCTCSummary!D13</f>
        <v>0</v>
      </c>
      <c r="E13" s="54">
        <f>IF(ISBLANK(D13),"  ",IF(F13&gt;0,D13/F13,IF(D13&gt;0,1,0)))</f>
        <v>0</v>
      </c>
      <c r="F13" s="55">
        <f>D13+B13</f>
        <v>537799988</v>
      </c>
      <c r="G13" s="56">
        <f>IF(ISBLANK(F13),"  ",IF(F76&gt;0,F13/F76,IF(F13&gt;0,1,0)))</f>
        <v>0.11721816923250244</v>
      </c>
      <c r="H13" s="9">
        <f>BOR!H13+LUMCON!H13+LOSFA!H13+'ULS Summary'!H13+'LSU Summary'!H13+SUSummary!H13+LCTCSummary!H13</f>
        <v>935011852</v>
      </c>
      <c r="I13" s="52">
        <f>IF(ISBLANK(H13),"  ",IF(L13&gt;0,H13/L13,IF(H13&gt;0,1,0)))</f>
        <v>1</v>
      </c>
      <c r="J13" s="53">
        <f>BOR!J13+LUMCON!J13+LOSFA!J13+'ULS Summary'!J13+'LSU Summary'!J13+SUSummary!J13+LCTCSummary!J13</f>
        <v>0</v>
      </c>
      <c r="K13" s="54">
        <f>IF(ISBLANK(J13),"  ",IF(L13&gt;0,J13/L13,IF(J13&gt;0,1,0)))</f>
        <v>0</v>
      </c>
      <c r="L13" s="55">
        <f t="shared" ref="L13:L34" si="1">J13+H13</f>
        <v>935011852</v>
      </c>
      <c r="M13" s="56">
        <f>IF(ISBLANK(L13),"  ",IF(L76&gt;0,L13/L76,IF(L13&gt;0,1,0)))</f>
        <v>0.20290628340429584</v>
      </c>
      <c r="N13" s="57"/>
    </row>
    <row r="14" spans="1:17" s="11" customFormat="1" ht="44.25" x14ac:dyDescent="0.55000000000000004">
      <c r="A14" s="21" t="s">
        <v>14</v>
      </c>
      <c r="B14" s="9">
        <f>BOR!B14+LUMCON!B14+LOSFA!B14+'ULS Summary'!B14+'LSU Summary'!B14+SUSummary!B14+LCTCSummary!B14</f>
        <v>0</v>
      </c>
      <c r="C14" s="58">
        <f t="shared" si="0"/>
        <v>0</v>
      </c>
      <c r="D14" s="53">
        <f>BOR!D14+LUMCON!D14+LOSFA!D14+'ULS Summary'!D14+'LSU Summary'!D14+SUSummary!D14+LCTCSummary!D14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BOR!H14+LUMCON!H14+LOSFA!H14+'ULS Summary'!H14+'LSU Summary'!H14+SUSummary!H14+LCTCSummary!H14</f>
        <v>0</v>
      </c>
      <c r="I14" s="58">
        <f>IF(ISBLANK(H14),"  ",IF(L14&gt;0,H14/L14,IF(H14&gt;0,1,0)))</f>
        <v>0</v>
      </c>
      <c r="J14" s="53">
        <f>BOR!J14+LUMCON!J14+LOSFA!J14+'ULS Summary'!J14+'LSU Summary'!J14+SUSummary!J14+LCTCSummary!J14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15</v>
      </c>
      <c r="B15" s="136">
        <f>BOR!B15+LUMCON!B15+LOSFA!B15+'ULS Summary'!B15+'LSU Summary'!B15+SUSummary!B15+LCTCSummary!B15</f>
        <v>590994542.25999999</v>
      </c>
      <c r="C15" s="138">
        <f t="shared" si="0"/>
        <v>0.99877399950869461</v>
      </c>
      <c r="D15" s="139">
        <f>BOR!D15+LUMCON!D15+LOSFA!D15+'ULS Summary'!D15+'LSU Summary'!D15+SUSummary!D15+LCTCSummary!D15</f>
        <v>725449</v>
      </c>
      <c r="E15" s="65">
        <f>IF(ISBLANK(D15),"  ",IF(F15&gt;0,D15/F15,IF(D15&gt;0,1,0)))</f>
        <v>1.226000491305422E-3</v>
      </c>
      <c r="F15" s="48">
        <f>D15+B15</f>
        <v>591719991.25999999</v>
      </c>
      <c r="G15" s="66">
        <f>IF(ISBLANK(F15),"  ",IF(F76&gt;0,F15/F76,IF(F15&gt;0,1,0)))</f>
        <v>0.1289705013414198</v>
      </c>
      <c r="H15" s="136">
        <f>BOR!H15+LUMCON!H15+LOSFA!H15+'ULS Summary'!H15+'LSU Summary'!H15+SUSummary!H15+LCTCSummary!H15</f>
        <v>196171912</v>
      </c>
      <c r="I15" s="138">
        <f>IF(ISBLANK(H15),"  ",IF(L15&gt;0,H15/L15,IF(H15&gt;0,1,0)))</f>
        <v>0.99581874925125236</v>
      </c>
      <c r="J15" s="139">
        <f>BOR!J15+LUMCON!J15+LOSFA!J15+'ULS Summary'!J15+'LSU Summary'!J15+SUSummary!J15+LCTCSummary!J15</f>
        <v>823688</v>
      </c>
      <c r="K15" s="65">
        <f>IF(ISBLANK(J15),"  ",IF(L15&gt;0,J15/L15,IF(J15&gt;0,1,0)))</f>
        <v>4.1812507487476881E-3</v>
      </c>
      <c r="L15" s="48">
        <f t="shared" si="1"/>
        <v>196995600</v>
      </c>
      <c r="M15" s="66">
        <f>IF(ISBLANK(L15),"  ",IF(L76&gt;0,L15/L76,IF(L15&gt;0,1,0)))</f>
        <v>4.274988061113829E-2</v>
      </c>
      <c r="N15" s="35"/>
    </row>
    <row r="16" spans="1:17" s="11" customFormat="1" ht="44.25" x14ac:dyDescent="0.55000000000000004">
      <c r="A16" s="67" t="s">
        <v>16</v>
      </c>
      <c r="B16" s="9">
        <f>BOR!B16+LUMCON!B16+LOSFA!B16+'ULS Summary'!B16+'LSU Summary'!B16+SUSummary!B16+LCTCSummary!B16</f>
        <v>0</v>
      </c>
      <c r="C16" s="52">
        <f t="shared" si="0"/>
        <v>0</v>
      </c>
      <c r="D16" s="53">
        <f>BOR!D16+LUMCON!D16+LOSFA!D16+'ULS Summary'!D16+'LSU Summary'!D16+SUSummary!D16+LCTCSummary!D16</f>
        <v>0</v>
      </c>
      <c r="E16" s="54">
        <f>IF(ISBLANK(D16),"  ",IF(F16&gt;0,D16/F16,IF(D16&gt;0,1,0)))</f>
        <v>0</v>
      </c>
      <c r="F16" s="68">
        <f t="shared" ref="F16:F39" si="2">D16+B16</f>
        <v>0</v>
      </c>
      <c r="G16" s="56">
        <f>IF(ISBLANK(F16),"  ",IF(F76&gt;0,F16/F76,IF(F16&gt;0,1,0)))</f>
        <v>0</v>
      </c>
      <c r="H16" s="9">
        <f>BOR!H16+LUMCON!H16+LOSFA!H16+'ULS Summary'!H16+'LSU Summary'!H16+SUSummary!H16+LCTCSummary!H16</f>
        <v>0</v>
      </c>
      <c r="I16" s="52">
        <f t="shared" ref="I16:I34" si="3">IF(ISBLANK(H16),"  ",IF(L16&gt;0,H16/L16,IF(H16&gt;0,1,0)))</f>
        <v>0</v>
      </c>
      <c r="J16" s="53">
        <f>BOR!J16+LUMCON!J16+LOSFA!J16+'ULS Summary'!J16+'LSU Summary'!J16+SUSummary!J16+LCTCSummary!J16</f>
        <v>0</v>
      </c>
      <c r="K16" s="54">
        <f t="shared" ref="K16:K34" si="4">IF(ISBLANK(J16),"  ",IF(L16&gt;0,J16/L16,IF(J16&gt;0,1,0)))</f>
        <v>0</v>
      </c>
      <c r="L16" s="68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9" t="s">
        <v>17</v>
      </c>
      <c r="B17" s="9">
        <f>BOR!B17+LUMCON!B17+LOSFA!B17+'ULS Summary'!B17+'LSU Summary'!B17+SUSummary!B17+LCTCSummary!B17</f>
        <v>42851981</v>
      </c>
      <c r="C17" s="58">
        <f t="shared" si="0"/>
        <v>1</v>
      </c>
      <c r="D17" s="53">
        <f>BOR!D17+LUMCON!D17+LOSFA!D17+'ULS Summary'!D17+'LSU Summary'!D17+SUSummary!D17+LCTCSummary!D17</f>
        <v>0</v>
      </c>
      <c r="E17" s="54">
        <f t="shared" ref="E17:E34" si="5">IF(ISBLANK(D17),"  ",IF(F17&gt;0,D17/F17,IF(D17&gt;0,1,0)))</f>
        <v>0</v>
      </c>
      <c r="F17" s="44">
        <f t="shared" si="2"/>
        <v>42851981</v>
      </c>
      <c r="G17" s="62">
        <f>IF(ISBLANK(F17),"  ",IF(F76&gt;0,F17/F76,IF(F17&gt;0,1,0)))</f>
        <v>9.3399607156666193E-3</v>
      </c>
      <c r="H17" s="9">
        <f>BOR!H17+LUMCON!H17+LOSFA!H17+'ULS Summary'!H17+'LSU Summary'!H17+SUSummary!H17+LCTCSummary!H17</f>
        <v>45111000</v>
      </c>
      <c r="I17" s="58">
        <f t="shared" si="3"/>
        <v>1</v>
      </c>
      <c r="J17" s="53">
        <f>BOR!J17+LUMCON!J17+LOSFA!J17+'ULS Summary'!J17+'LSU Summary'!J17+SUSummary!J17+LCTCSummary!J17</f>
        <v>0</v>
      </c>
      <c r="K17" s="60">
        <f t="shared" si="4"/>
        <v>0</v>
      </c>
      <c r="L17" s="44">
        <f t="shared" si="1"/>
        <v>45111000</v>
      </c>
      <c r="M17" s="62">
        <f>IF(ISBLANK(L17),"  ",IF(L76&gt;0,L17/L76,IF(L17&gt;0,1,0)))</f>
        <v>9.7895072999044618E-3</v>
      </c>
      <c r="N17" s="35"/>
    </row>
    <row r="18" spans="1:14" s="11" customFormat="1" ht="44.25" x14ac:dyDescent="0.55000000000000004">
      <c r="A18" s="69" t="s">
        <v>18</v>
      </c>
      <c r="B18" s="9">
        <f>BOR!B18+LUMCON!B18+LOSFA!B18+'ULS Summary'!B18+'LSU Summary'!B18+SUSummary!B18+LCTCSummary!B18</f>
        <v>24651688.260000002</v>
      </c>
      <c r="C18" s="58">
        <f t="shared" si="0"/>
        <v>1</v>
      </c>
      <c r="D18" s="53">
        <f>BOR!D18+LUMCON!D18+LOSFA!D18+'ULS Summary'!D18+'LSU Summary'!D18+SUSummary!D18+LCTCSummary!D18</f>
        <v>0</v>
      </c>
      <c r="E18" s="54">
        <f t="shared" si="5"/>
        <v>0</v>
      </c>
      <c r="F18" s="44">
        <f t="shared" si="2"/>
        <v>24651688.260000002</v>
      </c>
      <c r="G18" s="62">
        <f>IF(ISBLANK(F18),"  ",IF(F76&gt;0,F18/F76,IF(F18&gt;0,1,0)))</f>
        <v>5.3730491461587279E-3</v>
      </c>
      <c r="H18" s="9">
        <f>BOR!H18+LUMCON!H18+LOSFA!H18+'ULS Summary'!H18+'LSU Summary'!H18+SUSummary!H18+LCTCSummary!H18</f>
        <v>25600000</v>
      </c>
      <c r="I18" s="58">
        <f t="shared" si="3"/>
        <v>1</v>
      </c>
      <c r="J18" s="53">
        <f>BOR!J18+LUMCON!J18+LOSFA!J18+'ULS Summary'!J18+'LSU Summary'!J18+SUSummary!J18+LCTCSummary!J18</f>
        <v>0</v>
      </c>
      <c r="K18" s="60">
        <f t="shared" si="4"/>
        <v>0</v>
      </c>
      <c r="L18" s="44">
        <f t="shared" si="1"/>
        <v>25600000</v>
      </c>
      <c r="M18" s="62">
        <f>IF(ISBLANK(L18),"  ",IF(L76&gt;0,L18/L76,IF(L18&gt;0,1,0)))</f>
        <v>5.5554385156071518E-3</v>
      </c>
      <c r="N18" s="35"/>
    </row>
    <row r="19" spans="1:14" s="11" customFormat="1" ht="44.25" x14ac:dyDescent="0.55000000000000004">
      <c r="A19" s="69" t="s">
        <v>19</v>
      </c>
      <c r="B19" s="9">
        <f>BOR!B19+LUMCON!B19+LOSFA!B19+'ULS Summary'!B19+'LSU Summary'!B19+SUSummary!B19+LCTCSummary!B19</f>
        <v>559725</v>
      </c>
      <c r="C19" s="58">
        <f t="shared" si="0"/>
        <v>1</v>
      </c>
      <c r="D19" s="53">
        <f>BOR!D19+LUMCON!D19+LOSFA!D19+'ULS Summary'!D19+'LSU Summary'!D19+SUSummary!D19+LCTCSummary!D19</f>
        <v>0</v>
      </c>
      <c r="E19" s="54">
        <f t="shared" si="5"/>
        <v>0</v>
      </c>
      <c r="F19" s="44">
        <f t="shared" si="2"/>
        <v>559725</v>
      </c>
      <c r="G19" s="62">
        <f>IF(ISBLANK(F19),"  ",IF(F76&gt;0,F19/F76,IF(F19&gt;0,1,0)))</f>
        <v>1.2199691565196247E-4</v>
      </c>
      <c r="H19" s="9">
        <f>BOR!H19+LUMCON!H19+LOSFA!H19+'ULS Summary'!H19+'LSU Summary'!H19+SUSummary!H19+LCTCSummary!H19</f>
        <v>578945</v>
      </c>
      <c r="I19" s="58">
        <f t="shared" si="3"/>
        <v>1</v>
      </c>
      <c r="J19" s="53">
        <f>BOR!J19+LUMCON!J19+LOSFA!J19+'ULS Summary'!J19+'LSU Summary'!J19+SUSummary!J19+LCTCSummary!J19</f>
        <v>0</v>
      </c>
      <c r="K19" s="60">
        <f t="shared" si="4"/>
        <v>0</v>
      </c>
      <c r="L19" s="44">
        <f t="shared" si="1"/>
        <v>578945</v>
      </c>
      <c r="M19" s="62">
        <f>IF(ISBLANK(L19),"  ",IF(L76&gt;0,L19/L76,IF(L19&gt;0,1,0)))</f>
        <v>1.2563645903977276E-4</v>
      </c>
      <c r="N19" s="35"/>
    </row>
    <row r="20" spans="1:14" s="11" customFormat="1" ht="44.25" x14ac:dyDescent="0.55000000000000004">
      <c r="A20" s="69" t="s">
        <v>20</v>
      </c>
      <c r="B20" s="9">
        <f>BOR!B20+LUMCON!B20+LOSFA!B20+'ULS Summary'!B20+'LSU Summary'!B20+SUSummary!B20+LCTCSummary!B20</f>
        <v>241884</v>
      </c>
      <c r="C20" s="58">
        <f t="shared" si="0"/>
        <v>0.250052463836135</v>
      </c>
      <c r="D20" s="53">
        <f>BOR!D20+LUMCON!D20+LOSFA!D20+'ULS Summary'!D20+'LSU Summary'!D20+SUSummary!D20+LCTCSummary!D20</f>
        <v>725449</v>
      </c>
      <c r="E20" s="54">
        <f t="shared" si="5"/>
        <v>0.749947536163865</v>
      </c>
      <c r="F20" s="44">
        <f>D20+B20</f>
        <v>967333</v>
      </c>
      <c r="G20" s="62">
        <f>IF(ISBLANK(F20),"  ",IF(F77&gt;0,F20/F77,IF(F20&gt;0,1,0)))</f>
        <v>1</v>
      </c>
      <c r="H20" s="9">
        <f>BOR!H20+LUMCON!H20+LOSFA!H20+'ULS Summary'!H20+'LSU Summary'!H20+SUSummary!H20+LCTCSummary!H20</f>
        <v>274495</v>
      </c>
      <c r="I20" s="58">
        <f t="shared" si="3"/>
        <v>0.24995378730138784</v>
      </c>
      <c r="J20" s="53">
        <f>BOR!J20+LUMCON!J20+LOSFA!J20+'ULS Summary'!J20+'LSU Summary'!J20+SUSummary!J20+LCTCSummary!J20</f>
        <v>823688</v>
      </c>
      <c r="K20" s="60">
        <f t="shared" si="4"/>
        <v>0.75004621269861216</v>
      </c>
      <c r="L20" s="44">
        <f t="shared" si="1"/>
        <v>1098183</v>
      </c>
      <c r="M20" s="62">
        <f>IF(ISBLANK(L20),"  ",IF(L77&gt;0,L20/L77,IF(L20&gt;0,1,0)))</f>
        <v>1</v>
      </c>
      <c r="N20" s="35"/>
    </row>
    <row r="21" spans="1:14" s="11" customFormat="1" ht="44.25" x14ac:dyDescent="0.55000000000000004">
      <c r="A21" s="69" t="s">
        <v>21</v>
      </c>
      <c r="B21" s="9">
        <f>BOR!B21+LUMCON!B21+LOSFA!B21+'ULS Summary'!B21+'LSU Summary'!B21+SUSummary!B21+LCTCSummary!B21</f>
        <v>50000</v>
      </c>
      <c r="C21" s="58">
        <f t="shared" si="0"/>
        <v>1</v>
      </c>
      <c r="D21" s="53">
        <f>BOR!D21+LUMCON!D21+LOSFA!D21+'ULS Summary'!D21+'LSU Summary'!D21+SUSummary!D21+LCTCSummary!D21</f>
        <v>0</v>
      </c>
      <c r="E21" s="54">
        <f t="shared" si="5"/>
        <v>0</v>
      </c>
      <c r="F21" s="44">
        <f t="shared" si="2"/>
        <v>50000</v>
      </c>
      <c r="G21" s="62">
        <f>IF(ISBLANK(F21),"  ",IF(F76&gt;0,F21/F76,IF(F21&gt;0,1,0)))</f>
        <v>1.0897933418371743E-5</v>
      </c>
      <c r="H21" s="9">
        <f>BOR!H21+LUMCON!H21+LOSFA!H21+'ULS Summary'!H21+'LSU Summary'!H21+SUSummary!H21+LCTCSummary!H21</f>
        <v>50000</v>
      </c>
      <c r="I21" s="58">
        <f t="shared" si="3"/>
        <v>1</v>
      </c>
      <c r="J21" s="53">
        <f>BOR!J21+LUMCON!J21+LOSFA!J21+'ULS Summary'!J21+'LSU Summary'!J21+SUSummary!J21+LCTCSummary!J21</f>
        <v>0</v>
      </c>
      <c r="K21" s="60">
        <f t="shared" si="4"/>
        <v>0</v>
      </c>
      <c r="L21" s="44">
        <f t="shared" si="1"/>
        <v>50000</v>
      </c>
      <c r="M21" s="62">
        <f>IF(ISBLANK(L21),"  ",IF(L76&gt;0,L21/L76,IF(L21&gt;0,1,0)))</f>
        <v>1.0850465850795218E-5</v>
      </c>
      <c r="N21" s="35"/>
    </row>
    <row r="22" spans="1:14" s="11" customFormat="1" ht="44.25" x14ac:dyDescent="0.55000000000000004">
      <c r="A22" s="69" t="s">
        <v>22</v>
      </c>
      <c r="B22" s="9">
        <f>BOR!B22+LUMCON!B22+LOSFA!B22+'ULS Summary'!B22+'LSU Summary'!B22+SUSummary!B22+LCTCSummary!B22</f>
        <v>750000</v>
      </c>
      <c r="C22" s="58">
        <f t="shared" si="0"/>
        <v>1</v>
      </c>
      <c r="D22" s="53">
        <f>BOR!D22+LUMCON!D22+LOSFA!D22+'ULS Summary'!D22+'LSU Summary'!D22+SUSummary!D22+LCTCSummary!D22</f>
        <v>0</v>
      </c>
      <c r="E22" s="54">
        <f t="shared" si="5"/>
        <v>0</v>
      </c>
      <c r="F22" s="44">
        <f t="shared" si="2"/>
        <v>750000</v>
      </c>
      <c r="G22" s="62">
        <f>IF(ISBLANK(F22),"  ",IF(F76&gt;0,F22/F76,IF(F22&gt;0,1,0)))</f>
        <v>1.6346900127557615E-4</v>
      </c>
      <c r="H22" s="9">
        <f>BOR!H22+LUMCON!H22+LOSFA!H22+'ULS Summary'!H22+'LSU Summary'!H22+SUSummary!H22+LCTCSummary!H22</f>
        <v>750000</v>
      </c>
      <c r="I22" s="58">
        <f t="shared" si="3"/>
        <v>1</v>
      </c>
      <c r="J22" s="53">
        <f>BOR!J22+LUMCON!J22+LOSFA!J22+'ULS Summary'!J22+'LSU Summary'!J22+SUSummary!J22+LCTCSummary!J22</f>
        <v>0</v>
      </c>
      <c r="K22" s="60">
        <f t="shared" si="4"/>
        <v>0</v>
      </c>
      <c r="L22" s="44">
        <f t="shared" si="1"/>
        <v>750000</v>
      </c>
      <c r="M22" s="62">
        <f>IF(ISBLANK(L22),"  ",IF(L76&gt;0,L22/L76,IF(L22&gt;0,1,0)))</f>
        <v>1.6275698776192828E-4</v>
      </c>
      <c r="N22" s="35"/>
    </row>
    <row r="23" spans="1:14" s="11" customFormat="1" ht="44.25" x14ac:dyDescent="0.55000000000000004">
      <c r="A23" s="69" t="s">
        <v>23</v>
      </c>
      <c r="B23" s="9">
        <f>BOR!B23+LUMCON!B23+LOSFA!B23+'ULS Summary'!B23+'LSU Summary'!B23+SUSummary!B23+LCTCSummary!B23</f>
        <v>750000</v>
      </c>
      <c r="C23" s="58">
        <f t="shared" si="0"/>
        <v>1</v>
      </c>
      <c r="D23" s="53">
        <f>BOR!D23+LUMCON!D23+LOSFA!D23+'ULS Summary'!D23+'LSU Summary'!D23+SUSummary!D23+LCTCSummary!D23</f>
        <v>0</v>
      </c>
      <c r="E23" s="54">
        <f t="shared" si="5"/>
        <v>0</v>
      </c>
      <c r="F23" s="44">
        <f t="shared" si="2"/>
        <v>750000</v>
      </c>
      <c r="G23" s="62">
        <f>IF(ISBLANK(F23),"  ",IF(F76&gt;0,F23/F76,IF(F23&gt;0,1,0)))</f>
        <v>1.6346900127557615E-4</v>
      </c>
      <c r="H23" s="9">
        <f>BOR!H23+LUMCON!H23+LOSFA!H23+'ULS Summary'!H23+'LSU Summary'!H23+SUSummary!H23+LCTCSummary!H23</f>
        <v>750000</v>
      </c>
      <c r="I23" s="58">
        <f t="shared" si="3"/>
        <v>1</v>
      </c>
      <c r="J23" s="53">
        <f>BOR!J23+LUMCON!J23+LOSFA!J23+'ULS Summary'!J23+'LSU Summary'!J23+SUSummary!J23+LCTCSummary!J23</f>
        <v>0</v>
      </c>
      <c r="K23" s="60">
        <f t="shared" si="4"/>
        <v>0</v>
      </c>
      <c r="L23" s="44">
        <f t="shared" si="1"/>
        <v>750000</v>
      </c>
      <c r="M23" s="62">
        <f>IF(ISBLANK(L23),"  ",IF(L76&gt;0,L23/L76,IF(L23&gt;0,1,0)))</f>
        <v>1.6275698776192828E-4</v>
      </c>
      <c r="N23" s="35"/>
    </row>
    <row r="24" spans="1:14" s="11" customFormat="1" ht="44.25" x14ac:dyDescent="0.55000000000000004">
      <c r="A24" s="69" t="s">
        <v>24</v>
      </c>
      <c r="B24" s="9">
        <f>BOR!B24+LUMCON!B24+LOSFA!B24+'ULS Summary'!B24+'LSU Summary'!B24+SUSummary!B24+LCTCSummary!B24</f>
        <v>3141459</v>
      </c>
      <c r="C24" s="58">
        <f t="shared" si="0"/>
        <v>1</v>
      </c>
      <c r="D24" s="53">
        <f>BOR!D24+LUMCON!D24+LOSFA!D24+'ULS Summary'!D24+'LSU Summary'!D24+SUSummary!D24+LCTCSummary!D24</f>
        <v>0</v>
      </c>
      <c r="E24" s="54">
        <f t="shared" si="5"/>
        <v>0</v>
      </c>
      <c r="F24" s="44">
        <f t="shared" si="2"/>
        <v>3141459</v>
      </c>
      <c r="G24" s="62">
        <f>IF(ISBLANK(F24),"  ",IF(F76&gt;0,F24/F76,IF(F24&gt;0,1,0)))</f>
        <v>6.8470822037089353E-4</v>
      </c>
      <c r="H24" s="9">
        <f>BOR!H24+LUMCON!H24+LOSFA!H24+'ULS Summary'!H24+'LSU Summary'!H24+SUSummary!H24+LCTCSummary!H24</f>
        <v>3700000</v>
      </c>
      <c r="I24" s="58">
        <f t="shared" si="3"/>
        <v>1</v>
      </c>
      <c r="J24" s="53">
        <f>BOR!J24+LUMCON!J24+LOSFA!J24+'ULS Summary'!J24+'LSU Summary'!J24+SUSummary!J24+LCTCSummary!J24</f>
        <v>0</v>
      </c>
      <c r="K24" s="60">
        <f t="shared" si="4"/>
        <v>0</v>
      </c>
      <c r="L24" s="44">
        <f t="shared" si="1"/>
        <v>3700000</v>
      </c>
      <c r="M24" s="62">
        <f>IF(ISBLANK(L24),"  ",IF(L76&gt;0,L24/L76,IF(L24&gt;0,1,0)))</f>
        <v>8.0293447295884618E-4</v>
      </c>
      <c r="N24" s="35"/>
    </row>
    <row r="25" spans="1:14" s="11" customFormat="1" ht="44.25" x14ac:dyDescent="0.55000000000000004">
      <c r="A25" s="69" t="s">
        <v>25</v>
      </c>
      <c r="B25" s="9">
        <f>BOR!B25+LUMCON!B25+LOSFA!B25+'ULS Summary'!B25+'LSU Summary'!B25+SUSummary!B25+LCTCSummary!B25</f>
        <v>210000</v>
      </c>
      <c r="C25" s="58">
        <f t="shared" si="0"/>
        <v>1</v>
      </c>
      <c r="D25" s="53">
        <f>BOR!D25+LUMCON!D25+LOSFA!D25+'ULS Summary'!D25+'LSU Summary'!D25+SUSummary!D25+LCTCSummary!D25</f>
        <v>0</v>
      </c>
      <c r="E25" s="54">
        <f t="shared" si="5"/>
        <v>0</v>
      </c>
      <c r="F25" s="44">
        <f t="shared" si="2"/>
        <v>210000</v>
      </c>
      <c r="G25" s="62">
        <f>IF(ISBLANK(F25),"  ",IF(F76&gt;0,F25/F76,IF(F25&gt;0,1,0)))</f>
        <v>4.5771320357161317E-5</v>
      </c>
      <c r="H25" s="9">
        <f>BOR!H25+LUMCON!H25+LOSFA!H25+'ULS Summary'!H25+'LSU Summary'!H25+SUSummary!H25+LCTCSummary!H25</f>
        <v>210000</v>
      </c>
      <c r="I25" s="58">
        <f t="shared" si="3"/>
        <v>1</v>
      </c>
      <c r="J25" s="53">
        <f>BOR!J25+LUMCON!J25+LOSFA!J25+'ULS Summary'!J25+'LSU Summary'!J25+SUSummary!J25+LCTCSummary!J25</f>
        <v>0</v>
      </c>
      <c r="K25" s="60">
        <f t="shared" si="4"/>
        <v>0</v>
      </c>
      <c r="L25" s="44">
        <f t="shared" si="1"/>
        <v>210000</v>
      </c>
      <c r="M25" s="62">
        <f>IF(ISBLANK(L25),"  ",IF(L76&gt;0,L25/L76,IF(L25&gt;0,1,0)))</f>
        <v>4.5571956573339915E-5</v>
      </c>
      <c r="N25" s="35"/>
    </row>
    <row r="26" spans="1:14" s="11" customFormat="1" ht="44.25" x14ac:dyDescent="0.55000000000000004">
      <c r="A26" s="69" t="s">
        <v>26</v>
      </c>
      <c r="B26" s="9">
        <f>BOR!B26+LUMCON!B26+LOSFA!B26+'ULS Summary'!B26+'LSU Summary'!B26+SUSummary!B26+LCTCSummary!B26</f>
        <v>0</v>
      </c>
      <c r="C26" s="58">
        <f t="shared" si="0"/>
        <v>0</v>
      </c>
      <c r="D26" s="53">
        <f>BOR!D26+LUMCON!D26+LOSFA!D26+'ULS Summary'!D26+'LSU Summary'!D26+SUSummary!D26+LCTCSummary!D26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BOR!H26+LUMCON!H26+LOSFA!H26+'ULS Summary'!H26+'LSU Summary'!H26+SUSummary!H26+LCTCSummary!H26</f>
        <v>0</v>
      </c>
      <c r="I26" s="58">
        <f t="shared" si="3"/>
        <v>0</v>
      </c>
      <c r="J26" s="53">
        <f>BOR!J26+LUMCON!J26+LOSFA!J26+'ULS Summary'!J26+'LSU Summary'!J26+SUSummary!J26+LCTCSummary!J26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9" t="s">
        <v>27</v>
      </c>
      <c r="B27" s="9">
        <f>BOR!B27+LUMCON!B27+LOSFA!B27+'ULS Summary'!B27+'LSU Summary'!B27+SUSummary!B27+LCTCSummary!B27</f>
        <v>25215893</v>
      </c>
      <c r="C27" s="58">
        <f t="shared" si="0"/>
        <v>1</v>
      </c>
      <c r="D27" s="53">
        <f>BOR!D27+LUMCON!D27+LOSFA!D27+'ULS Summary'!D27+'LSU Summary'!D27+SUSummary!D27+LCTCSummary!D27</f>
        <v>0</v>
      </c>
      <c r="E27" s="54">
        <f t="shared" si="5"/>
        <v>0</v>
      </c>
      <c r="F27" s="44">
        <f t="shared" si="2"/>
        <v>25215893</v>
      </c>
      <c r="G27" s="62">
        <f>IF(ISBLANK(F27),"  ",IF(F76&gt;0,F27/F76,IF(F27&gt;0,1,0)))</f>
        <v>5.4960224599757222E-3</v>
      </c>
      <c r="H27" s="9">
        <f>BOR!H27+LUMCON!H27+LOSFA!H27+'ULS Summary'!H27+'LSU Summary'!H27+SUSummary!H27+LCTCSummary!H27</f>
        <v>28230000</v>
      </c>
      <c r="I27" s="58">
        <f t="shared" si="3"/>
        <v>1</v>
      </c>
      <c r="J27" s="53">
        <f>BOR!J27+LUMCON!J27+LOSFA!J27+'ULS Summary'!J27+'LSU Summary'!J27+SUSummary!J27+LCTCSummary!J27</f>
        <v>0</v>
      </c>
      <c r="K27" s="60">
        <f t="shared" si="4"/>
        <v>0</v>
      </c>
      <c r="L27" s="44">
        <f t="shared" si="1"/>
        <v>28230000</v>
      </c>
      <c r="M27" s="62">
        <f>IF(ISBLANK(L27),"  ",IF(L76&gt;0,L27/L76,IF(L27&gt;0,1,0)))</f>
        <v>6.1261730193589801E-3</v>
      </c>
      <c r="N27" s="35"/>
    </row>
    <row r="28" spans="1:14" s="11" customFormat="1" ht="44.25" x14ac:dyDescent="0.55000000000000004">
      <c r="A28" s="71" t="s">
        <v>28</v>
      </c>
      <c r="B28" s="9">
        <f>BOR!B28+LUMCON!B28+LOSFA!B28+'ULS Summary'!B28+'LSU Summary'!B28+SUSummary!B28+LCTCSummary!B28</f>
        <v>10562</v>
      </c>
      <c r="C28" s="58">
        <f t="shared" si="0"/>
        <v>1</v>
      </c>
      <c r="D28" s="53">
        <f>BOR!D28+LUMCON!D28+LOSFA!D28+'ULS Summary'!D28+'LSU Summary'!D28+SUSummary!D28+LCTCSummary!D28</f>
        <v>0</v>
      </c>
      <c r="E28" s="54">
        <f t="shared" si="5"/>
        <v>0</v>
      </c>
      <c r="F28" s="44">
        <f t="shared" si="2"/>
        <v>10562</v>
      </c>
      <c r="G28" s="62">
        <f>IF(ISBLANK(F28),"  ",IF(F76&gt;0,F28/F76,IF(F28&gt;0,1,0)))</f>
        <v>2.302079455296847E-6</v>
      </c>
      <c r="H28" s="9">
        <f>BOR!H28+LUMCON!H28+LOSFA!H28+'ULS Summary'!H28+'LSU Summary'!H28+SUSummary!H28+LCTCSummary!H28</f>
        <v>200000</v>
      </c>
      <c r="I28" s="58">
        <f t="shared" si="3"/>
        <v>1</v>
      </c>
      <c r="J28" s="53">
        <f>BOR!J28+LUMCON!J28+LOSFA!J28+'ULS Summary'!J28+'LSU Summary'!J28+SUSummary!J28+LCTCSummary!J28</f>
        <v>0</v>
      </c>
      <c r="K28" s="60">
        <f t="shared" si="4"/>
        <v>0</v>
      </c>
      <c r="L28" s="44">
        <f t="shared" si="1"/>
        <v>200000</v>
      </c>
      <c r="M28" s="62">
        <f>IF(ISBLANK(L28),"  ",IF(L76&gt;0,L28/L76,IF(L28&gt;0,1,0)))</f>
        <v>4.3401863403180874E-5</v>
      </c>
      <c r="N28" s="35"/>
    </row>
    <row r="29" spans="1:14" s="11" customFormat="1" ht="44.25" x14ac:dyDescent="0.55000000000000004">
      <c r="A29" s="71" t="s">
        <v>29</v>
      </c>
      <c r="B29" s="9">
        <f>BOR!B29+LUMCON!B29+LOSFA!B29+'ULS Summary'!B29+'LSU Summary'!B29+SUSummary!B29+LCTCSummary!B29</f>
        <v>10000000</v>
      </c>
      <c r="C29" s="58">
        <f t="shared" si="0"/>
        <v>1</v>
      </c>
      <c r="D29" s="53">
        <f>BOR!D29+LUMCON!D29+LOSFA!D29+'ULS Summary'!D29+'LSU Summary'!D29+SUSummary!D29+LCTCSummary!D29</f>
        <v>0</v>
      </c>
      <c r="E29" s="54">
        <f t="shared" si="5"/>
        <v>0</v>
      </c>
      <c r="F29" s="44">
        <f t="shared" si="2"/>
        <v>10000000</v>
      </c>
      <c r="G29" s="62">
        <f>IF(ISBLANK(F29),"  ",IF(F76&gt;0,F29/F76,IF(F29&gt;0,1,0)))</f>
        <v>2.1795866836743488E-3</v>
      </c>
      <c r="H29" s="9">
        <f>BOR!H29+LUMCON!H29+LOSFA!H29+'ULS Summary'!H29+'LSU Summary'!H29+SUSummary!H29+LCTCSummary!H29</f>
        <v>10000000</v>
      </c>
      <c r="I29" s="58">
        <f t="shared" si="3"/>
        <v>1</v>
      </c>
      <c r="J29" s="53">
        <f>BOR!J29+LUMCON!J29+LOSFA!J29+'ULS Summary'!J29+'LSU Summary'!J29+SUSummary!J29+LCTCSummary!J29</f>
        <v>0</v>
      </c>
      <c r="K29" s="60">
        <f t="shared" si="4"/>
        <v>0</v>
      </c>
      <c r="L29" s="44">
        <f t="shared" si="1"/>
        <v>10000000</v>
      </c>
      <c r="M29" s="62">
        <f>IF(ISBLANK(L29),"  ",IF(L76&gt;0,L29/L76,IF(L29&gt;0,1,0)))</f>
        <v>2.1700931701590436E-3</v>
      </c>
      <c r="N29" s="35"/>
    </row>
    <row r="30" spans="1:14" s="11" customFormat="1" ht="44.25" x14ac:dyDescent="0.55000000000000004">
      <c r="A30" s="71" t="s">
        <v>30</v>
      </c>
      <c r="B30" s="9">
        <f>BOR!B30+LUMCON!B30+LOSFA!B30+'ULS Summary'!B30+'LSU Summary'!B30+SUSummary!B30+LCTCSummary!B30</f>
        <v>60000</v>
      </c>
      <c r="C30" s="58">
        <f t="shared" si="0"/>
        <v>1</v>
      </c>
      <c r="D30" s="53">
        <f>BOR!D30+LUMCON!D30+LOSFA!D30+'ULS Summary'!D30+'LSU Summary'!D30+SUSummary!D30+LCTCSummary!D30</f>
        <v>0</v>
      </c>
      <c r="E30" s="54">
        <f>IF(ISBLANK(D30),"  ",IF(F30&gt;0,D30/F30,IF(D30&gt;0,1,0)))</f>
        <v>0</v>
      </c>
      <c r="F30" s="44">
        <f t="shared" si="2"/>
        <v>60000</v>
      </c>
      <c r="G30" s="62">
        <f>IF(ISBLANK(F30),"  ",IF(F77&gt;0,F30/F77,IF(F30&gt;0,1,0)))</f>
        <v>1</v>
      </c>
      <c r="H30" s="9">
        <f>BOR!H30+LUMCON!H30+LOSFA!H30+'ULS Summary'!H30+'LSU Summary'!H30+SUSummary!H30+LCTCSummary!H30</f>
        <v>60000</v>
      </c>
      <c r="I30" s="58">
        <f t="shared" si="3"/>
        <v>1</v>
      </c>
      <c r="J30" s="53">
        <f>BOR!J30+LUMCON!J30+LOSFA!J30+'ULS Summary'!J30+'LSU Summary'!J30+SUSummary!J30+LCTCSummary!J30</f>
        <v>0</v>
      </c>
      <c r="K30" s="60">
        <f>IF(ISBLANK(J30),"  ",IF(L30&gt;0,J30/L30,IF(J30&gt;0,1,0)))</f>
        <v>0</v>
      </c>
      <c r="L30" s="44">
        <f t="shared" si="1"/>
        <v>60000</v>
      </c>
      <c r="M30" s="62">
        <f>IF(ISBLANK(L30),"  ",IF(L77&gt;0,L30/L77,IF(L30&gt;0,1,0)))</f>
        <v>1</v>
      </c>
      <c r="N30" s="35"/>
    </row>
    <row r="31" spans="1:14" s="11" customFormat="1" ht="44.25" x14ac:dyDescent="0.55000000000000004">
      <c r="A31" s="71" t="s">
        <v>31</v>
      </c>
      <c r="B31" s="9">
        <f>BOR!B31+LUMCON!B31+LOSFA!B31+'ULS Summary'!B31+'LSU Summary'!B31+SUSummary!B31+LCTCSummary!B31</f>
        <v>351712</v>
      </c>
      <c r="C31" s="58">
        <f t="shared" si="0"/>
        <v>1</v>
      </c>
      <c r="D31" s="53">
        <f>BOR!D31+LUMCON!D31+LOSFA!D31+'ULS Summary'!D31+'LSU Summary'!D31+SUSummary!D31+LCTCSummary!D31</f>
        <v>0</v>
      </c>
      <c r="E31" s="54">
        <f>IF(ISBLANK(D31),"  ",IF(F31&gt;0,D31/F31,IF(D31&gt;0,1,0)))</f>
        <v>0</v>
      </c>
      <c r="F31" s="44">
        <f t="shared" si="2"/>
        <v>351712</v>
      </c>
      <c r="G31" s="62">
        <f>IF(ISBLANK(F31),"  ",IF(F78&gt;0,F31/F78,IF(F31&gt;0,1,0)))</f>
        <v>1</v>
      </c>
      <c r="H31" s="9">
        <f>BOR!H31+LUMCON!H31+LOSFA!H31+'ULS Summary'!H31+'LSU Summary'!H31+SUSummary!H31+LCTCSummary!H31</f>
        <v>362792</v>
      </c>
      <c r="I31" s="58">
        <f t="shared" si="3"/>
        <v>1</v>
      </c>
      <c r="J31" s="53">
        <f>BOR!J31+LUMCON!J31+LOSFA!J31+'ULS Summary'!J31+'LSU Summary'!J31+SUSummary!J31+LCTCSummary!J31</f>
        <v>0</v>
      </c>
      <c r="K31" s="60">
        <f>IF(ISBLANK(J31),"  ",IF(L31&gt;0,J31/L31,IF(J31&gt;0,1,0)))</f>
        <v>0</v>
      </c>
      <c r="L31" s="44">
        <f t="shared" si="1"/>
        <v>362792</v>
      </c>
      <c r="M31" s="62">
        <f>IF(ISBLANK(L31),"  ",IF(L78&gt;0,L31/L78,IF(L31&gt;0,1,0)))</f>
        <v>1</v>
      </c>
      <c r="N31" s="35"/>
    </row>
    <row r="32" spans="1:14" s="11" customFormat="1" ht="44.25" x14ac:dyDescent="0.55000000000000004">
      <c r="A32" s="71" t="s">
        <v>32</v>
      </c>
      <c r="B32" s="9">
        <f>BOR!B32+LUMCON!B32+LOSFA!B32+'ULS Summary'!B32+'LSU Summary'!B32+SUSummary!B32+LCTCSummary!B32</f>
        <v>138123081</v>
      </c>
      <c r="C32" s="58">
        <f t="shared" si="0"/>
        <v>1</v>
      </c>
      <c r="D32" s="989">
        <f>BOR!D32+LUMCON!D32+LOSFA!D32+'ULS Summary'!D32+'LSU Summary'!D32+SUSummary!D32+LCTCSummary!D32</f>
        <v>0</v>
      </c>
      <c r="E32" s="54">
        <f>IF(ISBLANK(D32),"  ",IF(F32&gt;0,D32/F32,IF(D32&gt;0,1,0)))</f>
        <v>0</v>
      </c>
      <c r="F32" s="44">
        <f t="shared" si="2"/>
        <v>138123081</v>
      </c>
      <c r="G32" s="62">
        <f>IF(ISBLANK(F32),"  ",IF(F79&gt;0,F32/F79,IF(F32&gt;0,1,0)))</f>
        <v>1</v>
      </c>
      <c r="H32" s="9">
        <f>BOR!H32+LUMCON!H32+LOSFA!H32+'ULS Summary'!H32+'LSU Summary'!H32+SUSummary!H32+LCTCSummary!H32</f>
        <v>80094680</v>
      </c>
      <c r="I32" s="58">
        <f t="shared" si="3"/>
        <v>1</v>
      </c>
      <c r="J32" s="53">
        <f>BOR!J32+LUMCON!J32+LOSFA!J32+'ULS Summary'!J32+'LSU Summary'!J32+SUSummary!J32+LCTCSummary!J32</f>
        <v>0</v>
      </c>
      <c r="K32" s="60">
        <f>IF(ISBLANK(J32),"  ",IF(L32&gt;0,J32/L32,IF(J32&gt;0,1,0)))</f>
        <v>0</v>
      </c>
      <c r="L32" s="44">
        <f t="shared" si="1"/>
        <v>80094680</v>
      </c>
      <c r="M32" s="62">
        <f>IF(ISBLANK(L32),"  ",IF(L79&gt;0,L32/L79,IF(L32&gt;0,1,0)))</f>
        <v>1</v>
      </c>
      <c r="N32" s="35"/>
    </row>
    <row r="33" spans="1:14" s="11" customFormat="1" ht="44.25" x14ac:dyDescent="0.55000000000000004">
      <c r="A33" s="132" t="s">
        <v>76</v>
      </c>
      <c r="B33" s="9">
        <f>BOR!B33+LUMCON!B33+LOSFA!B33+'ULS Summary'!B33+'LSU Summary'!B33+SUSummary!B33+LCTCSummary!B33</f>
        <v>200000</v>
      </c>
      <c r="C33" s="58">
        <f>IF(ISBLANK(B33),"  ",IF(F33&gt;0,B33/F33,IF(B33&gt;0,1,0)))</f>
        <v>1</v>
      </c>
      <c r="D33" s="680">
        <f>BOR!D33+LUMCON!D33+LOSFA!D33+'ULS Summary'!D33+'LSU Summary'!D33+SUSummary!D33+LCTCSummary!D33</f>
        <v>0</v>
      </c>
      <c r="E33" s="54">
        <f>IF(ISBLANK(D33),"  ",IF(F33&gt;0,D33/F33,IF(D33&gt;0,1,0)))</f>
        <v>0</v>
      </c>
      <c r="F33" s="44">
        <f t="shared" si="2"/>
        <v>200000</v>
      </c>
      <c r="G33" s="62">
        <f>IF(ISBLANK(F33),"  ",IF(F80&gt;0,F33/F80,IF(F33&gt;0,1,0)))</f>
        <v>1</v>
      </c>
      <c r="H33" s="9">
        <f>BOR!H33+LUMCON!H33+LOSFA!H33+'ULS Summary'!H33+'LSU Summary'!H33+SUSummary!H33+LCTCSummary!H33</f>
        <v>200000</v>
      </c>
      <c r="I33" s="58">
        <f>IF(ISBLANK(H33),"  ",IF(L33&gt;0,H33/L33,IF(H33&gt;0,1,0)))</f>
        <v>1</v>
      </c>
      <c r="J33" s="53">
        <f>BOR!J33+LUMCON!J33+LOSFA!J33+'ULS Summary'!J33+'LSU Summary'!J33+SUSummary!J33+LCTCSummary!J33</f>
        <v>0</v>
      </c>
      <c r="K33" s="60">
        <f>IF(ISBLANK(J33),"  ",IF(L33&gt;0,J33/L33,IF(J33&gt;0,1,0)))</f>
        <v>0</v>
      </c>
      <c r="L33" s="44">
        <f t="shared" si="1"/>
        <v>200000</v>
      </c>
      <c r="M33" s="62">
        <f>IF(ISBLANK(L33),"  ",IF(L80&gt;0,L33/L80,IF(L33&gt;0,1,0)))</f>
        <v>1</v>
      </c>
      <c r="N33" s="35"/>
    </row>
    <row r="34" spans="1:14" s="11" customFormat="1" ht="44.25" x14ac:dyDescent="0.55000000000000004">
      <c r="A34" s="71" t="s">
        <v>33</v>
      </c>
      <c r="B34" s="9">
        <f>BOR!B34+LUMCON!B34+LOSFA!B34+'ULS Summary'!B34+'LSU Summary'!B34+SUSummary!B34+LCTCSummary!B34</f>
        <v>343826557</v>
      </c>
      <c r="C34" s="58">
        <f t="shared" si="0"/>
        <v>1</v>
      </c>
      <c r="D34" s="680">
        <f>BOR!D34+LUMCON!D34+LOSFA!D34+'ULS Summary'!D34+'LSU Summary'!D34+SUSummary!D34+LCTCSummary!D34</f>
        <v>0</v>
      </c>
      <c r="E34" s="54">
        <f t="shared" si="5"/>
        <v>0</v>
      </c>
      <c r="F34" s="44">
        <f t="shared" si="2"/>
        <v>343826557</v>
      </c>
      <c r="G34" s="62">
        <f>IF(ISBLANK(F34),"  ",IF(F76&gt;0,F34/F76,IF(F34&gt;0,1,0)))</f>
        <v>7.493997851307993E-2</v>
      </c>
      <c r="H34" s="9">
        <f>BOR!H34+LUMCON!H34+LOSFA!H34+'ULS Summary'!H34+'LSU Summary'!H34+SUSummary!H34+LCTCSummary!H34</f>
        <v>0</v>
      </c>
      <c r="I34" s="58">
        <f t="shared" si="3"/>
        <v>0</v>
      </c>
      <c r="J34" s="53">
        <f>BOR!J34+LUMCON!J34+LOSFA!J34+'ULS Summary'!J34+'LSU Summary'!J34+SUSummary!J34+LCTCSummary!J34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2" t="s">
        <v>34</v>
      </c>
      <c r="B35" s="137"/>
      <c r="C35" s="74" t="s">
        <v>4</v>
      </c>
      <c r="D35" s="140"/>
      <c r="E35" s="75" t="s">
        <v>4</v>
      </c>
      <c r="F35" s="44"/>
      <c r="G35" s="76" t="s">
        <v>4</v>
      </c>
      <c r="H35" s="137"/>
      <c r="I35" s="74" t="s">
        <v>4</v>
      </c>
      <c r="J35" s="140"/>
      <c r="K35" s="75" t="s">
        <v>4</v>
      </c>
      <c r="L35" s="44"/>
      <c r="M35" s="76" t="s">
        <v>4</v>
      </c>
      <c r="N35" s="35"/>
    </row>
    <row r="36" spans="1:14" s="11" customFormat="1" ht="44.25" x14ac:dyDescent="0.55000000000000004">
      <c r="A36" s="67" t="s">
        <v>35</v>
      </c>
      <c r="B36" s="9">
        <f>BOR!B36+LUMCON!B36+LOSFA!B36+'ULS Summary'!B36+'LSU Summary'!B36+SUSummary!B36+LCTCSummary!B36</f>
        <v>0</v>
      </c>
      <c r="C36" s="58">
        <f t="shared" si="0"/>
        <v>0</v>
      </c>
      <c r="D36" s="53">
        <f>BOR!D36+LUMCON!D36+LOSFA!D36+'ULS Summary'!D36+'LSU Summary'!D36+SUSummary!D36+LCTCSummary!D36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BOR!H36+LUMCON!H36+LOSFA!H36+'ULS Summary'!H36+'LSU Summary'!H36+SUSummary!H36+LCTCSummary!H36</f>
        <v>0</v>
      </c>
      <c r="I36" s="58">
        <f>IF(ISBLANK(H36),"  ",IF(L36&gt;0,H36/L36,IF(H36&gt;0,1,0)))</f>
        <v>0</v>
      </c>
      <c r="J36" s="53">
        <f>BOR!J36+LUMCON!J36+LOSFA!J36+'ULS Summary'!J36+'LSU Summary'!J36+SUSummary!J36+LCTCSummary!J36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2" t="s">
        <v>36</v>
      </c>
      <c r="B37" s="137"/>
      <c r="C37" s="74" t="s">
        <v>4</v>
      </c>
      <c r="D37" s="140"/>
      <c r="E37" s="75" t="s">
        <v>4</v>
      </c>
      <c r="F37" s="44"/>
      <c r="G37" s="76" t="s">
        <v>4</v>
      </c>
      <c r="H37" s="137"/>
      <c r="I37" s="74" t="s">
        <v>4</v>
      </c>
      <c r="J37" s="140"/>
      <c r="K37" s="75" t="s">
        <v>4</v>
      </c>
      <c r="L37" s="44"/>
      <c r="M37" s="76" t="s">
        <v>4</v>
      </c>
      <c r="N37" s="35"/>
    </row>
    <row r="38" spans="1:14" s="11" customFormat="1" ht="44.25" x14ac:dyDescent="0.55000000000000004">
      <c r="A38" s="69" t="s">
        <v>35</v>
      </c>
      <c r="B38" s="9">
        <f>BOR!B38+LUMCON!B38+LOSFA!B38+'ULS Summary'!B38+'LSU Summary'!B38+SUSummary!B38+LCTCSummary!B38</f>
        <v>-8104409</v>
      </c>
      <c r="C38" s="58">
        <f t="shared" si="0"/>
        <v>0</v>
      </c>
      <c r="D38" s="53">
        <f>BOR!D38+LUMCON!D38+LOSFA!D38+'ULS Summary'!D38+'LSU Summary'!D38+SUSummary!D38+LCTCSummary!D38</f>
        <v>0</v>
      </c>
      <c r="E38" s="60">
        <f>IF(ISBLANK(D38),"  ",IF(F38&gt;0,D38/F38,IF(D38&gt;0,1,0)))</f>
        <v>0</v>
      </c>
      <c r="F38" s="79">
        <f t="shared" si="2"/>
        <v>-8104409</v>
      </c>
      <c r="G38" s="62">
        <f>IF(ISBLANK(F38),"  ",IF(F76&gt;0,F38/F76,IF(F38&gt;0,1,0)))</f>
        <v>-1.7664261935450543E-3</v>
      </c>
      <c r="H38" s="9">
        <f>BOR!H38+LUMCON!H38+LOSFA!H38+'ULS Summary'!H38+'LSU Summary'!H38+SUSummary!H38+LCTCSummary!H38</f>
        <v>0</v>
      </c>
      <c r="I38" s="58">
        <f>IF(ISBLANK(H38),"  ",IF(L38&gt;0,H38/L38,IF(H38&gt;0,1,0)))</f>
        <v>0</v>
      </c>
      <c r="J38" s="53">
        <f>BOR!J38+LUMCON!J38+LOSFA!J38+'ULS Summary'!J38+'LSU Summary'!J38+SUSummary!J38+LCTCSummary!J38</f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9" t="s">
        <v>37</v>
      </c>
      <c r="B39" s="77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77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6" customFormat="1" ht="45" x14ac:dyDescent="0.6">
      <c r="A40" s="72" t="s">
        <v>38</v>
      </c>
      <c r="B40" s="295">
        <f>B39+B38+B36+B34+B29+B28+B26+B27+B25+B24+B23+B22+B21+B20+B19+B18+B17+B16+B14+B13+B30+B31+B32+B33</f>
        <v>1120690121.26</v>
      </c>
      <c r="C40" s="81">
        <f t="shared" si="0"/>
        <v>0.99935309530272365</v>
      </c>
      <c r="D40" s="849">
        <f>D39+D38+D36+D34+D29+D28+D26+D27+D25+D24+D23+D22+D21+D20+D19+D18+D17+D16+D14+D13+D30+D31+D32+D33</f>
        <v>725449</v>
      </c>
      <c r="E40" s="82">
        <f>IF(ISBLANK(D40),"  ",IF(F40&gt;0,D40/F40,IF(D40&gt;0,1,0)))</f>
        <v>6.4690469727632263E-4</v>
      </c>
      <c r="F40" s="295">
        <f>F39+F38+F36+F34+F29+F28+F26+F27+F25+F24+F23+F22+F21+F20+F19+F18+F17+F16+F14+F13+F30+F31+F32+F33</f>
        <v>1121415570.26</v>
      </c>
      <c r="G40" s="83">
        <f>IF(ISBLANK(F40),"  ",IF(F76&gt;0,F40/F76,IF(F40&gt;0,1,0)))</f>
        <v>0.24442224438037718</v>
      </c>
      <c r="H40" s="295">
        <f>H39+H38+H36+H34+H29+H28+H26+H27+H25+H24+H23+H22+H21+H20+H19+H18+H17+H16+H14+H13+H30+H31+H32+H33</f>
        <v>1131183764</v>
      </c>
      <c r="I40" s="81">
        <f>IF(ISBLANK(H40),"  ",IF(L40&gt;0,H40/L40,IF(H40&gt;0,1,0)))</f>
        <v>0.99927236521407636</v>
      </c>
      <c r="J40" s="295">
        <f>J39+J38+J36+J34+J29+J28+J26+J27+J25+J24+J23+J22+J21+J20+J19+J18+J17+J16+J14+J13+J30+J31+J32+J33</f>
        <v>823688</v>
      </c>
      <c r="K40" s="84">
        <f>IF(ISBLANK(J40),"  ",IF(L40&gt;0,J40/L40,IF(J40&gt;0,1,0)))</f>
        <v>7.276347859236531E-4</v>
      </c>
      <c r="L40" s="295">
        <f>L39+L38+L36+L34+L29+L28+L26+L27+L25+L24+L23+L22+L21+L20+L19+L18+L17+L16+L14+L13+L30+L31+L32+L33</f>
        <v>1132007452</v>
      </c>
      <c r="M40" s="83">
        <f>IF(ISBLANK(L40),"  ",IF(L76&gt;0,L40/L76,IF(L40&gt;0,1,0)))</f>
        <v>0.24565616401543414</v>
      </c>
      <c r="N40" s="85"/>
    </row>
    <row r="41" spans="1:14" s="11" customFormat="1" ht="45" x14ac:dyDescent="0.6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 x14ac:dyDescent="0.55000000000000004">
      <c r="A42" s="21" t="s">
        <v>40</v>
      </c>
      <c r="B42" s="9">
        <f>BOR!B42+LUMCON!B42+LOSFA!B42+'ULS Summary'!B42+'LSU Summary'!B42+SUSummary!B42+LCTCSummary!B42</f>
        <v>9130105.5799999982</v>
      </c>
      <c r="C42" s="52">
        <f t="shared" si="0"/>
        <v>1</v>
      </c>
      <c r="D42" s="53">
        <f>BOR!D42+LUMCON!D42+LOSFA!D42+'ULS Summary'!D42+'LSU Summary'!D42+SUSummary!D42+LCTCSummary!D42</f>
        <v>0</v>
      </c>
      <c r="E42" s="54">
        <f t="shared" ref="E42:E48" si="6">IF(ISBLANK(D42),"  ",IF(F42&gt;0,D42/F42,IF(D42&gt;0,1,0)))</f>
        <v>0</v>
      </c>
      <c r="F42" s="48">
        <f>D42+B42</f>
        <v>9130105.5799999982</v>
      </c>
      <c r="G42" s="56">
        <f>IF(ISBLANK(F42),"  ",IF(F76&gt;0,F42/D76,IF(F42&gt;0,1,0)))</f>
        <v>4.4158080288902437E-3</v>
      </c>
      <c r="H42" s="9">
        <f>BOR!H42+LUMCON!H42+LOSFA!H42+'ULS Summary'!H42+'LSU Summary'!H42+SUSummary!H42+LCTCSummary!H42</f>
        <v>0</v>
      </c>
      <c r="I42" s="52">
        <f t="shared" ref="I42:I48" si="7">IF(ISBLANK(H42),"  ",IF(L42&gt;0,H42/L42,IF(H42&gt;0,1,0)))</f>
        <v>0</v>
      </c>
      <c r="J42" s="53">
        <f>BOR!J42+LUMCON!J42+LOSFA!J42+'ULS Summary'!J42+'LSU Summary'!J42+SUSummary!J42+LCTCSummary!J42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35"/>
    </row>
    <row r="43" spans="1:14" s="11" customFormat="1" ht="44.25" x14ac:dyDescent="0.55000000000000004">
      <c r="A43" s="89" t="s">
        <v>41</v>
      </c>
      <c r="B43" s="9">
        <f>BOR!B43+LUMCON!B43+LOSFA!B43+'ULS Summary'!B43+'LSU Summary'!B43+SUSummary!B43+LCTCSummary!B43</f>
        <v>48703512.5</v>
      </c>
      <c r="C43" s="58">
        <f t="shared" si="0"/>
        <v>0.92767744496033044</v>
      </c>
      <c r="D43" s="53">
        <f>BOR!D43+LUMCON!D43+LOSFA!D43+'ULS Summary'!D43+'LSU Summary'!D43+SUSummary!D43+LCTCSummary!D43</f>
        <v>3796968.96</v>
      </c>
      <c r="E43" s="60">
        <f t="shared" si="6"/>
        <v>7.2322555039669528E-2</v>
      </c>
      <c r="F43" s="44">
        <f>D43+B43</f>
        <v>52500481.460000001</v>
      </c>
      <c r="G43" s="62">
        <f>IF(ISBLANK(F43),"  ",IF(D76&gt;0,F43/D76,IF(F43&gt;0,1,0)))</f>
        <v>2.5392044541030535E-2</v>
      </c>
      <c r="H43" s="9">
        <f>BOR!H43+LUMCON!H43+LOSFA!H43+'ULS Summary'!H43+'LSU Summary'!H43+SUSummary!H43+LCTCSummary!H43</f>
        <v>0</v>
      </c>
      <c r="I43" s="58">
        <f t="shared" si="7"/>
        <v>0</v>
      </c>
      <c r="J43" s="53">
        <f>BOR!J43+LUMCON!J43+LOSFA!J43+'ULS Summary'!J43+'LSU Summary'!J43+SUSummary!J43+LCTCSummary!J43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90" t="s">
        <v>42</v>
      </c>
      <c r="B44" s="9">
        <f>BOR!B44+LUMCON!B44+LOSFA!B44+'ULS Summary'!B44+'LSU Summary'!B44+SUSummary!B44+LCTCSummary!B44</f>
        <v>0</v>
      </c>
      <c r="C44" s="58">
        <f t="shared" si="0"/>
        <v>0</v>
      </c>
      <c r="D44" s="53">
        <f>BOR!D44+LUMCON!D44+LOSFA!D44+'ULS Summary'!D44+'LSU Summary'!D44+SUSummary!D44+LCTCSummary!D44</f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9">
        <f>BOR!H44+LUMCON!H44+LOSFA!H44+'ULS Summary'!H44+'LSU Summary'!H44+SUSummary!H44+LCTCSummary!H44</f>
        <v>0</v>
      </c>
      <c r="I44" s="58">
        <f t="shared" si="7"/>
        <v>0</v>
      </c>
      <c r="J44" s="53">
        <f>BOR!J44+LUMCON!J44+LOSFA!J44+'ULS Summary'!J44+'LSU Summary'!J44+SUSummary!J44+LCTCSummary!J44</f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43</v>
      </c>
      <c r="B45" s="9">
        <f>BOR!B45+LUMCON!B45+LOSFA!B45+'ULS Summary'!B45+'LSU Summary'!B45+SUSummary!B45+LCTCSummary!B45</f>
        <v>9967023</v>
      </c>
      <c r="C45" s="58">
        <f t="shared" si="0"/>
        <v>0.88786133253897825</v>
      </c>
      <c r="D45" s="53">
        <f>BOR!D45+LUMCON!D45+LOSFA!D45+'ULS Summary'!D45+'LSU Summary'!D45+SUSummary!D45+LCTCSummary!D45</f>
        <v>1258855</v>
      </c>
      <c r="E45" s="60">
        <f t="shared" si="6"/>
        <v>0.11213866746102176</v>
      </c>
      <c r="F45" s="79">
        <f>D45+B45</f>
        <v>11225878</v>
      </c>
      <c r="G45" s="62">
        <f>IF(ISBLANK(F45),"  ",IF(D76&gt;0,F45/D76,IF(F45&gt;0,1,0)))</f>
        <v>5.4294358120382611E-3</v>
      </c>
      <c r="H45" s="9">
        <f>BOR!H45+LUMCON!H45+LOSFA!H45+'ULS Summary'!H45+'LSU Summary'!H45+SUSummary!H45+LCTCSummary!H45</f>
        <v>9770860</v>
      </c>
      <c r="I45" s="58">
        <f t="shared" si="7"/>
        <v>0.88506555702318779</v>
      </c>
      <c r="J45" s="53">
        <f>BOR!J45+LUMCON!J45+LOSFA!J45+'ULS Summary'!J45+'LSU Summary'!J45+SUSummary!J45+LCTCSummary!J45</f>
        <v>1268842</v>
      </c>
      <c r="K45" s="60">
        <f t="shared" si="8"/>
        <v>0.11493444297681224</v>
      </c>
      <c r="L45" s="79">
        <f>J45+H45</f>
        <v>11039702</v>
      </c>
      <c r="M45" s="62">
        <f>IF(ISBLANK(L45),"  ",IF(J76&gt;0,L45/J76,IF(L45&gt;0,1,0)))</f>
        <v>5.5928698769461939E-3</v>
      </c>
      <c r="N45" s="35"/>
    </row>
    <row r="46" spans="1:14" s="11" customFormat="1" ht="44.25" x14ac:dyDescent="0.55000000000000004">
      <c r="A46" s="89" t="s">
        <v>44</v>
      </c>
      <c r="B46" s="9">
        <f>BOR!B46+LUMCON!B46+LOSFA!B46+'ULS Summary'!B46+'LSU Summary'!B46+SUSummary!B46+LCTCSummary!B46</f>
        <v>4204650</v>
      </c>
      <c r="C46" s="58">
        <f t="shared" si="0"/>
        <v>0.85447340344459688</v>
      </c>
      <c r="D46" s="53">
        <f>BOR!D46+LUMCON!D46+LOSFA!D46+'ULS Summary'!D46+'LSU Summary'!D46+SUSummary!D46+LCTCSummary!D46</f>
        <v>716100</v>
      </c>
      <c r="E46" s="60">
        <f t="shared" si="6"/>
        <v>0.14552659655540315</v>
      </c>
      <c r="F46" s="79">
        <f>D46+B46</f>
        <v>4920750</v>
      </c>
      <c r="G46" s="62">
        <f>IF(ISBLANK(F46),"  ",IF(F76&gt;0,F46/F76,IF(F46&gt;0,1,0)))</f>
        <v>1.072520117369055E-3</v>
      </c>
      <c r="H46" s="9">
        <f>BOR!H46+LUMCON!H46+LOSFA!H46+'ULS Summary'!H46+'LSU Summary'!H46+SUSummary!H46+LCTCSummary!H46</f>
        <v>24028048</v>
      </c>
      <c r="I46" s="58">
        <f t="shared" si="7"/>
        <v>0.95224516673530679</v>
      </c>
      <c r="J46" s="53">
        <f>BOR!J46+LUMCON!J46+LOSFA!J46+'ULS Summary'!J46+'LSU Summary'!J46+SUSummary!J46+LCTCSummary!J46</f>
        <v>1205000</v>
      </c>
      <c r="K46" s="60">
        <f t="shared" si="8"/>
        <v>4.7754833264693194E-2</v>
      </c>
      <c r="L46" s="79">
        <f>J46+H46</f>
        <v>25233048</v>
      </c>
      <c r="M46" s="62">
        <f>IF(ISBLANK(L46),"  ",IF(L76&gt;0,L46/L76,IF(L46&gt;0,1,0)))</f>
        <v>5.4758065127095317E-3</v>
      </c>
      <c r="N46" s="35"/>
    </row>
    <row r="47" spans="1:14" s="86" customFormat="1" ht="45" x14ac:dyDescent="0.6">
      <c r="A47" s="87" t="s">
        <v>45</v>
      </c>
      <c r="B47" s="144">
        <f>B46+B45+B44+B43+B42</f>
        <v>72005291.079999998</v>
      </c>
      <c r="C47" s="81">
        <f t="shared" si="0"/>
        <v>0.92578901215437492</v>
      </c>
      <c r="D47" s="145">
        <f>D46+D45+D44+D43+D42</f>
        <v>5771923.96</v>
      </c>
      <c r="E47" s="84">
        <f t="shared" si="6"/>
        <v>7.4210987845624965E-2</v>
      </c>
      <c r="F47" s="93">
        <f>F46+F45+F44+F43+F42</f>
        <v>77777215.040000007</v>
      </c>
      <c r="G47" s="83">
        <f>IF(ISBLANK(F47),"  ",IF(F76&gt;0,F47/F76,IF(F47&gt;0,1,0)))</f>
        <v>1.6952218219446029E-2</v>
      </c>
      <c r="H47" s="144">
        <f>H46+H45+H44+H43+H42</f>
        <v>33798908</v>
      </c>
      <c r="I47" s="81">
        <f t="shared" si="7"/>
        <v>0.9317988848377915</v>
      </c>
      <c r="J47" s="145">
        <f>J46+J45+J44+J43+J42</f>
        <v>2473842</v>
      </c>
      <c r="K47" s="84">
        <f t="shared" si="8"/>
        <v>6.8201115162208545E-2</v>
      </c>
      <c r="L47" s="93">
        <f>L46+L45+L44+L43+L42</f>
        <v>36272750</v>
      </c>
      <c r="M47" s="83">
        <f>IF(ISBLANK(L47),"  ",IF(L76&gt;0,L47/L76,IF(L47&gt;0,1,0)))</f>
        <v>7.871524703788645E-3</v>
      </c>
      <c r="N47" s="85"/>
    </row>
    <row r="48" spans="1:14" s="86" customFormat="1" ht="45" x14ac:dyDescent="0.6">
      <c r="A48" s="94" t="s">
        <v>46</v>
      </c>
      <c r="B48" s="134">
        <f>BOR!B48+LUMCON!B48+LOSFA!B48+'ULS Summary'!B48+'LSU Summary'!B48+SUSummary!B48+LCTCSummary!B48</f>
        <v>575448</v>
      </c>
      <c r="C48" s="81">
        <f t="shared" si="0"/>
        <v>1</v>
      </c>
      <c r="D48" s="143">
        <f>BOR!D48+LUMCON!D48+LOSFA!D48+'ULS Summary'!D48+'LSU Summary'!D48+SUSummary!D48+LCTCSummary!D48</f>
        <v>0</v>
      </c>
      <c r="E48" s="84">
        <f t="shared" si="6"/>
        <v>0</v>
      </c>
      <c r="F48" s="97">
        <f>D48+B48</f>
        <v>575448</v>
      </c>
      <c r="G48" s="83">
        <f>IF(ISBLANK(F48),"  ",IF(F76&gt;0,F48/F76,IF(F48&gt;0,1,0)))</f>
        <v>1.2542387979470366E-4</v>
      </c>
      <c r="H48" s="134">
        <f>BOR!H48+LUMCON!H48+LOSFA!H48+'ULS Summary'!H48+'LSU Summary'!H48+SUSummary!H48+LCTCSummary!H48</f>
        <v>0</v>
      </c>
      <c r="I48" s="81">
        <f t="shared" si="7"/>
        <v>0</v>
      </c>
      <c r="J48" s="143">
        <f>BOR!J48+LUMCON!J48+LOSFA!J48+'ULS Summary'!J48+'LSU Summary'!J48+SUSummary!J48+LCTCSummary!J48</f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85"/>
    </row>
    <row r="49" spans="1:14" s="11" customFormat="1" ht="45" x14ac:dyDescent="0.6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 x14ac:dyDescent="0.55000000000000004">
      <c r="A50" s="21" t="s">
        <v>48</v>
      </c>
      <c r="B50" s="9">
        <f>BOR!B50+LUMCON!B50+LOSFA!B50+'ULS Summary'!B50+'LSU Summary'!B50+SUSummary!B50+LCTCSummary!B50</f>
        <v>826244620.45000005</v>
      </c>
      <c r="C50" s="52">
        <f t="shared" si="0"/>
        <v>0.980745746565725</v>
      </c>
      <c r="D50" s="53">
        <f>BOR!D50+LUMCON!D50+LOSFA!D50+'ULS Summary'!D50+'LSU Summary'!D50+SUSummary!D50+LCTCSummary!D50</f>
        <v>16221047.48</v>
      </c>
      <c r="E50" s="54">
        <f t="shared" ref="E50:E67" si="9">IF(ISBLANK(D50),"  ",IF(F50&gt;0,D50/F50,IF(D50&gt;0,1,0)))</f>
        <v>1.9254253434275018E-2</v>
      </c>
      <c r="F50" s="102">
        <f t="shared" ref="F50:F55" si="10">D50+B50</f>
        <v>842465667.93000007</v>
      </c>
      <c r="G50" s="56">
        <f>IF(ISBLANK(F50),"  ",IF(F76&gt;0,F50/F76,IF(F50&gt;0,1,0)))</f>
        <v>0.18362269512730439</v>
      </c>
      <c r="H50" s="9">
        <f>BOR!H50+LUMCON!H50+LOSFA!H50+'ULS Summary'!H50+'LSU Summary'!H50+SUSummary!H50+LCTCSummary!H50</f>
        <v>924096312</v>
      </c>
      <c r="I50" s="52">
        <f t="shared" ref="I50:I67" si="11">IF(ISBLANK(H50),"  ",IF(L50&gt;0,H50/L50,IF(H50&gt;0,1,0)))</f>
        <v>0.98408412487736818</v>
      </c>
      <c r="J50" s="53">
        <f>BOR!J50+LUMCON!J50+LOSFA!J50+'ULS Summary'!J50+'LSU Summary'!J50+SUSummary!J50+LCTCSummary!J50</f>
        <v>14945675</v>
      </c>
      <c r="K50" s="54">
        <f t="shared" ref="K50:K67" si="12">IF(ISBLANK(J50),"  ",IF(L50&gt;0,J50/L50,IF(J50&gt;0,1,0)))</f>
        <v>1.5915875122631765E-2</v>
      </c>
      <c r="L50" s="102">
        <f t="shared" ref="L50:L66" si="13">J50+H50</f>
        <v>939041987</v>
      </c>
      <c r="M50" s="56">
        <f>IF(ISBLANK(L50),"  ",IF(L76&gt;0,L50/L76,IF(L50&gt;0,1,0)))</f>
        <v>0.20378086024812775</v>
      </c>
      <c r="N50" s="35"/>
    </row>
    <row r="51" spans="1:14" s="11" customFormat="1" ht="44.25" x14ac:dyDescent="0.55000000000000004">
      <c r="A51" s="41" t="s">
        <v>49</v>
      </c>
      <c r="B51" s="9">
        <f>BOR!B51+LUMCON!B51+LOSFA!B51+'ULS Summary'!B51+'LSU Summary'!B51+SUSummary!B51+LCTCSummary!B51</f>
        <v>156832331.80000001</v>
      </c>
      <c r="C51" s="58">
        <f t="shared" si="0"/>
        <v>0.99968970113437272</v>
      </c>
      <c r="D51" s="53">
        <f>BOR!D51+LUMCON!D51+LOSFA!D51+'ULS Summary'!D51+'LSU Summary'!D51+SUSummary!D51+LCTCSummary!D51</f>
        <v>48680</v>
      </c>
      <c r="E51" s="60">
        <f t="shared" si="9"/>
        <v>3.1029886562728044E-4</v>
      </c>
      <c r="F51" s="103">
        <f t="shared" si="10"/>
        <v>156881011.80000001</v>
      </c>
      <c r="G51" s="62">
        <f>IF(ISBLANK(F51),"  ",IF(F76&gt;0,F51/F76,IF(F51&gt;0,1,0)))</f>
        <v>3.4193576424063836E-2</v>
      </c>
      <c r="H51" s="9">
        <f>BOR!H51+LUMCON!H51+LOSFA!H51+'ULS Summary'!H51+'LSU Summary'!H51+SUSummary!H51+LCTCSummary!H51</f>
        <v>166444009</v>
      </c>
      <c r="I51" s="58">
        <f t="shared" si="11"/>
        <v>0.99971638385759387</v>
      </c>
      <c r="J51" s="53">
        <f>BOR!J51+LUMCON!J51+LOSFA!J51+'ULS Summary'!J51+'LSU Summary'!J51+SUSummary!J51+LCTCSummary!J51</f>
        <v>47219.6</v>
      </c>
      <c r="K51" s="60">
        <f t="shared" si="12"/>
        <v>2.8361614240619522E-4</v>
      </c>
      <c r="L51" s="103">
        <f t="shared" si="13"/>
        <v>166491228.59999999</v>
      </c>
      <c r="M51" s="62">
        <f>IF(ISBLANK(L51),"  ",IF(L76&gt;0,L51/L76,IF(L51&gt;0,1,0)))</f>
        <v>3.6130147807624802E-2</v>
      </c>
      <c r="N51" s="35"/>
    </row>
    <row r="52" spans="1:14" s="11" customFormat="1" ht="44.25" x14ac:dyDescent="0.55000000000000004">
      <c r="A52" s="104" t="s">
        <v>50</v>
      </c>
      <c r="B52" s="9">
        <f>BOR!B52+LUMCON!B52+LOSFA!B52+'ULS Summary'!B52+'LSU Summary'!B52+SUSummary!B52+LCTCSummary!B52</f>
        <v>36986228.350000001</v>
      </c>
      <c r="C52" s="58">
        <f t="shared" si="0"/>
        <v>0.79858329680244666</v>
      </c>
      <c r="D52" s="53">
        <f>BOR!D52+LUMCON!D52+LOSFA!D52+'ULS Summary'!D52+'LSU Summary'!D52+SUSummary!D52+LCTCSummary!D52</f>
        <v>9328575</v>
      </c>
      <c r="E52" s="60">
        <f t="shared" si="9"/>
        <v>0.20141670319755337</v>
      </c>
      <c r="F52" s="107">
        <f t="shared" si="10"/>
        <v>46314803.350000001</v>
      </c>
      <c r="G52" s="62">
        <f>IF(ISBLANK(F52),"  ",IF(F76&gt;0,F52/F76,IF(F52&gt;0,1,0)))</f>
        <v>1.0094712863865611E-2</v>
      </c>
      <c r="H52" s="9">
        <f>BOR!H52+LUMCON!H52+LOSFA!H52+'ULS Summary'!H52+'LSU Summary'!H52+SUSummary!H52+LCTCSummary!H52</f>
        <v>38539004</v>
      </c>
      <c r="I52" s="58">
        <f t="shared" si="11"/>
        <v>0.82198690503054483</v>
      </c>
      <c r="J52" s="53">
        <f>BOR!J52+LUMCON!J52+LOSFA!J52+'ULS Summary'!J52+'LSU Summary'!J52+SUSummary!J52+LCTCSummary!J52</f>
        <v>8346176</v>
      </c>
      <c r="K52" s="60">
        <f t="shared" si="12"/>
        <v>0.17801309496945517</v>
      </c>
      <c r="L52" s="107">
        <f t="shared" si="13"/>
        <v>46885180</v>
      </c>
      <c r="M52" s="62">
        <f>IF(ISBLANK(L52),"  ",IF(L76&gt;0,L52/L76,IF(L52&gt;0,1,0)))</f>
        <v>1.017452088996774E-2</v>
      </c>
      <c r="N52" s="35"/>
    </row>
    <row r="53" spans="1:14" s="11" customFormat="1" ht="44.25" x14ac:dyDescent="0.55000000000000004">
      <c r="A53" s="104" t="s">
        <v>51</v>
      </c>
      <c r="B53" s="9">
        <f>BOR!B53+LUMCON!B53+LOSFA!B53+'ULS Summary'!B53+'LSU Summary'!B53+SUSummary!B53+LCTCSummary!B53</f>
        <v>19783392.549999997</v>
      </c>
      <c r="C53" s="58">
        <f t="shared" si="0"/>
        <v>0.94091326526330565</v>
      </c>
      <c r="D53" s="53">
        <f>BOR!D53+LUMCON!D53+LOSFA!D53+'ULS Summary'!D53+'LSU Summary'!D53+SUSummary!D53+LCTCSummary!D53</f>
        <v>1242342</v>
      </c>
      <c r="E53" s="60">
        <f t="shared" si="9"/>
        <v>5.9086734736694381E-2</v>
      </c>
      <c r="F53" s="107">
        <f t="shared" si="10"/>
        <v>21025734.549999997</v>
      </c>
      <c r="G53" s="62">
        <f>IF(ISBLANK(F53),"  ",IF(F76&gt;0,F53/F76,IF(F53&gt;0,1,0)))</f>
        <v>4.5827411039651668E-3</v>
      </c>
      <c r="H53" s="9">
        <f>BOR!H53+LUMCON!H53+LOSFA!H53+'ULS Summary'!H53+'LSU Summary'!H53+SUSummary!H53+LCTCSummary!H53</f>
        <v>20038324</v>
      </c>
      <c r="I53" s="58">
        <f t="shared" si="11"/>
        <v>0.93789793861646176</v>
      </c>
      <c r="J53" s="53">
        <f>BOR!J53+LUMCON!J53+LOSFA!J53+'ULS Summary'!J53+'LSU Summary'!J53+SUSummary!J53+LCTCSummary!J53</f>
        <v>1326819.45</v>
      </c>
      <c r="K53" s="60">
        <f t="shared" si="12"/>
        <v>6.2102061383538243E-2</v>
      </c>
      <c r="L53" s="107">
        <f t="shared" si="13"/>
        <v>21365143.449999999</v>
      </c>
      <c r="M53" s="62">
        <f>IF(ISBLANK(L53),"  ",IF(L76&gt;0,L53/L76,IF(L53&gt;0,1,0)))</f>
        <v>4.6364351880313227E-3</v>
      </c>
      <c r="N53" s="35"/>
    </row>
    <row r="54" spans="1:14" s="11" customFormat="1" ht="44.25" x14ac:dyDescent="0.55000000000000004">
      <c r="A54" s="104" t="s">
        <v>52</v>
      </c>
      <c r="B54" s="9">
        <f>BOR!B54+LUMCON!B54+LOSFA!B54+'ULS Summary'!B54+'LSU Summary'!B54+SUSummary!B54+LCTCSummary!B54</f>
        <v>0</v>
      </c>
      <c r="C54" s="58">
        <f>IF(ISBLANK(B54),"  ",IF(F54&gt;0,B54/F54,IF(B54&gt;0,1,0)))</f>
        <v>0</v>
      </c>
      <c r="D54" s="53">
        <f>BOR!D54+LUMCON!D54+LOSFA!D54+'ULS Summary'!D54+'LSU Summary'!D54+SUSummary!D54+LCTCSummary!D54</f>
        <v>13082704.450000001</v>
      </c>
      <c r="E54" s="60">
        <f>IF(ISBLANK(D54),"  ",IF(F54&gt;0,D54/F54,IF(D54&gt;0,1,0)))</f>
        <v>1</v>
      </c>
      <c r="F54" s="107">
        <f t="shared" si="10"/>
        <v>13082704.450000001</v>
      </c>
      <c r="G54" s="62">
        <f>IF(ISBLANK(F54),"  ",IF(F78&gt;0,F54/F78,IF(F54&gt;0,1,0)))</f>
        <v>1</v>
      </c>
      <c r="H54" s="9">
        <f>BOR!H54+LUMCON!H54+LOSFA!H54+'ULS Summary'!H54+'LSU Summary'!H54+SUSummary!H54+LCTCSummary!H54</f>
        <v>0</v>
      </c>
      <c r="I54" s="58">
        <f>IF(ISBLANK(H54),"  ",IF(L54&gt;0,H54/L54,IF(H54&gt;0,1,0)))</f>
        <v>0</v>
      </c>
      <c r="J54" s="53">
        <f>BOR!J54+LUMCON!J54+LOSFA!J54+'ULS Summary'!J54+'LSU Summary'!J54+SUSummary!J54+LCTCSummary!J54</f>
        <v>15741231</v>
      </c>
      <c r="K54" s="60">
        <f>IF(ISBLANK(J54),"  ",IF(L54&gt;0,J54/L54,IF(J54&gt;0,1,0)))</f>
        <v>1</v>
      </c>
      <c r="L54" s="107">
        <f t="shared" si="13"/>
        <v>15741231</v>
      </c>
      <c r="M54" s="62">
        <f>IF(ISBLANK(L54),"  ",IF(L78&gt;0,L54/L78,IF(L54&gt;0,1,0)))</f>
        <v>1</v>
      </c>
      <c r="N54" s="35"/>
    </row>
    <row r="55" spans="1:14" s="11" customFormat="1" ht="44.25" x14ac:dyDescent="0.55000000000000004">
      <c r="A55" s="41" t="s">
        <v>53</v>
      </c>
      <c r="B55" s="9">
        <f>BOR!B55+LUMCON!B55+LOSFA!B55+'ULS Summary'!B55+'LSU Summary'!B55+SUSummary!B55+LCTCSummary!B55</f>
        <v>45587672.600000001</v>
      </c>
      <c r="C55" s="58">
        <f t="shared" si="0"/>
        <v>0.27741678305664652</v>
      </c>
      <c r="D55" s="53">
        <f>BOR!D55+LUMCON!D55+LOSFA!D55+'ULS Summary'!D55+'LSU Summary'!D55+SUSummary!D55+LCTCSummary!D55</f>
        <v>118741507.84</v>
      </c>
      <c r="E55" s="60">
        <f t="shared" si="9"/>
        <v>0.72258321694335348</v>
      </c>
      <c r="F55" s="103">
        <f t="shared" si="10"/>
        <v>164329180.44</v>
      </c>
      <c r="G55" s="62">
        <f>IF(ISBLANK(F55),"  ",IF(F76&gt;0,F55/F76,IF(F55&gt;0,1,0)))</f>
        <v>3.5816969342614323E-2</v>
      </c>
      <c r="H55" s="9">
        <f>BOR!H55+LUMCON!H55+LOSFA!H55+'ULS Summary'!H55+'LSU Summary'!H55+SUSummary!H55+LCTCSummary!H55</f>
        <v>47693148</v>
      </c>
      <c r="I55" s="58">
        <f t="shared" si="11"/>
        <v>0.27582908509467746</v>
      </c>
      <c r="J55" s="53">
        <f>BOR!J55+LUMCON!J55+LOSFA!J55+'ULS Summary'!J55+'LSU Summary'!J55+SUSummary!J55+LCTCSummary!J55</f>
        <v>125215187.55</v>
      </c>
      <c r="K55" s="60">
        <f t="shared" si="12"/>
        <v>0.72417091490532248</v>
      </c>
      <c r="L55" s="103">
        <f t="shared" si="13"/>
        <v>172908335.55000001</v>
      </c>
      <c r="M55" s="62">
        <f>IF(ISBLANK(L55),"  ",IF(L76&gt;0,L55/L76,IF(L55&gt;0,1,0)))</f>
        <v>3.752271980406232E-2</v>
      </c>
      <c r="N55" s="35"/>
    </row>
    <row r="56" spans="1:14" s="86" customFormat="1" ht="45" x14ac:dyDescent="0.6">
      <c r="A56" s="94" t="s">
        <v>54</v>
      </c>
      <c r="B56" s="144">
        <f>B55+B53+B52+B51+B50</f>
        <v>1085434245.75</v>
      </c>
      <c r="C56" s="81">
        <f t="shared" si="0"/>
        <v>0.87246606283324646</v>
      </c>
      <c r="D56" s="145">
        <f>D55+D53+D52+D51+D50</f>
        <v>145582152.31999999</v>
      </c>
      <c r="E56" s="84">
        <f t="shared" si="9"/>
        <v>0.11701813145360709</v>
      </c>
      <c r="F56" s="108">
        <f>F55+F53+F52+F51+F50+F54</f>
        <v>1244099102.5200002</v>
      </c>
      <c r="G56" s="83">
        <f>IF(ISBLANK(F56),"  ",IF(F76&gt;0,F56/F76,IF(F56&gt;0,1,0)))</f>
        <v>0.27116218370238004</v>
      </c>
      <c r="H56" s="144">
        <f>H55+H53+H52+H51+H50</f>
        <v>1196810797</v>
      </c>
      <c r="I56" s="81">
        <f t="shared" si="11"/>
        <v>0.8887042534176437</v>
      </c>
      <c r="J56" s="145">
        <f>J55+J53+J52+J51+J50</f>
        <v>149881077.59999999</v>
      </c>
      <c r="K56" s="84">
        <f t="shared" si="12"/>
        <v>0.11129574658235634</v>
      </c>
      <c r="L56" s="103">
        <f t="shared" si="13"/>
        <v>1346691874.5999999</v>
      </c>
      <c r="M56" s="83">
        <f>IF(ISBLANK(L56),"  ",IF(L76&gt;0,L56/L76,IF(L56&gt;0,1,0)))</f>
        <v>0.29224468393781389</v>
      </c>
      <c r="N56" s="85"/>
    </row>
    <row r="57" spans="1:14" s="11" customFormat="1" ht="44.25" x14ac:dyDescent="0.55000000000000004">
      <c r="A57" s="51" t="s">
        <v>55</v>
      </c>
      <c r="B57" s="9">
        <f>BOR!B57+LUMCON!B57+LOSFA!B57+'ULS Summary'!B57+'LSU Summary'!B57+SUSummary!B57+LCTCSummary!B57</f>
        <v>22127535.720000021</v>
      </c>
      <c r="C57" s="58">
        <f t="shared" si="0"/>
        <v>0.3530931555242765</v>
      </c>
      <c r="D57" s="53">
        <f>BOR!D57+LUMCON!D57+LOSFA!D57+'ULS Summary'!D57+'LSU Summary'!D57+SUSummary!D57+LCTCSummary!D57</f>
        <v>40540163.649999999</v>
      </c>
      <c r="E57" s="60">
        <f t="shared" si="9"/>
        <v>0.64690684447572355</v>
      </c>
      <c r="F57" s="111">
        <f t="shared" ref="F57:F66" si="14">D57+B57</f>
        <v>62667699.37000002</v>
      </c>
      <c r="G57" s="62">
        <f>IF(ISBLANK(F57),"  ",IF(F76&gt;0,F57/F76,IF(F57&gt;0,1,0)))</f>
        <v>1.3658968304335941E-2</v>
      </c>
      <c r="H57" s="9">
        <f>BOR!H57+LUMCON!H57+LOSFA!H57+'ULS Summary'!H57+'LSU Summary'!H57+SUSummary!H57+LCTCSummary!H57</f>
        <v>0</v>
      </c>
      <c r="I57" s="58">
        <f t="shared" si="11"/>
        <v>0</v>
      </c>
      <c r="J57" s="53">
        <f>BOR!J57+LUMCON!J57+LOSFA!J57+'ULS Summary'!J57+'LSU Summary'!J57+SUSummary!J57+LCTCSummary!J57</f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2" t="s">
        <v>56</v>
      </c>
      <c r="B58" s="9">
        <f>BOR!B58+LUMCON!B58+LOSFA!B58+'ULS Summary'!B58+'LSU Summary'!B58+SUSummary!B58+LCTCSummary!B58</f>
        <v>0</v>
      </c>
      <c r="C58" s="58">
        <f t="shared" si="0"/>
        <v>0</v>
      </c>
      <c r="D58" s="53">
        <f>BOR!D58+LUMCON!D58+LOSFA!D58+'ULS Summary'!D58+'LSU Summary'!D58+SUSummary!D58+LCTCSummary!D58</f>
        <v>9516105.9299999997</v>
      </c>
      <c r="E58" s="60">
        <f t="shared" si="9"/>
        <v>1</v>
      </c>
      <c r="F58" s="44">
        <f t="shared" si="14"/>
        <v>9516105.9299999997</v>
      </c>
      <c r="G58" s="62">
        <f>IF(ISBLANK(F58),"  ",IF(F76&gt;0,F58/F76,IF(F58&gt;0,1,0)))</f>
        <v>2.0741177765462504E-3</v>
      </c>
      <c r="H58" s="9">
        <f>BOR!H58+LUMCON!H58+LOSFA!H58+'ULS Summary'!H58+'LSU Summary'!H58+SUSummary!H58+LCTCSummary!H58</f>
        <v>0</v>
      </c>
      <c r="I58" s="58">
        <f t="shared" si="11"/>
        <v>0</v>
      </c>
      <c r="J58" s="53">
        <f>BOR!J58+LUMCON!J58+LOSFA!J58+'ULS Summary'!J58+'LSU Summary'!J58+SUSummary!J58+LCTCSummary!J58</f>
        <v>9527000</v>
      </c>
      <c r="K58" s="60">
        <f t="shared" si="12"/>
        <v>1</v>
      </c>
      <c r="L58" s="44">
        <f t="shared" si="13"/>
        <v>9527000</v>
      </c>
      <c r="M58" s="62">
        <f>IF(ISBLANK(L58),"  ",IF(L76&gt;0,L58/L76,IF(L58&gt;0,1,0)))</f>
        <v>2.0674477632105209E-3</v>
      </c>
      <c r="N58" s="35"/>
    </row>
    <row r="59" spans="1:14" s="11" customFormat="1" ht="44.25" x14ac:dyDescent="0.55000000000000004">
      <c r="A59" s="90" t="s">
        <v>57</v>
      </c>
      <c r="B59" s="9">
        <f>BOR!B59+LUMCON!B59+LOSFA!B59+'ULS Summary'!B59+'LSU Summary'!B59+SUSummary!B59+LCTCSummary!B59</f>
        <v>10205269.530000001</v>
      </c>
      <c r="C59" s="58">
        <f t="shared" si="0"/>
        <v>0.10106136335597159</v>
      </c>
      <c r="D59" s="53">
        <f>BOR!D59+LUMCON!D59+LOSFA!D59+'ULS Summary'!D59+'LSU Summary'!D59+SUSummary!D59+LCTCSummary!D59</f>
        <v>90775651.279999986</v>
      </c>
      <c r="E59" s="60">
        <f t="shared" si="9"/>
        <v>0.8989386366440284</v>
      </c>
      <c r="F59" s="44">
        <f t="shared" si="14"/>
        <v>100980920.80999999</v>
      </c>
      <c r="G59" s="62">
        <f>IF(ISBLANK(F59),"  ",IF(F76&gt;0,F59/F76,IF(F59&gt;0,1,0)))</f>
        <v>2.2009667030264989E-2</v>
      </c>
      <c r="H59" s="9">
        <f>BOR!H59+LUMCON!H59+LOSFA!H59+'ULS Summary'!H59+'LSU Summary'!H59+SUSummary!H59+LCTCSummary!H59</f>
        <v>8894109</v>
      </c>
      <c r="I59" s="58">
        <f t="shared" si="11"/>
        <v>9.0495738922891075E-2</v>
      </c>
      <c r="J59" s="53">
        <f>BOR!J59+LUMCON!J59+LOSFA!J59+'ULS Summary'!J59+'LSU Summary'!J59+SUSummary!J59+LCTCSummary!J59</f>
        <v>89387966</v>
      </c>
      <c r="K59" s="60">
        <f t="shared" si="12"/>
        <v>0.90950426107710891</v>
      </c>
      <c r="L59" s="44">
        <f t="shared" si="13"/>
        <v>98282075</v>
      </c>
      <c r="M59" s="62">
        <f>IF(ISBLANK(L59),"  ",IF(L76&gt;0,L59/L76,IF(L59&gt;0,1,0)))</f>
        <v>2.1328125970655889E-2</v>
      </c>
      <c r="N59" s="35"/>
    </row>
    <row r="60" spans="1:14" s="11" customFormat="1" ht="44.25" x14ac:dyDescent="0.55000000000000004">
      <c r="A60" s="89" t="s">
        <v>58</v>
      </c>
      <c r="B60" s="9">
        <f>BOR!B60+LUMCON!B60+LOSFA!B60+'ULS Summary'!B60+'LSU Summary'!B60+SUSummary!B60+LCTCSummary!B60</f>
        <v>1074981</v>
      </c>
      <c r="C60" s="58">
        <f t="shared" si="0"/>
        <v>7.6129761522291351E-3</v>
      </c>
      <c r="D60" s="53">
        <f>BOR!D60+LUMCON!D60+LOSFA!D60+'ULS Summary'!D60+'LSU Summary'!D60+SUSummary!D60+LCTCSummary!D60</f>
        <v>140128797.72000003</v>
      </c>
      <c r="E60" s="60">
        <f t="shared" si="9"/>
        <v>0.99238702384777089</v>
      </c>
      <c r="F60" s="79">
        <f t="shared" si="14"/>
        <v>141203778.72000003</v>
      </c>
      <c r="G60" s="62">
        <f>IF(ISBLANK(F60),"  ",IF(F76&gt;0,F60/F76,IF(F60&gt;0,1,0)))</f>
        <v>3.0776587578261141E-2</v>
      </c>
      <c r="H60" s="9">
        <f>BOR!H60+LUMCON!H60+LOSFA!H60+'ULS Summary'!H60+'LSU Summary'!H60+SUSummary!H60+LCTCSummary!H60</f>
        <v>1080000</v>
      </c>
      <c r="I60" s="58">
        <f t="shared" si="11"/>
        <v>7.6445267160364025E-3</v>
      </c>
      <c r="J60" s="53">
        <f>BOR!J60+LUMCON!J60+LOSFA!J60+'ULS Summary'!J60+'LSU Summary'!J60+SUSummary!J60+LCTCSummary!J60</f>
        <v>140197549.30000001</v>
      </c>
      <c r="K60" s="60">
        <f t="shared" si="12"/>
        <v>0.99235547328396356</v>
      </c>
      <c r="L60" s="79">
        <f t="shared" si="13"/>
        <v>141277549.30000001</v>
      </c>
      <c r="M60" s="62">
        <f>IF(ISBLANK(L60),"  ",IF(L76&gt;0,L60/L76,IF(L60&gt;0,1,0)))</f>
        <v>3.0658544483273761E-2</v>
      </c>
      <c r="N60" s="35"/>
    </row>
    <row r="61" spans="1:14" s="11" customFormat="1" ht="44.25" x14ac:dyDescent="0.55000000000000004">
      <c r="A61" s="113" t="s">
        <v>59</v>
      </c>
      <c r="B61" s="9">
        <f>BOR!B61+LUMCON!B61+LOSFA!B61+'ULS Summary'!B61+'LSU Summary'!B61+SUSummary!B61+LCTCSummary!B61</f>
        <v>121426</v>
      </c>
      <c r="C61" s="58">
        <f t="shared" si="0"/>
        <v>1</v>
      </c>
      <c r="D61" s="53">
        <f>BOR!D61+LUMCON!D61+LOSFA!D61+'ULS Summary'!D61+'LSU Summary'!D61+SUSummary!D61+LCTCSummary!D61</f>
        <v>0</v>
      </c>
      <c r="E61" s="60">
        <f t="shared" si="9"/>
        <v>0</v>
      </c>
      <c r="F61" s="44">
        <f t="shared" si="14"/>
        <v>121426</v>
      </c>
      <c r="G61" s="62">
        <f>IF(ISBLANK(F61),"  ",IF(F76&gt;0,F61/F76,IF(F61&gt;0,1,0)))</f>
        <v>2.6465849265184146E-5</v>
      </c>
      <c r="H61" s="9">
        <f>BOR!H61+LUMCON!H61+LOSFA!H61+'ULS Summary'!H61+'LSU Summary'!H61+SUSummary!H61+LCTCSummary!H61</f>
        <v>93800</v>
      </c>
      <c r="I61" s="58">
        <f t="shared" si="11"/>
        <v>1</v>
      </c>
      <c r="J61" s="53">
        <f>BOR!J61+LUMCON!J61+LOSFA!J61+'ULS Summary'!J61+'LSU Summary'!J61+SUSummary!J61+LCTCSummary!J61</f>
        <v>0</v>
      </c>
      <c r="K61" s="60">
        <f t="shared" si="12"/>
        <v>0</v>
      </c>
      <c r="L61" s="44">
        <f t="shared" si="13"/>
        <v>93800</v>
      </c>
      <c r="M61" s="62">
        <f>IF(ISBLANK(L61),"  ",IF(L76&gt;0,L61/L76,IF(L61&gt;0,1,0)))</f>
        <v>2.0355473936091829E-5</v>
      </c>
      <c r="N61" s="35"/>
    </row>
    <row r="62" spans="1:14" s="11" customFormat="1" ht="44.25" x14ac:dyDescent="0.55000000000000004">
      <c r="A62" s="113" t="s">
        <v>60</v>
      </c>
      <c r="B62" s="9">
        <f>BOR!B62+LUMCON!B62+LOSFA!B62+'ULS Summary'!B62+'LSU Summary'!B62+SUSummary!B62+LCTCSummary!B62</f>
        <v>0</v>
      </c>
      <c r="C62" s="58">
        <f t="shared" si="0"/>
        <v>0</v>
      </c>
      <c r="D62" s="53">
        <f>BOR!D62+LUMCON!D62+LOSFA!D62+'ULS Summary'!D62+'LSU Summary'!D62+SUSummary!D62+LCTCSummary!D62</f>
        <v>148979451.31</v>
      </c>
      <c r="E62" s="60">
        <f t="shared" si="9"/>
        <v>1</v>
      </c>
      <c r="F62" s="44">
        <f t="shared" si="14"/>
        <v>148979451.31</v>
      </c>
      <c r="G62" s="62">
        <f>IF(ISBLANK(F62),"  ",IF(F76&gt;0,F62/F76,IF(F62&gt;0,1,0)))</f>
        <v>3.2471362821638698E-2</v>
      </c>
      <c r="H62" s="9">
        <f>BOR!H62+LUMCON!H62+LOSFA!H62+'ULS Summary'!H62+'LSU Summary'!H62+SUSummary!H62+LCTCSummary!H62</f>
        <v>0</v>
      </c>
      <c r="I62" s="58">
        <f t="shared" si="11"/>
        <v>0</v>
      </c>
      <c r="J62" s="53">
        <f>BOR!J62+LUMCON!J62+LOSFA!J62+'ULS Summary'!J62+'LSU Summary'!J62+SUSummary!J62+LCTCSummary!J62</f>
        <v>174180248</v>
      </c>
      <c r="K62" s="60">
        <f t="shared" si="12"/>
        <v>1</v>
      </c>
      <c r="L62" s="44">
        <f t="shared" si="13"/>
        <v>174180248</v>
      </c>
      <c r="M62" s="62">
        <f>IF(ISBLANK(L62),"  ",IF(L76&gt;0,L62/L76,IF(L62&gt;0,1,0)))</f>
        <v>3.7798736656140842E-2</v>
      </c>
      <c r="N62" s="35"/>
    </row>
    <row r="63" spans="1:14" s="11" customFormat="1" ht="44.25" x14ac:dyDescent="0.55000000000000004">
      <c r="A63" s="114" t="s">
        <v>61</v>
      </c>
      <c r="B63" s="9">
        <f>BOR!B63+LUMCON!B63+LOSFA!B63+'ULS Summary'!B63+'LSU Summary'!B63+SUSummary!B63+LCTCSummary!B63</f>
        <v>0</v>
      </c>
      <c r="C63" s="58">
        <f t="shared" si="0"/>
        <v>0</v>
      </c>
      <c r="D63" s="53">
        <f>BOR!D63+LUMCON!D63+LOSFA!D63+'ULS Summary'!D63+'LSU Summary'!D63+SUSummary!D63+LCTCSummary!D63</f>
        <v>290838964.70000005</v>
      </c>
      <c r="E63" s="60">
        <f t="shared" si="9"/>
        <v>1</v>
      </c>
      <c r="F63" s="44">
        <f t="shared" si="14"/>
        <v>290838964.70000005</v>
      </c>
      <c r="G63" s="62">
        <f>IF(ISBLANK(F63),"  ",IF(F76&gt;0,F63/F76,IF(F63&gt;0,1,0)))</f>
        <v>6.3390873455375404E-2</v>
      </c>
      <c r="H63" s="9">
        <f>BOR!H63+LUMCON!H63+LOSFA!H63+'ULS Summary'!H63+'LSU Summary'!H63+SUSummary!H63+LCTCSummary!H63</f>
        <v>0</v>
      </c>
      <c r="I63" s="58">
        <f t="shared" si="11"/>
        <v>0</v>
      </c>
      <c r="J63" s="53">
        <f>BOR!J63+LUMCON!J63+LOSFA!J63+'ULS Summary'!J63+'LSU Summary'!J63+SUSummary!J63+LCTCSummary!J63</f>
        <v>277586201.18000001</v>
      </c>
      <c r="K63" s="60">
        <f t="shared" si="12"/>
        <v>1</v>
      </c>
      <c r="L63" s="44">
        <f t="shared" si="13"/>
        <v>277586201.18000001</v>
      </c>
      <c r="M63" s="62">
        <f>IF(ISBLANK(L63),"  ",IF(L76&gt;0,L63/L76,IF(L63&gt;0,1,0)))</f>
        <v>6.023879193111123E-2</v>
      </c>
      <c r="N63" s="35"/>
    </row>
    <row r="64" spans="1:14" s="11" customFormat="1" ht="44.25" x14ac:dyDescent="0.55000000000000004">
      <c r="A64" s="114" t="s">
        <v>62</v>
      </c>
      <c r="B64" s="9">
        <f>BOR!B64+LUMCON!B64+LOSFA!B64+'ULS Summary'!B64+'LSU Summary'!B64+SUSummary!B64+LCTCSummary!B64</f>
        <v>0</v>
      </c>
      <c r="C64" s="58">
        <f t="shared" si="0"/>
        <v>0</v>
      </c>
      <c r="D64" s="53">
        <f>BOR!D64+LUMCON!D64+LOSFA!D64+'ULS Summary'!D64+'LSU Summary'!D64+SUSummary!D64+LCTCSummary!D64</f>
        <v>7291929.8499999996</v>
      </c>
      <c r="E64" s="60">
        <f t="shared" si="9"/>
        <v>1</v>
      </c>
      <c r="F64" s="44">
        <f t="shared" si="14"/>
        <v>7291929.8499999996</v>
      </c>
      <c r="G64" s="62">
        <f>IF(ISBLANK(F64),"  ",IF(F76&gt;0,F64/F76,IF(F64&gt;0,1,0)))</f>
        <v>1.589339319934749E-3</v>
      </c>
      <c r="H64" s="9">
        <f>BOR!H64+LUMCON!H64+LOSFA!H64+'ULS Summary'!H64+'LSU Summary'!H64+SUSummary!H64+LCTCSummary!H64</f>
        <v>0</v>
      </c>
      <c r="I64" s="58">
        <f t="shared" si="11"/>
        <v>0</v>
      </c>
      <c r="J64" s="53">
        <f>BOR!J64+LUMCON!J64+LOSFA!J64+'ULS Summary'!J64+'LSU Summary'!J64+SUSummary!J64+LCTCSummary!J64</f>
        <v>7558125</v>
      </c>
      <c r="K64" s="60">
        <f t="shared" si="12"/>
        <v>1</v>
      </c>
      <c r="L64" s="44">
        <f t="shared" si="13"/>
        <v>7558125</v>
      </c>
      <c r="M64" s="62">
        <f>IF(ISBLANK(L64),"  ",IF(L76&gt;0,L64/L76,IF(L64&gt;0,1,0)))</f>
        <v>1.6401835441708322E-3</v>
      </c>
      <c r="N64" s="35"/>
    </row>
    <row r="65" spans="1:14" s="11" customFormat="1" ht="44.25" x14ac:dyDescent="0.55000000000000004">
      <c r="A65" s="90" t="s">
        <v>63</v>
      </c>
      <c r="B65" s="9">
        <f>BOR!B65+LUMCON!B65+LOSFA!B65+'ULS Summary'!B65+'LSU Summary'!B65+SUSummary!B65+LCTCSummary!B65</f>
        <v>0</v>
      </c>
      <c r="C65" s="58">
        <f t="shared" si="0"/>
        <v>0</v>
      </c>
      <c r="D65" s="53">
        <f>BOR!D65+LUMCON!D65+LOSFA!D65+'ULS Summary'!D65+'LSU Summary'!D65+SUSummary!D65+LCTCSummary!D65</f>
        <v>430475783.86999995</v>
      </c>
      <c r="E65" s="60">
        <f t="shared" si="9"/>
        <v>1</v>
      </c>
      <c r="F65" s="44">
        <f t="shared" si="14"/>
        <v>430475783.86999995</v>
      </c>
      <c r="G65" s="62">
        <f>IF(ISBLANK(F65),"  ",IF(F76&gt;0,F65/F76,IF(F65&gt;0,1,0)))</f>
        <v>9.3825928616732876E-2</v>
      </c>
      <c r="H65" s="9">
        <f>BOR!H65+LUMCON!H65+LOSFA!H65+'ULS Summary'!H65+'LSU Summary'!H65+SUSummary!H65+LCTCSummary!H65</f>
        <v>0</v>
      </c>
      <c r="I65" s="58">
        <f t="shared" si="11"/>
        <v>0</v>
      </c>
      <c r="J65" s="53">
        <f>BOR!J65+LUMCON!J65+LOSFA!J65+'ULS Summary'!J65+'LSU Summary'!J65+SUSummary!J65+LCTCSummary!J65</f>
        <v>395206635.62</v>
      </c>
      <c r="K65" s="60">
        <f t="shared" si="12"/>
        <v>1</v>
      </c>
      <c r="L65" s="44">
        <f t="shared" si="13"/>
        <v>395206635.62</v>
      </c>
      <c r="M65" s="62">
        <f>IF(ISBLANK(L65),"  ",IF(L76&gt;0,L65/L76,IF(L65&gt;0,1,0)))</f>
        <v>8.5763522076049578E-2</v>
      </c>
      <c r="N65" s="35"/>
    </row>
    <row r="66" spans="1:14" s="11" customFormat="1" ht="44.25" x14ac:dyDescent="0.55000000000000004">
      <c r="A66" s="89" t="s">
        <v>64</v>
      </c>
      <c r="B66" s="9">
        <f>BOR!B66+LUMCON!B66+LOSFA!B66+'ULS Summary'!B66+'LSU Summary'!B66+SUSummary!B66+LCTCSummary!B66</f>
        <v>85418393.440000013</v>
      </c>
      <c r="C66" s="58">
        <f t="shared" si="0"/>
        <v>0.40139003424962338</v>
      </c>
      <c r="D66" s="53">
        <f>BOR!D66+LUMCON!D66+LOSFA!D66+'ULS Summary'!D66+'LSU Summary'!D66+SUSummary!D66+LCTCSummary!D66</f>
        <v>127388069.47999999</v>
      </c>
      <c r="E66" s="60">
        <f t="shared" si="9"/>
        <v>0.5986099657503765</v>
      </c>
      <c r="F66" s="44">
        <f t="shared" si="14"/>
        <v>212806462.92000002</v>
      </c>
      <c r="G66" s="62">
        <f>IF(ISBLANK(F66),"  ",IF(F76&gt;0,F66/F76,IF(F66&gt;0,1,0)))</f>
        <v>4.6383013278027109E-2</v>
      </c>
      <c r="H66" s="9">
        <f>BOR!H66+LUMCON!H66+LOSFA!H66+'ULS Summary'!H66+'LSU Summary'!H66+SUSummary!H66+LCTCSummary!H66</f>
        <v>160814514</v>
      </c>
      <c r="I66" s="58">
        <f t="shared" si="11"/>
        <v>0.60418108550759564</v>
      </c>
      <c r="J66" s="53">
        <f>BOR!J66+LUMCON!J66+LOSFA!J66+'ULS Summary'!J66+'LSU Summary'!J66+SUSummary!J66+LCTCSummary!J66</f>
        <v>105354881</v>
      </c>
      <c r="K66" s="60">
        <f t="shared" si="12"/>
        <v>0.39581891449240436</v>
      </c>
      <c r="L66" s="44">
        <f t="shared" si="13"/>
        <v>266169395</v>
      </c>
      <c r="M66" s="62">
        <f>IF(ISBLANK(L66),"  ",IF(L76&gt;0,L66/L76,IF(L66&gt;0,1,0)))</f>
        <v>5.7761238619486469E-2</v>
      </c>
      <c r="N66" s="35"/>
    </row>
    <row r="67" spans="1:14" s="86" customFormat="1" ht="45" x14ac:dyDescent="0.6">
      <c r="A67" s="115" t="s">
        <v>65</v>
      </c>
      <c r="B67" s="91">
        <f>B66+B65+B64+B63+B62+B61+B60+B59+B58+B57+B56-1</f>
        <v>1204381850.4400001</v>
      </c>
      <c r="C67" s="81">
        <f t="shared" si="0"/>
        <v>0.4546584387822401</v>
      </c>
      <c r="D67" s="92">
        <f>D66+D65+D64+D63+D62+D61+D60+D59+D58+D57+D56</f>
        <v>1431517070.1100001</v>
      </c>
      <c r="E67" s="84">
        <f t="shared" si="9"/>
        <v>0.54040279330725716</v>
      </c>
      <c r="F67" s="91">
        <f>F66+F65+F64+F63+F62+F61+F60+F59+F58+F57+F56</f>
        <v>2648981626.0000005</v>
      </c>
      <c r="G67" s="83">
        <f>IF(ISBLANK(F67),"  ",IF(F76&gt;0,F67/F76,IF(F67&gt;0,1,0)))</f>
        <v>0.57736850773276249</v>
      </c>
      <c r="H67" s="91">
        <f>H66+H65+H64+H63+H62+H61+H60+H59+H58+H57+H56</f>
        <v>1367693220</v>
      </c>
      <c r="I67" s="81">
        <f t="shared" si="11"/>
        <v>0.50346273355564575</v>
      </c>
      <c r="J67" s="92">
        <f>J66+J65+J64+J63+J62+J61+J60+J59+J58+J57+J56</f>
        <v>1348879683.6999998</v>
      </c>
      <c r="K67" s="84">
        <f t="shared" si="12"/>
        <v>0.4965372664443542</v>
      </c>
      <c r="L67" s="91">
        <f>L66+L65+L64+L63+L62+L61+L60+L59+L58+L57+L56</f>
        <v>2716572903.6999998</v>
      </c>
      <c r="M67" s="83">
        <f>IF(ISBLANK(L67),"  ",IF(L76&gt;0,L67/L76,IF(L67&gt;0,1,0)))</f>
        <v>0.58952163045584904</v>
      </c>
      <c r="N67" s="85"/>
    </row>
    <row r="68" spans="1:14" s="11" customFormat="1" ht="45" x14ac:dyDescent="0.6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 x14ac:dyDescent="0.55000000000000004">
      <c r="A69" s="116" t="s">
        <v>67</v>
      </c>
      <c r="B69" s="9">
        <f>BOR!B69+LUMCON!B69+LOSFA!B69+'ULS Summary'!B69+'LSU Summary'!B69+SUSummary!B69+LCTCSummary!B69</f>
        <v>69589082</v>
      </c>
      <c r="C69" s="52">
        <f t="shared" si="0"/>
        <v>0.78207929435338941</v>
      </c>
      <c r="D69" s="53">
        <f>BOR!D69+LUMCON!D69+LOSFA!D69+'ULS Summary'!D69+'LSU Summary'!D69+SUSummary!D69+LCTCSummary!D69</f>
        <v>19390491.43</v>
      </c>
      <c r="E69" s="54">
        <f>IF(ISBLANK(D69),"  ",IF(F69&gt;0,D69/F69,IF(D69&gt;0,1,0)))</f>
        <v>0.21792070564661054</v>
      </c>
      <c r="F69" s="68">
        <f>D69+B69</f>
        <v>88979573.430000007</v>
      </c>
      <c r="G69" s="56">
        <f>IF(ISBLANK(F69),"  ",IF(F76&gt;0,F69/F76,IF(F69&gt;0,1,0)))</f>
        <v>1.9393869336705189E-2</v>
      </c>
      <c r="H69" s="9">
        <f>BOR!H69+LUMCON!H69+LOSFA!H69+'ULS Summary'!H69+'LSU Summary'!H69+SUSummary!H69+LCTCSummary!H69</f>
        <v>71115789</v>
      </c>
      <c r="I69" s="52">
        <f>IF(ISBLANK(H69),"  ",IF(L69&gt;0,H69/L69,IF(H69&gt;0,1,0)))</f>
        <v>0.79259324713578538</v>
      </c>
      <c r="J69" s="53">
        <f>BOR!J69+LUMCON!J69+LOSFA!J69+'ULS Summary'!J69+'LSU Summary'!J69+SUSummary!J69+LCTCSummary!J69</f>
        <v>18609665.079999998</v>
      </c>
      <c r="K69" s="54">
        <f>IF(ISBLANK(J69),"  ",IF(L69&gt;0,J69/L69,IF(J69&gt;0,1,0)))</f>
        <v>0.20740675286421464</v>
      </c>
      <c r="L69" s="68">
        <f>J69+H69</f>
        <v>89725454.079999998</v>
      </c>
      <c r="M69" s="56">
        <f>IF(ISBLANK(L69),"  ",IF(L76&gt;0,L69/L76,IF(L69&gt;0,1,0)))</f>
        <v>1.9471259508842688E-2</v>
      </c>
    </row>
    <row r="70" spans="1:14" s="11" customFormat="1" ht="44.25" x14ac:dyDescent="0.55000000000000004">
      <c r="A70" s="41" t="s">
        <v>68</v>
      </c>
      <c r="B70" s="9">
        <f>BOR!B70+LUMCON!B70+LOSFA!B70+'ULS Summary'!B70+'LSU Summary'!B70+SUSummary!B70+LCTCSummary!B70</f>
        <v>17176684.689999998</v>
      </c>
      <c r="C70" s="58">
        <f t="shared" si="0"/>
        <v>1</v>
      </c>
      <c r="D70" s="53">
        <f>BOR!D70+LUMCON!D70+LOSFA!D70+'ULS Summary'!D70+'LSU Summary'!D70+SUSummary!D70+LCTCSummary!D70</f>
        <v>0</v>
      </c>
      <c r="E70" s="60">
        <f>IF(ISBLANK(D70),"  ",IF(F70&gt;0,D70/F70,IF(D70&gt;0,1,0)))</f>
        <v>0</v>
      </c>
      <c r="F70" s="44">
        <f>D70+B70</f>
        <v>17176684.689999998</v>
      </c>
      <c r="G70" s="62">
        <f>IF(ISBLANK(F70),"  ",IF(F76&gt;0,F70/F76,IF(F70&gt;0,1,0)))</f>
        <v>3.7438073219997051E-3</v>
      </c>
      <c r="H70" s="9">
        <f>BOR!H70+LUMCON!H70+LOSFA!H70+'ULS Summary'!H70+'LSU Summary'!H70+SUSummary!H70+LCTCSummary!H70</f>
        <v>0</v>
      </c>
      <c r="I70" s="58">
        <f>IF(ISBLANK(H70),"  ",IF(L70&gt;0,H70/L70,IF(H70&gt;0,1,0)))</f>
        <v>0</v>
      </c>
      <c r="J70" s="53">
        <f>BOR!J70+LUMCON!J70+LOSFA!J70+'ULS Summary'!J70+'LSU Summary'!J70+SUSummary!J70+LCTCSummary!J70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7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 x14ac:dyDescent="0.55000000000000004">
      <c r="A72" s="90" t="s">
        <v>70</v>
      </c>
      <c r="B72" s="9">
        <f>BOR!B72+LUMCON!B72+LOSFA!B72+'ULS Summary'!B72+'LSU Summary'!B72+SUSummary!B72+LCTCSummary!B72</f>
        <v>0</v>
      </c>
      <c r="C72" s="52">
        <f t="shared" si="0"/>
        <v>0</v>
      </c>
      <c r="D72" s="53">
        <f>BOR!D72+LUMCON!D72+LOSFA!D72+'ULS Summary'!D72+'LSU Summary'!D72+SUSummary!D72+LCTCSummary!D72</f>
        <v>300899813.73000002</v>
      </c>
      <c r="E72" s="54">
        <f>IF(ISBLANK(D72),"  ",IF(F72&gt;0,D72/F72,IF(D72&gt;0,1,0)))</f>
        <v>1</v>
      </c>
      <c r="F72" s="68">
        <f>D72+B72</f>
        <v>300899813.73000002</v>
      </c>
      <c r="G72" s="56">
        <f>IF(ISBLANK(F72),"  ",IF(F76&gt;0,F72/F76,IF(F72&gt;0,1,0)))</f>
        <v>6.558372271259999E-2</v>
      </c>
      <c r="H72" s="9">
        <f>BOR!H72+LUMCON!H72+LOSFA!H72+'ULS Summary'!H72+'LSU Summary'!H72+SUSummary!H72+LCTCSummary!H72</f>
        <v>0</v>
      </c>
      <c r="I72" s="52">
        <f>IF(ISBLANK(H72),"  ",IF(L72&gt;0,H72/L72,IF(H72&gt;0,1,0)))</f>
        <v>0</v>
      </c>
      <c r="J72" s="53">
        <f>BOR!J72+LUMCON!J72+LOSFA!J72+'ULS Summary'!J72+'LSU Summary'!J72+SUSummary!J72+LCTCSummary!J72</f>
        <v>285072486</v>
      </c>
      <c r="K72" s="54">
        <f>IF(ISBLANK(J72),"  ",IF(L72&gt;0,J72/L72,IF(J72&gt;0,1,0)))</f>
        <v>1</v>
      </c>
      <c r="L72" s="68">
        <f>J72+H72</f>
        <v>285072486</v>
      </c>
      <c r="M72" s="56">
        <f>IF(ISBLANK(L72),"  ",IF(L76&gt;0,L72/L76,IF(L72&gt;0,1,0)))</f>
        <v>6.1863385486885955E-2</v>
      </c>
    </row>
    <row r="73" spans="1:14" s="11" customFormat="1" ht="44.25" x14ac:dyDescent="0.55000000000000004">
      <c r="A73" s="41" t="s">
        <v>71</v>
      </c>
      <c r="B73" s="9">
        <f>BOR!B73+LUMCON!B73+LOSFA!B73+'ULS Summary'!B73+'LSU Summary'!B73+SUSummary!B73+LCTCSummary!B73</f>
        <v>22928971</v>
      </c>
      <c r="C73" s="58">
        <f t="shared" si="0"/>
        <v>6.9017452559968481E-2</v>
      </c>
      <c r="D73" s="53">
        <f>BOR!D73+LUMCON!D73+LOSFA!D73+'ULS Summary'!D73+'LSU Summary'!D73+SUSummary!D73+LCTCSummary!D73</f>
        <v>309290926.27999997</v>
      </c>
      <c r="E73" s="60">
        <f>IF(ISBLANK(D73),"  ",IF(F73&gt;0,D73/F73,IF(D73&gt;0,1,0)))</f>
        <v>0.9309825474400315</v>
      </c>
      <c r="F73" s="44">
        <f>D73+B73</f>
        <v>332219897.27999997</v>
      </c>
      <c r="G73" s="62">
        <f>IF(ISBLANK(F73),"  ",IF(F76&gt;0,F73/F76,IF(F73&gt;0,1,0)))</f>
        <v>7.2410206416314793E-2</v>
      </c>
      <c r="H73" s="9">
        <f>BOR!H73+LUMCON!H73+LOSFA!H73+'ULS Summary'!H73+'LSU Summary'!H73+SUSummary!H73+LCTCSummary!H73</f>
        <v>30416815</v>
      </c>
      <c r="I73" s="58">
        <f>IF(ISBLANK(H73),"  ",IF(L73&gt;0,H73/L73,IF(H73&gt;0,1,0)))</f>
        <v>8.7292757105897012E-2</v>
      </c>
      <c r="J73" s="53">
        <f>BOR!J73+LUMCON!J73+LOSFA!J73+'ULS Summary'!J73+'LSU Summary'!J73+SUSummary!J73+LCTCSummary!J73</f>
        <v>318029218.88</v>
      </c>
      <c r="K73" s="60">
        <f>IF(ISBLANK(J73),"  ",IF(L73&gt;0,J73/L73,IF(J73&gt;0,1,0)))</f>
        <v>0.91270724289410299</v>
      </c>
      <c r="L73" s="44">
        <f>J73+H73</f>
        <v>348446033.88</v>
      </c>
      <c r="M73" s="62">
        <f>IF(ISBLANK(L73),"  ",IF(L76&gt;0,L73/L76,IF(L73&gt;0,1,0)))</f>
        <v>7.5616035829199471E-2</v>
      </c>
    </row>
    <row r="74" spans="1:14" s="86" customFormat="1" ht="45" x14ac:dyDescent="0.6">
      <c r="A74" s="87" t="s">
        <v>72</v>
      </c>
      <c r="B74" s="118">
        <f>B73+B72+B70+B69</f>
        <v>109694737.69</v>
      </c>
      <c r="C74" s="81">
        <f t="shared" si="0"/>
        <v>0.14838131127012247</v>
      </c>
      <c r="D74" s="96">
        <f>D73+D72+D70+D69</f>
        <v>629581231.43999994</v>
      </c>
      <c r="E74" s="84">
        <f>IF(ISBLANK(D74),"  ",IF(F74&gt;0,D74/F74,IF(D74&gt;0,1,0)))</f>
        <v>0.85161868872987734</v>
      </c>
      <c r="F74" s="119">
        <f>F73+F72+F71+F70+F69</f>
        <v>739275969.13000011</v>
      </c>
      <c r="G74" s="83">
        <f>IF(ISBLANK(F74),"  ",IF(F76&gt;0,F74/F76,IF(F74&gt;0,1,0)))</f>
        <v>0.1611316057876197</v>
      </c>
      <c r="H74" s="118">
        <f>H73+H72+H70+H69</f>
        <v>101532604</v>
      </c>
      <c r="I74" s="81">
        <f>IF(ISBLANK(H74),"  ",IF(L74&gt;0,H74/L74,IF(H74&gt;0,1,0)))</f>
        <v>0.14038499822414752</v>
      </c>
      <c r="J74" s="96">
        <f>J73+J72+J70+J69</f>
        <v>621711369.96000004</v>
      </c>
      <c r="K74" s="84">
        <f>IF(ISBLANK(J74),"  ",IF(L74&gt;0,J74/L74,IF(J74&gt;0,1,0)))</f>
        <v>0.85961500177585248</v>
      </c>
      <c r="L74" s="119">
        <f>L73+L72+L71+L70+L69</f>
        <v>723243973.96000004</v>
      </c>
      <c r="M74" s="83">
        <f>IF(ISBLANK(L74),"  ",IF(L76&gt;0,L74/L76,IF(L74&gt;0,1,0)))</f>
        <v>0.15695068082492813</v>
      </c>
    </row>
    <row r="75" spans="1:14" s="86" customFormat="1" ht="45" x14ac:dyDescent="0.6">
      <c r="A75" s="87" t="s">
        <v>73</v>
      </c>
      <c r="B75" s="134">
        <f>BOR!B75+LUMCON!B75+LOSFA!B75+'ULS Summary'!B75+'LSU Summary'!B75+SUSummary!B75+LCTCSummary!B75</f>
        <v>0</v>
      </c>
      <c r="C75" s="81">
        <f>IF(ISBLANK(B75),"  ",IF(F75&gt;0,B75/F75,IF(B75&gt;0,1,0)))</f>
        <v>0</v>
      </c>
      <c r="D75" s="143">
        <f>BOR!D75+LUMCON!D75+LOSFA!D75+'ULS Summary'!D75+'LSU Summary'!D75+SUSummary!D75+LCTCSummary!D75</f>
        <v>0</v>
      </c>
      <c r="E75" s="84">
        <f>IF(ISBLANK(D75),"  ",IF(F75&gt;0,D75/F75,IF(D75&gt;0,1,0)))</f>
        <v>0</v>
      </c>
      <c r="F75" s="120">
        <f>D75+B75</f>
        <v>0</v>
      </c>
      <c r="G75" s="83">
        <f>IF(ISBLANK(F75),"  ",IF(F77&gt;0,F75/F77,IF(F75&gt;0,1,0)))</f>
        <v>0</v>
      </c>
      <c r="H75" s="134">
        <f>BOR!H75+LUMCON!H75+LOSFA!H75+'ULS Summary'!H75+'LSU Summary'!H75+SUSummary!H75+LCTCSummary!H75</f>
        <v>0</v>
      </c>
      <c r="I75" s="81">
        <f>IF(ISBLANK(H75),"  ",IF(L75&gt;0,H75/L75,IF(H75&gt;0,1,0)))</f>
        <v>0</v>
      </c>
      <c r="J75" s="143">
        <f>BOR!J75+LUMCON!J75+LOSFA!J75+'ULS Summary'!J75+'LSU Summary'!J75+SUSummary!J75+LCTCSummary!J75</f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86" customFormat="1" ht="45.75" thickBot="1" x14ac:dyDescent="0.65">
      <c r="A76" s="121" t="s">
        <v>74</v>
      </c>
      <c r="B76" s="122">
        <f>B74+B67+B47+B40+B48+B75</f>
        <v>2507347448.4700003</v>
      </c>
      <c r="C76" s="123">
        <f t="shared" si="0"/>
        <v>0.54649811100300671</v>
      </c>
      <c r="D76" s="122">
        <f>D74+D67+D47+D40+D48+D75</f>
        <v>2067595674.5100002</v>
      </c>
      <c r="E76" s="124">
        <f>IF(ISBLANK(D76),"  ",IF(F76&gt;0,D76/F76,IF(D76&gt;0,1,0)))</f>
        <v>0.45065039993846789</v>
      </c>
      <c r="F76" s="122">
        <f>F74+F67+F47+F40+F48+F75</f>
        <v>4588025828.4300003</v>
      </c>
      <c r="G76" s="125">
        <f>IF(ISBLANK(F76),"  ",IF(F76&gt;0,F76/F76,IF(F76&gt;0,1,0)))</f>
        <v>1</v>
      </c>
      <c r="H76" s="122">
        <f>H74+H67+H47+H40+H48+H75</f>
        <v>2634208496</v>
      </c>
      <c r="I76" s="123">
        <f>IF(ISBLANK(H76),"  ",IF(L76&gt;0,H76/L76,IF(H76&gt;0,1,0)))</f>
        <v>0.57164778659445259</v>
      </c>
      <c r="J76" s="122">
        <f>J74+J67+J47+J40+J48+J75</f>
        <v>1973888583.6599998</v>
      </c>
      <c r="K76" s="124">
        <f>IF(ISBLANK(J76),"  ",IF(L76&gt;0,J76/L76,IF(J76&gt;0,1,0)))</f>
        <v>0.42835221340554736</v>
      </c>
      <c r="L76" s="122">
        <f>L74+L67+L47+L40+L48+L75</f>
        <v>4608097079.6599998</v>
      </c>
      <c r="M76" s="125">
        <f>IF(ISBLANK(L76),"  ",IF(L76&gt;0,L76/L76,IF(L76&gt;0,1,0)))</f>
        <v>1</v>
      </c>
    </row>
    <row r="77" spans="1:14" ht="21" thickTop="1" x14ac:dyDescent="0.3">
      <c r="A77" s="126"/>
      <c r="B77" s="127"/>
      <c r="C77" s="128"/>
      <c r="D77" s="127"/>
      <c r="E77" s="128"/>
      <c r="F77" s="127"/>
      <c r="G77" s="128"/>
      <c r="H77" s="127"/>
      <c r="I77" s="128"/>
      <c r="J77" s="127"/>
      <c r="K77" s="128"/>
      <c r="L77" s="127"/>
      <c r="M77" s="128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5" right="0.25" top="0.75" bottom="0.75" header="0.3" footer="0.3"/>
  <pageSetup scale="1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92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7483700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7483700</v>
      </c>
      <c r="G13" s="683">
        <f>IF(ISBLANK(F13),"  ",IF(F76&gt;0,F13/F76,IF(F13&gt;0,1,0)))</f>
        <v>8.3261296491142972E-2</v>
      </c>
      <c r="H13" s="9">
        <v>13808347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13808347</v>
      </c>
      <c r="M13" s="56">
        <f>IF(ISBLANK(L13),"  ",IF(L76&gt;0,L13/L76,IF(L13&gt;0,1,0)))</f>
        <v>0.14358615674564082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7517269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7517269</v>
      </c>
      <c r="G15" s="757">
        <f>IF(ISBLANK(F15),"  ",IF(F77&gt;0,F15/F77,IF(F15&gt;0,1,0)))</f>
        <v>1</v>
      </c>
      <c r="H15" s="292">
        <v>1081373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1081373</v>
      </c>
      <c r="M15" s="66">
        <f>IF(ISBLANK(L15),"  ",IF(L76&gt;0,L15/L76,IF(L15&gt;0,1,0)))</f>
        <v>1.1244661875784542E-2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1027221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1027221</v>
      </c>
      <c r="G17" s="752">
        <f>IF(ISBLANK(F17),"  ",IF(F76&gt;0,F17/F76,IF(F17&gt;0,1,0)))</f>
        <v>1.1428538322344344E-2</v>
      </c>
      <c r="H17" s="290">
        <v>1081373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1081373</v>
      </c>
      <c r="M17" s="62">
        <f>IF(ISBLANK(L17),"  ",IF(L76&gt;0,L17/L76,IF(L17&gt;0,1,0)))</f>
        <v>1.1244661875784542E-2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6490048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6490048</v>
      </c>
      <c r="G34" s="752">
        <f>IF(ISBLANK(F34),"  ",IF(F76&gt;0,F34/F76,IF(F34&gt;0,1,0)))</f>
        <v>7.2206236322908374E-2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15000969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15000969</v>
      </c>
      <c r="G40" s="768">
        <f>IF(ISBLANK(F40),"  ",IF(F76&gt;0,F40/F76,IF(F40&gt;0,1,0)))</f>
        <v>0.16689607113639568</v>
      </c>
      <c r="H40" s="295">
        <v>14889720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14889720</v>
      </c>
      <c r="M40" s="83">
        <f>IF(ISBLANK(L40),"  ",IF(L76&gt;0,L40/L76,IF(L40&gt;0,1,0)))</f>
        <v>0.15483081862142536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21402957.43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21402957.43</v>
      </c>
      <c r="G50" s="683">
        <f>IF(ISBLANK(F50),"  ",IF(F76&gt;0,F50/F76,IF(F50&gt;0,1,0)))</f>
        <v>0.23812258433215405</v>
      </c>
      <c r="H50" s="98">
        <v>24911115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24911115</v>
      </c>
      <c r="M50" s="56">
        <f>IF(ISBLANK(L50),"  ",IF(L76&gt;0,L50/L76,IF(L50&gt;0,1,0)))</f>
        <v>0.25903833841217083</v>
      </c>
      <c r="N50" s="286"/>
    </row>
    <row r="51" spans="1:14" s="266" customFormat="1" ht="44.25" x14ac:dyDescent="0.55000000000000004">
      <c r="A51" s="289" t="s">
        <v>49</v>
      </c>
      <c r="B51" s="753">
        <v>5325374.91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5325374.91</v>
      </c>
      <c r="G51" s="752">
        <f>IF(ISBLANK(F51),"  ",IF(F76&gt;0,F51/F76,IF(F51&gt;0,1,0)))</f>
        <v>5.9248449204003878E-2</v>
      </c>
      <c r="H51" s="292">
        <v>6493688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6493688</v>
      </c>
      <c r="M51" s="62">
        <f>IF(ISBLANK(L51),"  ",IF(L76&gt;0,L51/L76,IF(L51&gt;0,1,0)))</f>
        <v>6.7524643103572562E-2</v>
      </c>
      <c r="N51" s="286"/>
    </row>
    <row r="52" spans="1:14" s="266" customFormat="1" ht="44.25" x14ac:dyDescent="0.55000000000000004">
      <c r="A52" s="104" t="s">
        <v>50</v>
      </c>
      <c r="B52" s="775">
        <v>1097617.95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1097617.95</v>
      </c>
      <c r="G52" s="752">
        <f>IF(ISBLANK(F52),"  ",IF(F76&gt;0,F52/F76,IF(F52&gt;0,1,0)))</f>
        <v>1.2211752685028866E-2</v>
      </c>
      <c r="H52" s="105">
        <v>1271480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1271480</v>
      </c>
      <c r="M52" s="62">
        <f>IF(ISBLANK(L52),"  ",IF(L76&gt;0,L52/L76,IF(L52&gt;0,1,0)))</f>
        <v>1.3221490347754687E-2</v>
      </c>
      <c r="N52" s="286"/>
    </row>
    <row r="53" spans="1:14" s="266" customFormat="1" ht="44.25" x14ac:dyDescent="0.55000000000000004">
      <c r="A53" s="104" t="s">
        <v>51</v>
      </c>
      <c r="B53" s="775">
        <v>605195.64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605195.64</v>
      </c>
      <c r="G53" s="752">
        <f>IF(ISBLANK(F53),"  ",IF(F76&gt;0,F53/F76,IF(F53&gt;0,1,0)))</f>
        <v>6.733216673194679E-3</v>
      </c>
      <c r="H53" s="105">
        <v>699848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699848</v>
      </c>
      <c r="M53" s="62">
        <f>IF(ISBLANK(L53),"  ",IF(L76&gt;0,L53/L76,IF(L53&gt;0,1,0)))</f>
        <v>7.2773724926034396E-3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1255000</v>
      </c>
      <c r="K54" s="60">
        <f>IF(ISBLANK(J54),"  ",IF(L54&gt;0,J54/L54,IF(J54&gt;0,1,0)))</f>
        <v>1</v>
      </c>
      <c r="L54" s="107">
        <f t="shared" si="10"/>
        <v>1255000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971726.78</v>
      </c>
      <c r="C55" s="749">
        <f t="shared" si="0"/>
        <v>0.20031851188025079</v>
      </c>
      <c r="D55" s="755">
        <v>3879181.76</v>
      </c>
      <c r="E55" s="750">
        <f t="shared" si="0"/>
        <v>5.246760334781456</v>
      </c>
      <c r="F55" s="774">
        <f t="shared" si="7"/>
        <v>4850908.54</v>
      </c>
      <c r="G55" s="752">
        <f>IF(ISBLANK(F55),"  ",IF(F76&gt;0,F55/F76,IF(F55&gt;0,1,0)))</f>
        <v>5.3969685342859473E-2</v>
      </c>
      <c r="H55" s="292">
        <v>739348</v>
      </c>
      <c r="I55" s="58">
        <f t="shared" si="8"/>
        <v>0.20107107658099649</v>
      </c>
      <c r="J55" s="70">
        <v>2937700</v>
      </c>
      <c r="K55" s="60">
        <f t="shared" si="9"/>
        <v>0.79892892341900346</v>
      </c>
      <c r="L55" s="103">
        <f t="shared" si="10"/>
        <v>3677048</v>
      </c>
      <c r="M55" s="62">
        <f>IF(ISBLANK(L55),"  ",IF(L76&gt;0,L55/L76,IF(L55&gt;0,1,0)))</f>
        <v>3.8235799729630565E-2</v>
      </c>
      <c r="N55" s="286"/>
    </row>
    <row r="56" spans="1:14" s="268" customFormat="1" ht="45" x14ac:dyDescent="0.6">
      <c r="A56" s="299" t="s">
        <v>54</v>
      </c>
      <c r="B56" s="778">
        <v>29402872.710000001</v>
      </c>
      <c r="C56" s="766">
        <f t="shared" si="0"/>
        <v>0.88344524333686669</v>
      </c>
      <c r="D56" s="770">
        <v>3879181.76</v>
      </c>
      <c r="E56" s="767">
        <f t="shared" si="0"/>
        <v>0.11370738074643477</v>
      </c>
      <c r="F56" s="779">
        <f>F55+F53+F52+F51+F50+F54</f>
        <v>33282054.469999999</v>
      </c>
      <c r="G56" s="768">
        <f>IF(ISBLANK(F56),"  ",IF(F76&gt;0,F56/F76,IF(F56&gt;0,1,0)))</f>
        <v>0.37028568823724095</v>
      </c>
      <c r="H56" s="300">
        <v>34115479</v>
      </c>
      <c r="I56" s="81">
        <f t="shared" si="8"/>
        <v>0.89055339853142068</v>
      </c>
      <c r="J56" s="92">
        <v>4192700</v>
      </c>
      <c r="K56" s="84">
        <f t="shared" si="9"/>
        <v>0.10944660146857933</v>
      </c>
      <c r="L56" s="103">
        <f t="shared" si="10"/>
        <v>38308179</v>
      </c>
      <c r="M56" s="83">
        <f>IF(ISBLANK(L56),"  ",IF(L76&gt;0,L56/L76,IF(L56&gt;0,1,0)))</f>
        <v>0.39834776708132158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0</v>
      </c>
      <c r="E60" s="750">
        <f t="shared" si="0"/>
        <v>0</v>
      </c>
      <c r="F60" s="764">
        <f t="shared" si="11"/>
        <v>0</v>
      </c>
      <c r="G60" s="752">
        <f>IF(ISBLANK(F60),"  ",IF(F76&gt;0,F60/F76,IF(F60&gt;0,1,0)))</f>
        <v>0</v>
      </c>
      <c r="H60" s="294">
        <v>0</v>
      </c>
      <c r="I60" s="58">
        <f t="shared" si="8"/>
        <v>0</v>
      </c>
      <c r="J60" s="78">
        <v>0</v>
      </c>
      <c r="K60" s="60">
        <f t="shared" si="9"/>
        <v>0</v>
      </c>
      <c r="L60" s="79">
        <f t="shared" si="10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3425662.5100000007</v>
      </c>
      <c r="E62" s="750">
        <f t="shared" si="0"/>
        <v>1</v>
      </c>
      <c r="F62" s="747">
        <f t="shared" si="11"/>
        <v>3425662.5100000007</v>
      </c>
      <c r="G62" s="752">
        <f>IF(ISBLANK(F62),"  ",IF(F76&gt;0,F62/F76,IF(F62&gt;0,1,0)))</f>
        <v>3.8112845507396485E-2</v>
      </c>
      <c r="H62" s="290">
        <v>0</v>
      </c>
      <c r="I62" s="58">
        <f t="shared" si="8"/>
        <v>0</v>
      </c>
      <c r="J62" s="196">
        <v>3748683</v>
      </c>
      <c r="K62" s="60">
        <f t="shared" si="9"/>
        <v>1</v>
      </c>
      <c r="L62" s="44">
        <f t="shared" si="10"/>
        <v>3748683</v>
      </c>
      <c r="M62" s="62">
        <f>IF(ISBLANK(L62),"  ",IF(L76&gt;0,L62/L76,IF(L62&gt;0,1,0)))</f>
        <v>3.8980696590817064E-2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13583990.790000001</v>
      </c>
      <c r="E63" s="750">
        <f t="shared" si="0"/>
        <v>1</v>
      </c>
      <c r="F63" s="747">
        <f t="shared" si="11"/>
        <v>13583990.790000001</v>
      </c>
      <c r="G63" s="752">
        <f>IF(ISBLANK(F63),"  ",IF(F76&gt;0,F63/F76,IF(F63&gt;0,1,0)))</f>
        <v>0.15113121647034827</v>
      </c>
      <c r="H63" s="290">
        <v>0</v>
      </c>
      <c r="I63" s="58">
        <f t="shared" si="8"/>
        <v>0</v>
      </c>
      <c r="J63" s="196">
        <v>14685713</v>
      </c>
      <c r="K63" s="60">
        <f t="shared" si="9"/>
        <v>1</v>
      </c>
      <c r="L63" s="44">
        <f t="shared" si="10"/>
        <v>14685713</v>
      </c>
      <c r="M63" s="62">
        <f>IF(ISBLANK(L63),"  ",IF(L76&gt;0,L63/L76,IF(L63&gt;0,1,0)))</f>
        <v>0.15270945093858773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0</v>
      </c>
      <c r="E65" s="750">
        <f t="shared" si="0"/>
        <v>0</v>
      </c>
      <c r="F65" s="747">
        <f t="shared" si="11"/>
        <v>0</v>
      </c>
      <c r="G65" s="752">
        <f>IF(ISBLANK(F65),"  ",IF(F76&gt;0,F65/F76,IF(F65&gt;0,1,0)))</f>
        <v>0</v>
      </c>
      <c r="H65" s="290">
        <v>0</v>
      </c>
      <c r="I65" s="58">
        <f t="shared" si="8"/>
        <v>0</v>
      </c>
      <c r="J65" s="70">
        <v>0</v>
      </c>
      <c r="K65" s="60">
        <f t="shared" si="9"/>
        <v>0</v>
      </c>
      <c r="L65" s="44">
        <f t="shared" si="10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908604.24</v>
      </c>
      <c r="C66" s="749">
        <f t="shared" si="0"/>
        <v>1</v>
      </c>
      <c r="D66" s="755">
        <v>0</v>
      </c>
      <c r="E66" s="750">
        <f t="shared" si="0"/>
        <v>0</v>
      </c>
      <c r="F66" s="747">
        <f t="shared" si="11"/>
        <v>908604.24</v>
      </c>
      <c r="G66" s="752">
        <f>IF(ISBLANK(F66),"  ",IF(F76&gt;0,F66/F76,IF(F66&gt;0,1,0)))</f>
        <v>1.0108845493505835E-2</v>
      </c>
      <c r="H66" s="290">
        <v>854564</v>
      </c>
      <c r="I66" s="58">
        <f t="shared" si="8"/>
        <v>1</v>
      </c>
      <c r="J66" s="70">
        <v>0</v>
      </c>
      <c r="K66" s="60">
        <f t="shared" si="9"/>
        <v>0</v>
      </c>
      <c r="L66" s="44">
        <f t="shared" si="10"/>
        <v>854564</v>
      </c>
      <c r="M66" s="62">
        <f>IF(ISBLANK(L66),"  ",IF(L76&gt;0,L66/L76,IF(L66&gt;0,1,0)))</f>
        <v>8.8861874960979616E-3</v>
      </c>
      <c r="N66" s="286"/>
    </row>
    <row r="67" spans="1:14" s="268" customFormat="1" ht="45" x14ac:dyDescent="0.6">
      <c r="A67" s="301" t="s">
        <v>65</v>
      </c>
      <c r="B67" s="769">
        <v>30311476.949999999</v>
      </c>
      <c r="C67" s="766">
        <f t="shared" si="0"/>
        <v>0.59201742645786659</v>
      </c>
      <c r="D67" s="770">
        <v>20888835.060000002</v>
      </c>
      <c r="E67" s="767">
        <f t="shared" si="0"/>
        <v>0.59733512652529486</v>
      </c>
      <c r="F67" s="769">
        <f>F66+F65+F64+F63+F62+F61+F60+F59+F58+F57+F56</f>
        <v>51200312.010000005</v>
      </c>
      <c r="G67" s="768">
        <f>IF(ISBLANK(F67),"  ",IF(F76&gt;0,F67/F76,IF(F67&gt;0,1,0)))</f>
        <v>0.56963859570849162</v>
      </c>
      <c r="H67" s="298">
        <v>34970043</v>
      </c>
      <c r="I67" s="81">
        <f t="shared" si="8"/>
        <v>0.60714895925646584</v>
      </c>
      <c r="J67" s="92">
        <v>22627096</v>
      </c>
      <c r="K67" s="84">
        <f t="shared" si="9"/>
        <v>0.39285104074353416</v>
      </c>
      <c r="L67" s="298">
        <f>L66+L65+L64+L63+L62+L61+L60+L59+L58+L57+L56</f>
        <v>57597139</v>
      </c>
      <c r="M67" s="83">
        <f>IF(ISBLANK(L67),"  ",IF(L76&gt;0,L67/L76,IF(L67&gt;0,1,0)))</f>
        <v>0.59892410210682434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15321669.73</v>
      </c>
      <c r="E72" s="681">
        <f t="shared" si="0"/>
        <v>1</v>
      </c>
      <c r="F72" s="693">
        <f>D72+B72</f>
        <v>15321669.73</v>
      </c>
      <c r="G72" s="683">
        <f>IF(ISBLANK(F72),"  ",IF(F76&gt;0,F72/F76,IF(F72&gt;0,1,0)))</f>
        <v>0.17046408676575764</v>
      </c>
      <c r="H72" s="273">
        <v>0</v>
      </c>
      <c r="I72" s="52">
        <f>IF(ISBLANK(H72),"  ",IF(L72&gt;0,H72/L72,IF(H72&gt;0,1,0)))</f>
        <v>0</v>
      </c>
      <c r="J72" s="59">
        <v>15321670</v>
      </c>
      <c r="K72" s="54">
        <f>IF(ISBLANK(J72),"  ",IF(L72&gt;0,J72/L72,IF(J72&gt;0,1,0)))</f>
        <v>1</v>
      </c>
      <c r="L72" s="68">
        <f>J72+H72</f>
        <v>15321670</v>
      </c>
      <c r="M72" s="56">
        <f>IF(ISBLANK(L72),"  ",IF(L76&gt;0,L72/L76,IF(L72&gt;0,1,0)))</f>
        <v>0.1593224525879153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8359147.1299999999</v>
      </c>
      <c r="E73" s="750">
        <f t="shared" si="0"/>
        <v>1</v>
      </c>
      <c r="F73" s="747">
        <f>D73+B73</f>
        <v>8359147.1299999999</v>
      </c>
      <c r="G73" s="752">
        <f>IF(ISBLANK(F73),"  ",IF(F76&gt;0,F73/F76,IF(F73&gt;0,1,0)))</f>
        <v>9.3001246389355099E-2</v>
      </c>
      <c r="H73" s="290">
        <v>0</v>
      </c>
      <c r="I73" s="58">
        <f>IF(ISBLANK(H73),"  ",IF(L73&gt;0,H73/L73,IF(H73&gt;0,1,0)))</f>
        <v>0</v>
      </c>
      <c r="J73" s="70">
        <v>8359147</v>
      </c>
      <c r="K73" s="60">
        <f>IF(ISBLANK(J73),"  ",IF(L73&gt;0,J73/L73,IF(J73&gt;0,1,0)))</f>
        <v>1</v>
      </c>
      <c r="L73" s="44">
        <f>J73+H73</f>
        <v>8359147</v>
      </c>
      <c r="M73" s="62">
        <f>IF(ISBLANK(L73),"  ",IF(L76&gt;0,L73/L76,IF(L73&gt;0,1,0)))</f>
        <v>8.6922626683835019E-2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23680816.859999999</v>
      </c>
      <c r="E74" s="767">
        <f t="shared" si="0"/>
        <v>1</v>
      </c>
      <c r="F74" s="779">
        <f>F73+F72+F71+F70+F69</f>
        <v>23680816.859999999</v>
      </c>
      <c r="G74" s="785">
        <f>IF(ISBLANK(F74),"  ",IF(F76&gt;0,F74/F76,IF(F74&gt;0,1,0)))</f>
        <v>0.26346533315511272</v>
      </c>
      <c r="H74" s="118">
        <v>0</v>
      </c>
      <c r="I74" s="81">
        <f>IF(ISBLANK(H74),"  ",IF(L74&gt;0,H74/L74,IF(H74&gt;0,1,0)))</f>
        <v>0</v>
      </c>
      <c r="J74" s="96">
        <v>23680817</v>
      </c>
      <c r="K74" s="84">
        <f>IF(ISBLANK(J74),"  ",IF(L74&gt;0,J74/L74,IF(J74&gt;0,1,0)))</f>
        <v>1</v>
      </c>
      <c r="L74" s="119">
        <f>L73+L72+L71+L70+L69</f>
        <v>23680817</v>
      </c>
      <c r="M74" s="83">
        <f>IF(ISBLANK(L74),"  ",IF(L76&gt;0,L74/L76,IF(L74&gt;0,1,0)))</f>
        <v>0.24624507927175032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45312445.950000003</v>
      </c>
      <c r="C76" s="829">
        <f t="shared" si="0"/>
        <v>0.50413204657881006</v>
      </c>
      <c r="D76" s="830">
        <v>44569651.920000002</v>
      </c>
      <c r="E76" s="831">
        <f>IF(ISBLANK(D76),"  ",IF(F76&gt;0,D76/F76,IF(D76&gt;0,1,0)))</f>
        <v>0.49586795342119</v>
      </c>
      <c r="F76" s="830">
        <f>F74+F67+F47+F40+F48+F75</f>
        <v>89882097.870000005</v>
      </c>
      <c r="G76" s="832">
        <f>IF(ISBLANK(F76),"  ",IF(F76&gt;0,F76/F76,IF(F76&gt;0,1,0)))</f>
        <v>1</v>
      </c>
      <c r="H76" s="122">
        <v>49859763</v>
      </c>
      <c r="I76" s="123">
        <f>IF(ISBLANK(H76),"  ",IF(L76&gt;0,H76/L76,IF(H76&gt;0,1,0)))</f>
        <v>0.518466963889197</v>
      </c>
      <c r="J76" s="122">
        <v>46307913</v>
      </c>
      <c r="K76" s="124">
        <f>IF(ISBLANK(J76),"  ",IF(L76&gt;0,J76/L76,IF(J76&gt;0,1,0)))</f>
        <v>0.48153303611080295</v>
      </c>
      <c r="L76" s="122">
        <f>L74+L67+L47+L40+L48+L75</f>
        <v>96167676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36"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125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283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290" t="s">
        <v>4</v>
      </c>
      <c r="C11" s="43"/>
      <c r="D11" s="44" t="s">
        <v>4</v>
      </c>
      <c r="E11" s="43"/>
      <c r="F11" s="44" t="s">
        <v>4</v>
      </c>
      <c r="G11" s="45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291" t="s">
        <v>4</v>
      </c>
      <c r="C12" s="47" t="s">
        <v>4</v>
      </c>
      <c r="D12" s="48"/>
      <c r="E12" s="49"/>
      <c r="F12" s="48"/>
      <c r="G12" s="50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9">
        <v>16130352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16130352</v>
      </c>
      <c r="G13" s="56">
        <f>IF(ISBLANK(F13),"  ",IF(F76&gt;0,F13/F76,IF(F13&gt;0,1,0)))</f>
        <v>9.238153389219525E-2</v>
      </c>
      <c r="H13" s="9">
        <v>27621895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27621895</v>
      </c>
      <c r="M13" s="56">
        <f>IF(ISBLANK(L13),"  ",IF(L76&gt;0,L13/L76,IF(L13&gt;0,1,0)))</f>
        <v>0.14979735684482159</v>
      </c>
      <c r="N13" s="57"/>
    </row>
    <row r="14" spans="1:17" s="266" customFormat="1" ht="44.25" x14ac:dyDescent="0.55000000000000004">
      <c r="A14" s="281" t="s">
        <v>14</v>
      </c>
      <c r="B14" s="273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292">
        <v>14602342</v>
      </c>
      <c r="C15" s="64">
        <f t="shared" si="0"/>
        <v>1</v>
      </c>
      <c r="D15" s="290">
        <v>0</v>
      </c>
      <c r="E15" s="65">
        <f>IF(ISBLANK(D15),"  ",IF(F15&gt;0,D15/F15,IF(D15&gt;0,1,0)))</f>
        <v>0</v>
      </c>
      <c r="F15" s="48">
        <f>D15+B15</f>
        <v>14602342</v>
      </c>
      <c r="G15" s="66">
        <f>IF(ISBLANK(F15),"  ",IF(F76&gt;0,F15/F76,IF(F15&gt;0,1,0)))</f>
        <v>8.3630335678875831E-2</v>
      </c>
      <c r="H15" s="292">
        <v>2046724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1"/>
        <v>2046724</v>
      </c>
      <c r="M15" s="66">
        <f>IF(ISBLANK(L15),"  ",IF(L76&gt;0,L15/L76,IF(L15&gt;0,1,0)))</f>
        <v>1.1099667325173044E-2</v>
      </c>
      <c r="N15" s="286"/>
    </row>
    <row r="16" spans="1:17" s="266" customFormat="1" ht="44.25" x14ac:dyDescent="0.55000000000000004">
      <c r="A16" s="67" t="s">
        <v>16</v>
      </c>
      <c r="B16" s="273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8">
        <f t="shared" ref="F16:F39" si="2">D16+B16</f>
        <v>0</v>
      </c>
      <c r="G16" s="56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1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290">
        <v>1944231</v>
      </c>
      <c r="C17" s="58">
        <f t="shared" si="0"/>
        <v>1</v>
      </c>
      <c r="D17" s="70">
        <v>0</v>
      </c>
      <c r="E17" s="54">
        <f t="shared" ref="E17:E34" si="5">IF(ISBLANK(D17),"  ",IF(F17&gt;0,D17/F17,IF(D17&gt;0,1,0)))</f>
        <v>0</v>
      </c>
      <c r="F17" s="44">
        <f t="shared" si="2"/>
        <v>1944231</v>
      </c>
      <c r="G17" s="62">
        <f>IF(ISBLANK(F17),"  ",IF(F76&gt;0,F17/F76,IF(F17&gt;0,1,0)))</f>
        <v>1.1134973497215477E-2</v>
      </c>
      <c r="H17" s="290">
        <v>2046724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1"/>
        <v>2046724</v>
      </c>
      <c r="M17" s="62">
        <f>IF(ISBLANK(L17),"  ",IF(L76&gt;0,L17/L76,IF(L17&gt;0,1,0)))</f>
        <v>1.1099667325173044E-2</v>
      </c>
      <c r="N17" s="286"/>
    </row>
    <row r="18" spans="1:14" s="266" customFormat="1" ht="44.25" x14ac:dyDescent="0.55000000000000004">
      <c r="A18" s="69" t="s">
        <v>18</v>
      </c>
      <c r="B18" s="290">
        <v>0</v>
      </c>
      <c r="C18" s="58">
        <f t="shared" si="0"/>
        <v>0</v>
      </c>
      <c r="D18" s="70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290">
        <v>0</v>
      </c>
      <c r="C19" s="58">
        <f t="shared" si="0"/>
        <v>0</v>
      </c>
      <c r="D19" s="70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290">
        <v>0</v>
      </c>
      <c r="C20" s="58">
        <f t="shared" si="0"/>
        <v>0</v>
      </c>
      <c r="D20" s="70">
        <v>0</v>
      </c>
      <c r="E20" s="54">
        <f t="shared" si="5"/>
        <v>0</v>
      </c>
      <c r="F20" s="44">
        <f>D20+B20</f>
        <v>0</v>
      </c>
      <c r="G20" s="6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1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290">
        <v>0</v>
      </c>
      <c r="C21" s="58">
        <f t="shared" si="0"/>
        <v>0</v>
      </c>
      <c r="D21" s="70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290">
        <v>0</v>
      </c>
      <c r="C22" s="58">
        <f t="shared" si="0"/>
        <v>0</v>
      </c>
      <c r="D22" s="70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290">
        <v>0</v>
      </c>
      <c r="C23" s="58">
        <f t="shared" si="0"/>
        <v>0</v>
      </c>
      <c r="D23" s="70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290">
        <v>0</v>
      </c>
      <c r="C24" s="58">
        <f t="shared" si="0"/>
        <v>0</v>
      </c>
      <c r="D24" s="70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290">
        <v>0</v>
      </c>
      <c r="C25" s="58">
        <f t="shared" si="0"/>
        <v>0</v>
      </c>
      <c r="D25" s="70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290">
        <v>0</v>
      </c>
      <c r="C26" s="58">
        <f t="shared" si="0"/>
        <v>0</v>
      </c>
      <c r="D26" s="70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290">
        <v>0</v>
      </c>
      <c r="C27" s="58">
        <f t="shared" si="0"/>
        <v>0</v>
      </c>
      <c r="D27" s="70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290">
        <v>0</v>
      </c>
      <c r="C28" s="58">
        <f t="shared" si="0"/>
        <v>0</v>
      </c>
      <c r="D28" s="70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290">
        <v>0</v>
      </c>
      <c r="C29" s="58">
        <f t="shared" si="0"/>
        <v>0</v>
      </c>
      <c r="D29" s="70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290">
        <v>0</v>
      </c>
      <c r="C30" s="58">
        <f t="shared" si="0"/>
        <v>0</v>
      </c>
      <c r="D30" s="70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290">
        <v>0</v>
      </c>
      <c r="C31" s="58">
        <f t="shared" si="0"/>
        <v>0</v>
      </c>
      <c r="D31" s="70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290">
        <v>0</v>
      </c>
      <c r="C32" s="58">
        <f t="shared" si="0"/>
        <v>0</v>
      </c>
      <c r="D32" s="70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290">
        <v>0</v>
      </c>
      <c r="C33" s="58">
        <f>IF(ISBLANK(B33),"  ",IF(F33&gt;0,B33/F33,IF(B33&gt;0,1,0)))</f>
        <v>0</v>
      </c>
      <c r="D33" s="70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290">
        <v>12658111</v>
      </c>
      <c r="C34" s="58">
        <f t="shared" si="0"/>
        <v>1</v>
      </c>
      <c r="D34" s="70">
        <v>0</v>
      </c>
      <c r="E34" s="54">
        <f t="shared" si="5"/>
        <v>0</v>
      </c>
      <c r="F34" s="44">
        <f t="shared" si="2"/>
        <v>12658111</v>
      </c>
      <c r="G34" s="62">
        <f>IF(ISBLANK(F34),"  ",IF(F76&gt;0,F34/F76,IF(F34&gt;0,1,0)))</f>
        <v>7.2495362181660347E-2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290">
        <v>0</v>
      </c>
      <c r="C36" s="58">
        <f t="shared" si="0"/>
        <v>0</v>
      </c>
      <c r="D36" s="70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294">
        <v>0</v>
      </c>
      <c r="C38" s="58">
        <f t="shared" si="0"/>
        <v>0</v>
      </c>
      <c r="D38" s="78">
        <v>0</v>
      </c>
      <c r="E38" s="60">
        <f>IF(ISBLANK(D38),"  ",IF(F38&gt;0,D38/F38,IF(D38&gt;0,1,0)))</f>
        <v>0</v>
      </c>
      <c r="F38" s="79">
        <f t="shared" si="2"/>
        <v>0</v>
      </c>
      <c r="G38" s="6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294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295">
        <v>30732694</v>
      </c>
      <c r="C40" s="81">
        <f t="shared" si="0"/>
        <v>1</v>
      </c>
      <c r="D40" s="295">
        <v>0</v>
      </c>
      <c r="E40" s="82">
        <f>IF(ISBLANK(D40),"  ",IF(F40&gt;0,D40/F40,IF(D40&gt;0,1,0)))</f>
        <v>0</v>
      </c>
      <c r="F40" s="295">
        <f>F39+F38+F36+F34+F29+F28+F26+F27+F25+F24+F23+F22+F21+F20+F19+F18+F17+F16+F14+F13+F30+F31+F32</f>
        <v>30732694</v>
      </c>
      <c r="G40" s="83">
        <f>IF(ISBLANK(F40),"  ",IF(F76&gt;0,F40/F76,IF(F40&gt;0,1,0)))</f>
        <v>0.17601186957107107</v>
      </c>
      <c r="H40" s="295">
        <v>29668619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29668619</v>
      </c>
      <c r="M40" s="83">
        <f>IF(ISBLANK(L40),"  ",IF(L76&gt;0,L40/L76,IF(L40&gt;0,1,0)))</f>
        <v>0.16089702416999466</v>
      </c>
      <c r="N40" s="269"/>
    </row>
    <row r="41" spans="1:14" s="266" customFormat="1" ht="45" x14ac:dyDescent="0.6">
      <c r="A41" s="296" t="s">
        <v>39</v>
      </c>
      <c r="B41" s="292"/>
      <c r="C41" s="74" t="s">
        <v>4</v>
      </c>
      <c r="D41" s="70"/>
      <c r="E41" s="75" t="s">
        <v>4</v>
      </c>
      <c r="F41" s="44"/>
      <c r="G41" s="76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291">
        <v>0</v>
      </c>
      <c r="C42" s="52">
        <f t="shared" si="0"/>
        <v>0</v>
      </c>
      <c r="D42" s="88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",IF(F76&gt;0,F42/D76,IF(F42&gt;0,1,0)))</f>
        <v>0</v>
      </c>
      <c r="H42" s="291">
        <v>0</v>
      </c>
      <c r="I42" s="52">
        <f t="shared" ref="I42:I48" si="7">IF(ISBLANK(H42),"  ",IF(L42&gt;0,H42/L42,IF(H42&gt;0,1,0)))</f>
        <v>0</v>
      </c>
      <c r="J42" s="88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290">
        <v>0</v>
      </c>
      <c r="C43" s="58">
        <f t="shared" si="0"/>
        <v>0</v>
      </c>
      <c r="D43" s="70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90">
        <v>0</v>
      </c>
      <c r="I43" s="58">
        <f t="shared" si="7"/>
        <v>0</v>
      </c>
      <c r="J43" s="70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290">
        <v>0</v>
      </c>
      <c r="C44" s="58">
        <f t="shared" si="0"/>
        <v>0</v>
      </c>
      <c r="D44" s="70"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290">
        <v>0</v>
      </c>
      <c r="I44" s="58">
        <f t="shared" si="7"/>
        <v>0</v>
      </c>
      <c r="J44" s="70"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290">
        <v>0</v>
      </c>
      <c r="C45" s="58">
        <f t="shared" si="0"/>
        <v>0</v>
      </c>
      <c r="D45" s="70">
        <v>1258855</v>
      </c>
      <c r="E45" s="60">
        <f t="shared" si="6"/>
        <v>1</v>
      </c>
      <c r="F45" s="79">
        <f>D45+B45</f>
        <v>1258855</v>
      </c>
      <c r="G45" s="62">
        <f>IF(ISBLANK(F45),"  ",IF(D76&gt;0,F45/D76,IF(F45&gt;0,1,0)))</f>
        <v>1.5808969583279049E-2</v>
      </c>
      <c r="H45" s="290">
        <v>0</v>
      </c>
      <c r="I45" s="58">
        <f t="shared" si="7"/>
        <v>0</v>
      </c>
      <c r="J45" s="70">
        <v>1268842</v>
      </c>
      <c r="K45" s="60">
        <f t="shared" si="8"/>
        <v>1</v>
      </c>
      <c r="L45" s="79">
        <f>J45+H45</f>
        <v>1268842</v>
      </c>
      <c r="M45" s="62">
        <f>IF(ISBLANK(L45),"  ",IF(J76&gt;0,L45/J76,IF(L45&gt;0,1,0)))</f>
        <v>1.5670431307181196E-2</v>
      </c>
      <c r="N45" s="286"/>
    </row>
    <row r="46" spans="1:14" s="266" customFormat="1" ht="44.25" x14ac:dyDescent="0.55000000000000004">
      <c r="A46" s="297" t="s">
        <v>44</v>
      </c>
      <c r="B46" s="290">
        <v>0</v>
      </c>
      <c r="C46" s="58">
        <f t="shared" si="0"/>
        <v>0</v>
      </c>
      <c r="D46" s="70">
        <v>0</v>
      </c>
      <c r="E46" s="60">
        <f t="shared" si="6"/>
        <v>0</v>
      </c>
      <c r="F46" s="79">
        <f>D46+B46</f>
        <v>0</v>
      </c>
      <c r="G46" s="62">
        <f>IF(ISBLANK(F46),"  ",IF(F76&gt;0,F46/F76,IF(F46&gt;0,1,0)))</f>
        <v>0</v>
      </c>
      <c r="H46" s="290">
        <v>0</v>
      </c>
      <c r="I46" s="58">
        <f t="shared" si="7"/>
        <v>0</v>
      </c>
      <c r="J46" s="70">
        <v>0</v>
      </c>
      <c r="K46" s="60">
        <f t="shared" si="8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298">
        <v>0</v>
      </c>
      <c r="C47" s="81">
        <f t="shared" si="0"/>
        <v>0</v>
      </c>
      <c r="D47" s="92">
        <v>1258855</v>
      </c>
      <c r="E47" s="84">
        <f t="shared" si="6"/>
        <v>1</v>
      </c>
      <c r="F47" s="93">
        <f>F46+F45+F44+F43+F42</f>
        <v>1258855</v>
      </c>
      <c r="G47" s="83">
        <f>IF(ISBLANK(F47),"  ",IF(F76&gt;0,F47/F76,IF(F47&gt;0,1,0)))</f>
        <v>7.2096973362924411E-3</v>
      </c>
      <c r="H47" s="298">
        <v>0</v>
      </c>
      <c r="I47" s="81">
        <f t="shared" si="7"/>
        <v>0</v>
      </c>
      <c r="J47" s="92">
        <v>1268842</v>
      </c>
      <c r="K47" s="84">
        <f t="shared" si="8"/>
        <v>1</v>
      </c>
      <c r="L47" s="93">
        <f>L46+L45+L44+L43+L42</f>
        <v>1268842</v>
      </c>
      <c r="M47" s="83">
        <f>IF(ISBLANK(L47),"  ",IF(L76&gt;0,L47/L76,IF(L47&gt;0,1,0)))</f>
        <v>6.8811056538190859E-3</v>
      </c>
      <c r="N47" s="269"/>
    </row>
    <row r="48" spans="1:14" s="268" customFormat="1" ht="45" x14ac:dyDescent="0.6">
      <c r="A48" s="299" t="s">
        <v>46</v>
      </c>
      <c r="B48" s="95">
        <v>0</v>
      </c>
      <c r="C48" s="81">
        <f t="shared" si="0"/>
        <v>0</v>
      </c>
      <c r="D48" s="96">
        <v>0</v>
      </c>
      <c r="E48" s="84">
        <f t="shared" si="6"/>
        <v>0</v>
      </c>
      <c r="F48" s="97">
        <f>D48+B48</f>
        <v>0</v>
      </c>
      <c r="G48" s="83">
        <f>IF(ISBLANK(F48),"  ",IF(F76&gt;0,F48/F76,IF(F48&gt;0,1,0)))</f>
        <v>0</v>
      </c>
      <c r="H48" s="95">
        <v>0</v>
      </c>
      <c r="I48" s="81">
        <f t="shared" si="7"/>
        <v>0</v>
      </c>
      <c r="J48" s="95"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98">
        <v>43423797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2">
        <f t="shared" ref="F50:F55" si="10">D50+B50</f>
        <v>43423797</v>
      </c>
      <c r="G50" s="56">
        <f>IF(ISBLANK(F50),"  ",IF(F76&gt;0,F50/F76,IF(F50&gt;0,1,0)))</f>
        <v>0.2486961830890799</v>
      </c>
      <c r="H50" s="98">
        <v>49784300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2">
        <f t="shared" ref="L50:L66" si="13">J50+H50</f>
        <v>49784300</v>
      </c>
      <c r="M50" s="56">
        <f>IF(ISBLANK(L50),"  ",IF(L76&gt;0,L50/L76,IF(L50&gt;0,1,0)))</f>
        <v>0.26998714434218407</v>
      </c>
      <c r="N50" s="286"/>
    </row>
    <row r="51" spans="1:14" s="266" customFormat="1" ht="44.25" x14ac:dyDescent="0.55000000000000004">
      <c r="A51" s="289" t="s">
        <v>49</v>
      </c>
      <c r="B51" s="292">
        <v>10883129</v>
      </c>
      <c r="C51" s="58">
        <f t="shared" si="0"/>
        <v>1</v>
      </c>
      <c r="D51" s="70">
        <v>0</v>
      </c>
      <c r="E51" s="60">
        <f t="shared" si="9"/>
        <v>0</v>
      </c>
      <c r="F51" s="103">
        <f t="shared" si="10"/>
        <v>10883129</v>
      </c>
      <c r="G51" s="62">
        <f>IF(ISBLANK(F51),"  ",IF(F76&gt;0,F51/F76,IF(F51&gt;0,1,0)))</f>
        <v>6.2329709269000014E-2</v>
      </c>
      <c r="H51" s="292">
        <v>14314000</v>
      </c>
      <c r="I51" s="58">
        <f t="shared" si="11"/>
        <v>1</v>
      </c>
      <c r="J51" s="70">
        <v>0</v>
      </c>
      <c r="K51" s="60">
        <f t="shared" si="12"/>
        <v>0</v>
      </c>
      <c r="L51" s="103">
        <f t="shared" si="13"/>
        <v>14314000</v>
      </c>
      <c r="M51" s="62">
        <f>IF(ISBLANK(L51),"  ",IF(L76&gt;0,L51/L76,IF(L51&gt;0,1,0)))</f>
        <v>7.7626801704835116E-2</v>
      </c>
      <c r="N51" s="286"/>
    </row>
    <row r="52" spans="1:14" s="266" customFormat="1" ht="44.25" x14ac:dyDescent="0.55000000000000004">
      <c r="A52" s="104" t="s">
        <v>50</v>
      </c>
      <c r="B52" s="105">
        <v>1819419</v>
      </c>
      <c r="C52" s="58">
        <f t="shared" si="0"/>
        <v>1</v>
      </c>
      <c r="D52" s="106">
        <v>0</v>
      </c>
      <c r="E52" s="60">
        <f t="shared" si="9"/>
        <v>0</v>
      </c>
      <c r="F52" s="107">
        <f t="shared" si="10"/>
        <v>1819419</v>
      </c>
      <c r="G52" s="62">
        <f>IF(ISBLANK(F52),"  ",IF(F76&gt;0,F52/F76,IF(F52&gt;0,1,0)))</f>
        <v>1.0420151898272523E-2</v>
      </c>
      <c r="H52" s="105">
        <v>1819000</v>
      </c>
      <c r="I52" s="58">
        <f t="shared" si="11"/>
        <v>1</v>
      </c>
      <c r="J52" s="106">
        <v>0</v>
      </c>
      <c r="K52" s="60">
        <f t="shared" si="12"/>
        <v>0</v>
      </c>
      <c r="L52" s="107">
        <f t="shared" si="13"/>
        <v>1819000</v>
      </c>
      <c r="M52" s="62">
        <f>IF(ISBLANK(L52),"  ",IF(L76&gt;0,L52/L76,IF(L52&gt;0,1,0)))</f>
        <v>9.8646885776928223E-3</v>
      </c>
      <c r="N52" s="286"/>
    </row>
    <row r="53" spans="1:14" s="266" customFormat="1" ht="44.25" x14ac:dyDescent="0.55000000000000004">
      <c r="A53" s="104" t="s">
        <v>51</v>
      </c>
      <c r="B53" s="105">
        <v>1050225</v>
      </c>
      <c r="C53" s="58">
        <f t="shared" si="0"/>
        <v>1</v>
      </c>
      <c r="D53" s="106">
        <v>0</v>
      </c>
      <c r="E53" s="60">
        <f t="shared" si="9"/>
        <v>0</v>
      </c>
      <c r="F53" s="107">
        <f t="shared" si="10"/>
        <v>1050225</v>
      </c>
      <c r="G53" s="62">
        <f>IF(ISBLANK(F53),"  ",IF(F76&gt;0,F53/F76,IF(F53&gt;0,1,0)))</f>
        <v>6.0148344209680453E-3</v>
      </c>
      <c r="H53" s="105">
        <v>1050000</v>
      </c>
      <c r="I53" s="58">
        <f t="shared" si="11"/>
        <v>1</v>
      </c>
      <c r="J53" s="106">
        <v>0</v>
      </c>
      <c r="K53" s="60">
        <f t="shared" si="12"/>
        <v>0</v>
      </c>
      <c r="L53" s="107">
        <f t="shared" si="13"/>
        <v>1050000</v>
      </c>
      <c r="M53" s="62">
        <f>IF(ISBLANK(L53),"  ",IF(L76&gt;0,L53/L76,IF(L53&gt;0,1,0)))</f>
        <v>5.6942952207682598E-3</v>
      </c>
      <c r="N53" s="286"/>
    </row>
    <row r="54" spans="1:14" s="266" customFormat="1" ht="44.25" x14ac:dyDescent="0.55000000000000004">
      <c r="A54" s="104" t="s">
        <v>52</v>
      </c>
      <c r="B54" s="105">
        <v>0</v>
      </c>
      <c r="C54" s="58">
        <f>IF(ISBLANK(B54),"  ",IF(F54&gt;0,B54/F54,IF(B54&gt;0,1,0)))</f>
        <v>0</v>
      </c>
      <c r="D54" s="106">
        <v>0</v>
      </c>
      <c r="E54" s="60">
        <f>IF(ISBLANK(D54),"  ",IF(F54&gt;0,D54/F54,IF(D54&gt;0,1,0)))</f>
        <v>0</v>
      </c>
      <c r="F54" s="107">
        <f t="shared" si="10"/>
        <v>0</v>
      </c>
      <c r="G54" s="6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3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292">
        <v>2822927</v>
      </c>
      <c r="C55" s="58">
        <f t="shared" si="0"/>
        <v>0.25350215594656184</v>
      </c>
      <c r="D55" s="70">
        <v>8312785</v>
      </c>
      <c r="E55" s="60">
        <f t="shared" si="9"/>
        <v>0.74649784405343811</v>
      </c>
      <c r="F55" s="103">
        <f t="shared" si="10"/>
        <v>11135712</v>
      </c>
      <c r="G55" s="62">
        <f>IF(ISBLANK(F55),"  ",IF(F76&gt;0,F55/F76,IF(F55&gt;0,1,0)))</f>
        <v>6.3776299211680265E-2</v>
      </c>
      <c r="H55" s="292">
        <v>2875500</v>
      </c>
      <c r="I55" s="58">
        <f t="shared" si="11"/>
        <v>0.25459294346805966</v>
      </c>
      <c r="J55" s="70">
        <v>8419000</v>
      </c>
      <c r="K55" s="60">
        <f t="shared" si="12"/>
        <v>0.74540705653194028</v>
      </c>
      <c r="L55" s="103">
        <f t="shared" si="13"/>
        <v>11294500</v>
      </c>
      <c r="M55" s="62">
        <f>IF(ISBLANK(L55),"  ",IF(L76&gt;0,L55/L76,IF(L55&gt;0,1,0)))</f>
        <v>6.1251635591397242E-2</v>
      </c>
      <c r="N55" s="286"/>
    </row>
    <row r="56" spans="1:14" s="268" customFormat="1" ht="45" x14ac:dyDescent="0.6">
      <c r="A56" s="299" t="s">
        <v>54</v>
      </c>
      <c r="B56" s="300">
        <v>59999497</v>
      </c>
      <c r="C56" s="81">
        <f t="shared" si="0"/>
        <v>0.87831199959035189</v>
      </c>
      <c r="D56" s="92">
        <v>8312785</v>
      </c>
      <c r="E56" s="84">
        <f t="shared" si="9"/>
        <v>0.12168800040964815</v>
      </c>
      <c r="F56" s="108">
        <f>F55+F53+F52+F51+F50+F54</f>
        <v>68312282</v>
      </c>
      <c r="G56" s="83">
        <f>IF(ISBLANK(F56),"  ",IF(F76&gt;0,F56/F76,IF(F56&gt;0,1,0)))</f>
        <v>0.39123717788900075</v>
      </c>
      <c r="H56" s="300">
        <v>69842800</v>
      </c>
      <c r="I56" s="81">
        <f t="shared" si="11"/>
        <v>0.89242516783411574</v>
      </c>
      <c r="J56" s="92">
        <v>8419000</v>
      </c>
      <c r="K56" s="84">
        <f t="shared" si="12"/>
        <v>0.10757483216588425</v>
      </c>
      <c r="L56" s="103">
        <f t="shared" si="13"/>
        <v>78261800</v>
      </c>
      <c r="M56" s="83">
        <f>IF(ISBLANK(L56),"  ",IF(L76&gt;0,L56/L76,IF(L56&gt;0,1,0)))</f>
        <v>0.42442456543687751</v>
      </c>
      <c r="N56" s="269"/>
    </row>
    <row r="57" spans="1:14" s="266" customFormat="1" ht="44.25" x14ac:dyDescent="0.55000000000000004">
      <c r="A57" s="51" t="s">
        <v>55</v>
      </c>
      <c r="B57" s="109">
        <v>0</v>
      </c>
      <c r="C57" s="58">
        <f t="shared" si="0"/>
        <v>0</v>
      </c>
      <c r="D57" s="110">
        <v>0</v>
      </c>
      <c r="E57" s="60">
        <f t="shared" si="9"/>
        <v>0</v>
      </c>
      <c r="F57" s="111">
        <f t="shared" ref="F57:F66" si="14">D57+B57</f>
        <v>0</v>
      </c>
      <c r="G57" s="62">
        <f>IF(ISBLANK(F57),"  ",IF(F76&gt;0,F57/F76,IF(F57&gt;0,1,0)))</f>
        <v>0</v>
      </c>
      <c r="H57" s="109">
        <v>0</v>
      </c>
      <c r="I57" s="58">
        <f t="shared" si="11"/>
        <v>0</v>
      </c>
      <c r="J57" s="110"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290">
        <v>0</v>
      </c>
      <c r="C58" s="58">
        <f t="shared" si="0"/>
        <v>0</v>
      </c>
      <c r="D58" s="70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90">
        <v>0</v>
      </c>
      <c r="I58" s="58">
        <f t="shared" si="11"/>
        <v>0</v>
      </c>
      <c r="J58" s="70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290">
        <v>0</v>
      </c>
      <c r="C59" s="58">
        <f t="shared" si="0"/>
        <v>0</v>
      </c>
      <c r="D59" s="70">
        <v>750085</v>
      </c>
      <c r="E59" s="60">
        <f t="shared" si="9"/>
        <v>1</v>
      </c>
      <c r="F59" s="44">
        <f t="shared" si="14"/>
        <v>750085</v>
      </c>
      <c r="G59" s="62">
        <f>IF(ISBLANK(F59),"  ",IF(F76&gt;0,F59/F76,IF(F59&gt;0,1,0)))</f>
        <v>4.2958766708579748E-3</v>
      </c>
      <c r="H59" s="290">
        <v>0</v>
      </c>
      <c r="I59" s="58">
        <f t="shared" si="11"/>
        <v>0</v>
      </c>
      <c r="J59" s="70">
        <v>750000</v>
      </c>
      <c r="K59" s="60">
        <f t="shared" si="12"/>
        <v>1</v>
      </c>
      <c r="L59" s="44">
        <f t="shared" si="13"/>
        <v>750000</v>
      </c>
      <c r="M59" s="62">
        <f>IF(ISBLANK(L59),"  ",IF(L76&gt;0,L59/L76,IF(L59&gt;0,1,0)))</f>
        <v>4.0673537291201853E-3</v>
      </c>
      <c r="N59" s="286"/>
    </row>
    <row r="60" spans="1:14" s="266" customFormat="1" ht="44.25" x14ac:dyDescent="0.55000000000000004">
      <c r="A60" s="297" t="s">
        <v>58</v>
      </c>
      <c r="B60" s="294">
        <v>0</v>
      </c>
      <c r="C60" s="58">
        <f t="shared" si="0"/>
        <v>0</v>
      </c>
      <c r="D60" s="78">
        <v>2868619</v>
      </c>
      <c r="E60" s="60">
        <f t="shared" si="9"/>
        <v>1</v>
      </c>
      <c r="F60" s="79">
        <f t="shared" si="14"/>
        <v>2868619</v>
      </c>
      <c r="G60" s="62">
        <f>IF(ISBLANK(F60),"  ",IF(F76&gt;0,F60/F76,IF(F60&gt;0,1,0)))</f>
        <v>1.6429115953098559E-2</v>
      </c>
      <c r="H60" s="294">
        <v>0</v>
      </c>
      <c r="I60" s="58">
        <f t="shared" si="11"/>
        <v>0</v>
      </c>
      <c r="J60" s="78">
        <v>2870000</v>
      </c>
      <c r="K60" s="60">
        <f t="shared" si="12"/>
        <v>1</v>
      </c>
      <c r="L60" s="79">
        <f t="shared" si="13"/>
        <v>2870000</v>
      </c>
      <c r="M60" s="62">
        <f>IF(ISBLANK(L60),"  ",IF(L76&gt;0,L60/L76,IF(L60&gt;0,1,0)))</f>
        <v>1.5564406936766577E-2</v>
      </c>
      <c r="N60" s="286"/>
    </row>
    <row r="61" spans="1:14" s="266" customFormat="1" ht="44.25" x14ac:dyDescent="0.55000000000000004">
      <c r="A61" s="113" t="s">
        <v>59</v>
      </c>
      <c r="B61" s="290">
        <v>121426</v>
      </c>
      <c r="C61" s="58">
        <f t="shared" si="0"/>
        <v>1</v>
      </c>
      <c r="D61" s="70">
        <v>0</v>
      </c>
      <c r="E61" s="60">
        <f t="shared" si="9"/>
        <v>0</v>
      </c>
      <c r="F61" s="44">
        <f t="shared" si="14"/>
        <v>121426</v>
      </c>
      <c r="G61" s="62">
        <f>IF(ISBLANK(F61),"  ",IF(F76&gt;0,F61/F76,IF(F61&gt;0,1,0)))</f>
        <v>6.9542934552164148E-4</v>
      </c>
      <c r="H61" s="290">
        <v>93800</v>
      </c>
      <c r="I61" s="58">
        <f t="shared" si="11"/>
        <v>1</v>
      </c>
      <c r="J61" s="70">
        <v>0</v>
      </c>
      <c r="K61" s="60">
        <f t="shared" si="12"/>
        <v>0</v>
      </c>
      <c r="L61" s="44">
        <f t="shared" si="13"/>
        <v>93800</v>
      </c>
      <c r="M61" s="62">
        <f>IF(ISBLANK(L61),"  ",IF(L76&gt;0,L61/L76,IF(L61&gt;0,1,0)))</f>
        <v>5.0869037305529782E-4</v>
      </c>
      <c r="N61" s="286"/>
    </row>
    <row r="62" spans="1:14" s="266" customFormat="1" ht="44.25" x14ac:dyDescent="0.55000000000000004">
      <c r="A62" s="113" t="s">
        <v>60</v>
      </c>
      <c r="B62" s="290">
        <v>0</v>
      </c>
      <c r="C62" s="58">
        <f t="shared" si="0"/>
        <v>0</v>
      </c>
      <c r="D62" s="70">
        <v>7736996</v>
      </c>
      <c r="E62" s="60">
        <f t="shared" si="9"/>
        <v>1</v>
      </c>
      <c r="F62" s="44">
        <f t="shared" si="14"/>
        <v>7736996</v>
      </c>
      <c r="G62" s="62">
        <f>IF(ISBLANK(F62),"  ",IF(F76&gt;0,F62/F76,IF(F62&gt;0,1,0)))</f>
        <v>4.4311218887088083E-2</v>
      </c>
      <c r="H62" s="290">
        <v>0</v>
      </c>
      <c r="I62" s="58">
        <f t="shared" si="11"/>
        <v>0</v>
      </c>
      <c r="J62" s="70">
        <v>9926144</v>
      </c>
      <c r="K62" s="60">
        <f t="shared" si="12"/>
        <v>1</v>
      </c>
      <c r="L62" s="44">
        <f t="shared" si="13"/>
        <v>9926144</v>
      </c>
      <c r="M62" s="62">
        <f>IF(ISBLANK(L62),"  ",IF(L76&gt;0,L62/L76,IF(L62&gt;0,1,0)))</f>
        <v>5.3830851752245272E-2</v>
      </c>
      <c r="N62" s="286"/>
    </row>
    <row r="63" spans="1:14" s="266" customFormat="1" ht="44.25" x14ac:dyDescent="0.55000000000000004">
      <c r="A63" s="114" t="s">
        <v>61</v>
      </c>
      <c r="B63" s="290">
        <v>0</v>
      </c>
      <c r="C63" s="58">
        <f t="shared" si="0"/>
        <v>0</v>
      </c>
      <c r="D63" s="70">
        <v>31893994</v>
      </c>
      <c r="E63" s="60">
        <f t="shared" si="9"/>
        <v>1</v>
      </c>
      <c r="F63" s="44">
        <f t="shared" si="14"/>
        <v>31893994</v>
      </c>
      <c r="G63" s="62">
        <f>IF(ISBLANK(F63),"  ",IF(F76&gt;0,F63/F76,IF(F63&gt;0,1,0)))</f>
        <v>0.18266285123030618</v>
      </c>
      <c r="H63" s="290">
        <v>0</v>
      </c>
      <c r="I63" s="58">
        <f t="shared" si="11"/>
        <v>0</v>
      </c>
      <c r="J63" s="70">
        <v>32458472</v>
      </c>
      <c r="K63" s="60">
        <f t="shared" si="12"/>
        <v>1</v>
      </c>
      <c r="L63" s="44">
        <f t="shared" si="13"/>
        <v>32458472</v>
      </c>
      <c r="M63" s="62">
        <f>IF(ISBLANK(L63),"  ",IF(L76&gt;0,L63/L76,IF(L63&gt;0,1,0)))</f>
        <v>0.17602678284099083</v>
      </c>
      <c r="N63" s="286"/>
    </row>
    <row r="64" spans="1:14" s="266" customFormat="1" ht="44.25" x14ac:dyDescent="0.55000000000000004">
      <c r="A64" s="114" t="s">
        <v>62</v>
      </c>
      <c r="B64" s="290">
        <v>0</v>
      </c>
      <c r="C64" s="58">
        <f t="shared" si="0"/>
        <v>0</v>
      </c>
      <c r="D64" s="70">
        <v>340911</v>
      </c>
      <c r="E64" s="60">
        <f t="shared" si="9"/>
        <v>1</v>
      </c>
      <c r="F64" s="44">
        <f t="shared" si="14"/>
        <v>340911</v>
      </c>
      <c r="G64" s="62">
        <f>IF(ISBLANK(F64),"  ",IF(F76&gt;0,F64/F76,IF(F64&gt;0,1,0)))</f>
        <v>1.9524608700865408E-3</v>
      </c>
      <c r="H64" s="290">
        <v>0</v>
      </c>
      <c r="I64" s="58">
        <f t="shared" si="11"/>
        <v>0</v>
      </c>
      <c r="J64" s="70">
        <v>3000</v>
      </c>
      <c r="K64" s="60">
        <f t="shared" si="12"/>
        <v>1</v>
      </c>
      <c r="L64" s="44">
        <f t="shared" si="13"/>
        <v>3000</v>
      </c>
      <c r="M64" s="62">
        <f>IF(ISBLANK(L64),"  ",IF(L76&gt;0,L64/L76,IF(L64&gt;0,1,0)))</f>
        <v>1.626941491648074E-5</v>
      </c>
      <c r="N64" s="286"/>
    </row>
    <row r="65" spans="1:14" s="266" customFormat="1" ht="44.25" x14ac:dyDescent="0.55000000000000004">
      <c r="A65" s="90" t="s">
        <v>63</v>
      </c>
      <c r="B65" s="290">
        <v>0</v>
      </c>
      <c r="C65" s="58">
        <f t="shared" si="0"/>
        <v>0</v>
      </c>
      <c r="D65" s="70">
        <v>8403028</v>
      </c>
      <c r="E65" s="60">
        <f t="shared" si="9"/>
        <v>1</v>
      </c>
      <c r="F65" s="44">
        <f t="shared" si="14"/>
        <v>8403028</v>
      </c>
      <c r="G65" s="62">
        <f>IF(ISBLANK(F65),"  ",IF(F76&gt;0,F65/F76,IF(F65&gt;0,1,0)))</f>
        <v>4.8125708352741811E-2</v>
      </c>
      <c r="H65" s="290">
        <v>0</v>
      </c>
      <c r="I65" s="58">
        <f t="shared" si="11"/>
        <v>0</v>
      </c>
      <c r="J65" s="70">
        <v>7200000</v>
      </c>
      <c r="K65" s="60">
        <f t="shared" si="12"/>
        <v>1</v>
      </c>
      <c r="L65" s="44">
        <f t="shared" si="13"/>
        <v>7200000</v>
      </c>
      <c r="M65" s="62">
        <f>IF(ISBLANK(L65),"  ",IF(L76&gt;0,L65/L76,IF(L65&gt;0,1,0)))</f>
        <v>3.9046595799553781E-2</v>
      </c>
      <c r="N65" s="286"/>
    </row>
    <row r="66" spans="1:14" s="266" customFormat="1" ht="44.25" x14ac:dyDescent="0.55000000000000004">
      <c r="A66" s="297" t="s">
        <v>64</v>
      </c>
      <c r="B66" s="290">
        <v>4123025</v>
      </c>
      <c r="C66" s="58">
        <f t="shared" si="0"/>
        <v>0.92723446295728651</v>
      </c>
      <c r="D66" s="70">
        <v>323558</v>
      </c>
      <c r="E66" s="60">
        <f t="shared" si="9"/>
        <v>7.2765537042713477E-2</v>
      </c>
      <c r="F66" s="44">
        <f t="shared" si="14"/>
        <v>4446583</v>
      </c>
      <c r="G66" s="62">
        <f>IF(ISBLANK(F66),"  ",IF(F76&gt;0,F66/F76,IF(F66&gt;0,1,0)))</f>
        <v>2.5466410039840372E-2</v>
      </c>
      <c r="H66" s="290">
        <v>3819399</v>
      </c>
      <c r="I66" s="58">
        <f t="shared" si="11"/>
        <v>0.92158090956010752</v>
      </c>
      <c r="J66" s="70">
        <v>325000</v>
      </c>
      <c r="K66" s="60">
        <f t="shared" si="12"/>
        <v>7.8419090439892494E-2</v>
      </c>
      <c r="L66" s="44">
        <f t="shared" si="13"/>
        <v>4144399</v>
      </c>
      <c r="M66" s="62">
        <f>IF(ISBLANK(L66),"  ",IF(L76&gt;0,L66/L76,IF(L66&gt;0,1,0)))</f>
        <v>2.2475648970149288E-2</v>
      </c>
      <c r="N66" s="286"/>
    </row>
    <row r="67" spans="1:14" s="268" customFormat="1" ht="45" x14ac:dyDescent="0.6">
      <c r="A67" s="301" t="s">
        <v>65</v>
      </c>
      <c r="B67" s="298">
        <v>64243948</v>
      </c>
      <c r="C67" s="81">
        <f t="shared" si="0"/>
        <v>0.51447048304496301</v>
      </c>
      <c r="D67" s="92">
        <v>60629975</v>
      </c>
      <c r="E67" s="84">
        <f t="shared" si="9"/>
        <v>0.48552950894695995</v>
      </c>
      <c r="F67" s="298">
        <f>F66+F65+F64+F63+F62+F61+F60+F59+F58+F57+F56</f>
        <v>124873924</v>
      </c>
      <c r="G67" s="83">
        <f>IF(ISBLANK(F67),"  ",IF(F76&gt;0,F67/F76,IF(F67&gt;0,1,0)))</f>
        <v>0.71517624923854195</v>
      </c>
      <c r="H67" s="298">
        <v>73755999</v>
      </c>
      <c r="I67" s="81">
        <f t="shared" si="11"/>
        <v>0.54349196985003378</v>
      </c>
      <c r="J67" s="92">
        <v>61951616</v>
      </c>
      <c r="K67" s="84">
        <f t="shared" si="12"/>
        <v>0.45650803014996616</v>
      </c>
      <c r="L67" s="298">
        <f>L66+L65+L64+L63+L62+L61+L60+L59+L58+L57+L56</f>
        <v>135707615</v>
      </c>
      <c r="M67" s="83">
        <f>IF(ISBLANK(L67),"  ",IF(L76&gt;0,L67/L76,IF(L67&gt;0,1,0)))</f>
        <v>0.73596116525367516</v>
      </c>
      <c r="N67" s="269"/>
    </row>
    <row r="68" spans="1:14" s="266" customFormat="1" ht="45" x14ac:dyDescent="0.6">
      <c r="A68" s="282" t="s">
        <v>66</v>
      </c>
      <c r="B68" s="292"/>
      <c r="C68" s="74" t="s">
        <v>4</v>
      </c>
      <c r="D68" s="70"/>
      <c r="E68" s="75" t="s">
        <v>4</v>
      </c>
      <c r="F68" s="44"/>
      <c r="G68" s="76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273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8">
        <f>D69+B69</f>
        <v>0</v>
      </c>
      <c r="G69" s="56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290">
        <v>0</v>
      </c>
      <c r="C70" s="58">
        <f t="shared" si="0"/>
        <v>0</v>
      </c>
      <c r="D70" s="70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292"/>
      <c r="C71" s="74" t="s">
        <v>4</v>
      </c>
      <c r="D71" s="70"/>
      <c r="E71" s="75" t="s">
        <v>4</v>
      </c>
      <c r="F71" s="44"/>
      <c r="G71" s="76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273">
        <v>0</v>
      </c>
      <c r="C72" s="52">
        <f t="shared" si="0"/>
        <v>0</v>
      </c>
      <c r="D72" s="59">
        <v>8351393</v>
      </c>
      <c r="E72" s="54">
        <f>IF(ISBLANK(D72),"  ",IF(F72&gt;0,D72/F72,IF(D72&gt;0,1,0)))</f>
        <v>1</v>
      </c>
      <c r="F72" s="68">
        <f>D72+B72</f>
        <v>8351393</v>
      </c>
      <c r="G72" s="56">
        <f>IF(ISBLANK(F72),"  ",IF(F76&gt;0,F72/F76,IF(F72&gt;0,1,0)))</f>
        <v>4.7829985078846518E-2</v>
      </c>
      <c r="H72" s="273">
        <v>0</v>
      </c>
      <c r="I72" s="52">
        <f>IF(ISBLANK(H72),"  ",IF(L72&gt;0,H72/L72,IF(H72&gt;0,1,0)))</f>
        <v>0</v>
      </c>
      <c r="J72" s="59">
        <v>8360000</v>
      </c>
      <c r="K72" s="54">
        <f>IF(ISBLANK(J72),"  ",IF(L72&gt;0,J72/L72,IF(J72&gt;0,1,0)))</f>
        <v>1</v>
      </c>
      <c r="L72" s="68">
        <f>J72+H72</f>
        <v>8360000</v>
      </c>
      <c r="M72" s="56">
        <f>IF(ISBLANK(L72),"  ",IF(L76&gt;0,L72/L76,IF(L72&gt;0,1,0)))</f>
        <v>4.5337436233926331E-2</v>
      </c>
    </row>
    <row r="73" spans="1:14" s="266" customFormat="1" ht="44.25" x14ac:dyDescent="0.55000000000000004">
      <c r="A73" s="289" t="s">
        <v>71</v>
      </c>
      <c r="B73" s="290">
        <v>0</v>
      </c>
      <c r="C73" s="58">
        <f t="shared" si="0"/>
        <v>0</v>
      </c>
      <c r="D73" s="70">
        <v>9388938</v>
      </c>
      <c r="E73" s="60">
        <f>IF(ISBLANK(D73),"  ",IF(F73&gt;0,D73/F73,IF(D73&gt;0,1,0)))</f>
        <v>1</v>
      </c>
      <c r="F73" s="44">
        <f>D73+B73</f>
        <v>9388938</v>
      </c>
      <c r="G73" s="62">
        <f>IF(ISBLANK(F73),"  ",IF(F76&gt;0,F73/F76,IF(F73&gt;0,1,0)))</f>
        <v>5.3772198775248047E-2</v>
      </c>
      <c r="H73" s="290">
        <v>0</v>
      </c>
      <c r="I73" s="58">
        <f>IF(ISBLANK(H73),"  ",IF(L73&gt;0,H73/L73,IF(H73&gt;0,1,0)))</f>
        <v>0</v>
      </c>
      <c r="J73" s="70">
        <v>9390000</v>
      </c>
      <c r="K73" s="60">
        <f>IF(ISBLANK(J73),"  ",IF(L73&gt;0,J73/L73,IF(J73&gt;0,1,0)))</f>
        <v>1</v>
      </c>
      <c r="L73" s="44">
        <f>J73+H73</f>
        <v>9390000</v>
      </c>
      <c r="M73" s="62">
        <f>IF(ISBLANK(L73),"  ",IF(L76&gt;0,L73/L76,IF(L73&gt;0,1,0)))</f>
        <v>5.0923268688584725E-2</v>
      </c>
    </row>
    <row r="74" spans="1:14" s="268" customFormat="1" ht="45" x14ac:dyDescent="0.6">
      <c r="A74" s="296" t="s">
        <v>72</v>
      </c>
      <c r="B74" s="118">
        <v>0</v>
      </c>
      <c r="C74" s="81">
        <f t="shared" si="0"/>
        <v>0</v>
      </c>
      <c r="D74" s="96">
        <v>17740331</v>
      </c>
      <c r="E74" s="84">
        <f>IF(ISBLANK(D74),"  ",IF(F74&gt;0,D74/F74,IF(D74&gt;0,1,0)))</f>
        <v>1</v>
      </c>
      <c r="F74" s="119">
        <f>F73+F72+F71+F70+F69</f>
        <v>17740331</v>
      </c>
      <c r="G74" s="83">
        <f>IF(ISBLANK(F74),"  ",IF(F76&gt;0,F74/F76,IF(F74&gt;0,1,0)))</f>
        <v>0.10160218385409456</v>
      </c>
      <c r="H74" s="118">
        <v>0</v>
      </c>
      <c r="I74" s="81">
        <f>IF(ISBLANK(H74),"  ",IF(L74&gt;0,H74/L74,IF(H74&gt;0,1,0)))</f>
        <v>0</v>
      </c>
      <c r="J74" s="96">
        <v>17750000</v>
      </c>
      <c r="K74" s="84">
        <f>IF(ISBLANK(J74),"  ",IF(L74&gt;0,J74/L74,IF(J74&gt;0,1,0)))</f>
        <v>1</v>
      </c>
      <c r="L74" s="119">
        <f>L73+L72+L71+L70+L69</f>
        <v>17750000</v>
      </c>
      <c r="M74" s="83">
        <f>IF(ISBLANK(L74),"  ",IF(L76&gt;0,L74/L76,IF(L74&gt;0,1,0)))</f>
        <v>9.6260704922511056E-2</v>
      </c>
    </row>
    <row r="75" spans="1:14" s="268" customFormat="1" ht="45" x14ac:dyDescent="0.6">
      <c r="A75" s="296" t="s">
        <v>73</v>
      </c>
      <c r="B75" s="118">
        <v>0</v>
      </c>
      <c r="C75" s="84">
        <f>IF(ISBLANK(B75),"  ",IF(F75&gt;0,B75/F75,IF(B75&gt;0,1,0)))</f>
        <v>0</v>
      </c>
      <c r="D75" s="95">
        <v>0</v>
      </c>
      <c r="E75" s="84">
        <f>IF(ISBLANK(D75),"  ",IF(F75&gt;0,D75/F75,IF(D75&gt;0,1,0)))</f>
        <v>0</v>
      </c>
      <c r="F75" s="120">
        <f>D75+B75</f>
        <v>0</v>
      </c>
      <c r="G75" s="83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122">
        <v>94976642</v>
      </c>
      <c r="C76" s="123">
        <f t="shared" si="0"/>
        <v>0.54394893997910865</v>
      </c>
      <c r="D76" s="122">
        <v>79629162</v>
      </c>
      <c r="E76" s="124">
        <f>IF(ISBLANK(D76),"  ",IF(F76&gt;0,D76/F76,IF(D76&gt;0,1,0)))</f>
        <v>0.45605106002089141</v>
      </c>
      <c r="F76" s="122">
        <f>F74+F67+F47+F40+F48+F75</f>
        <v>174605804</v>
      </c>
      <c r="G76" s="125">
        <f>IF(ISBLANK(F76),"  ",IF(F76&gt;0,F76/F76,IF(F76&gt;0,1,0)))</f>
        <v>1</v>
      </c>
      <c r="H76" s="122">
        <v>103424618</v>
      </c>
      <c r="I76" s="123">
        <f>IF(ISBLANK(H76),"  ",IF(L76&gt;0,H76/L76,IF(H76&gt;0,1,0)))</f>
        <v>0.56088600760684082</v>
      </c>
      <c r="J76" s="122">
        <v>80970458</v>
      </c>
      <c r="K76" s="124">
        <f>IF(ISBLANK(J76),"  ",IF(L76&gt;0,J76/L76,IF(J76&gt;0,1,0)))</f>
        <v>0.43911399239315912</v>
      </c>
      <c r="L76" s="122">
        <f>L74+L67+L47+L40+L48+L75</f>
        <v>184395076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126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10224503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10224503</v>
      </c>
      <c r="G13" s="683">
        <f>IF(ISBLANK(F13),"  ",IF(F76&gt;0,F13/F76,IF(F13&gt;0,1,0)))</f>
        <v>0.10492022518441799</v>
      </c>
      <c r="H13" s="9">
        <v>17477556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17477556</v>
      </c>
      <c r="M13" s="56">
        <f>IF(ISBLANK(L13),"  ",IF(L76&gt;0,L13/L76,IF(L13&gt;0,1,0)))</f>
        <v>0.16997682559286362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9726241</v>
      </c>
      <c r="C15" s="754">
        <f t="shared" si="0"/>
        <v>0.93059026817672552</v>
      </c>
      <c r="D15" s="755">
        <v>725449</v>
      </c>
      <c r="E15" s="756">
        <f>IF(ISBLANK(D15),"  ",IF(H15&gt;0,D15/H15,IF(D15&gt;0,1,0)))</f>
        <v>0.41357570022062723</v>
      </c>
      <c r="F15" s="676">
        <f t="shared" si="1"/>
        <v>10451690</v>
      </c>
      <c r="G15" s="757">
        <f>IF(ISBLANK(F15),"  ",IF(F77&gt;0,F15/F77,IF(F15&gt;0,1,0)))</f>
        <v>1</v>
      </c>
      <c r="H15" s="292">
        <v>1754090</v>
      </c>
      <c r="I15" s="64">
        <f>IF(ISBLANK(H15),"  ",IF(L15&gt;0,H15/L15,IF(H15&gt;0,1,0)))</f>
        <v>0.68046588961500953</v>
      </c>
      <c r="J15" s="290">
        <v>823688</v>
      </c>
      <c r="K15" s="65">
        <f>IF(ISBLANK(J15),"  ",IF(L15&gt;0,J15/L15,IF(J15&gt;0,1,0)))</f>
        <v>0.31953411038499047</v>
      </c>
      <c r="L15" s="48">
        <f t="shared" si="2"/>
        <v>2577778</v>
      </c>
      <c r="M15" s="66">
        <f>IF(ISBLANK(L15),"  ",IF(L76&gt;0,L15/L76,IF(L15&gt;0,1,0)))</f>
        <v>2.5070011020025956E-2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1253786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1253786</v>
      </c>
      <c r="G17" s="752">
        <f>IF(ISBLANK(F17),"  ",IF(F76&gt;0,F17/F76,IF(F17&gt;0,1,0)))</f>
        <v>1.2865907462990689E-2</v>
      </c>
      <c r="H17" s="290">
        <v>1319881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1319881</v>
      </c>
      <c r="M17" s="62">
        <f>IF(ISBLANK(L17),"  ",IF(L76&gt;0,L17/L76,IF(L17&gt;0,1,0)))</f>
        <v>1.2836416175141101E-2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419794</v>
      </c>
      <c r="C19" s="749">
        <f t="shared" si="0"/>
        <v>1</v>
      </c>
      <c r="D19" s="755">
        <v>0</v>
      </c>
      <c r="E19" s="750">
        <f t="shared" si="0"/>
        <v>0</v>
      </c>
      <c r="F19" s="747">
        <f t="shared" si="1"/>
        <v>419794</v>
      </c>
      <c r="G19" s="752">
        <f>IF(ISBLANK(F19),"  ",IF(F76&gt;0,F19/F76,IF(F19&gt;0,1,0)))</f>
        <v>4.307777210400111E-3</v>
      </c>
      <c r="H19" s="290">
        <v>434209</v>
      </c>
      <c r="I19" s="58">
        <f t="shared" si="3"/>
        <v>1</v>
      </c>
      <c r="J19" s="70">
        <v>0</v>
      </c>
      <c r="K19" s="60">
        <f t="shared" si="4"/>
        <v>0</v>
      </c>
      <c r="L19" s="44">
        <f t="shared" si="2"/>
        <v>434209</v>
      </c>
      <c r="M19" s="62">
        <f>IF(ISBLANK(L19),"  ",IF(L76&gt;0,L19/L76,IF(L19&gt;0,1,0)))</f>
        <v>4.2228711762589523E-3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725449</v>
      </c>
      <c r="E20" s="750">
        <f t="shared" si="0"/>
        <v>1</v>
      </c>
      <c r="F20" s="747">
        <f t="shared" si="1"/>
        <v>725449</v>
      </c>
      <c r="G20" s="752">
        <f>IF(ISBLANK(F20),"  ",IF(F77&gt;0,F20/F77,IF(F20&gt;0,1,0)))</f>
        <v>1</v>
      </c>
      <c r="H20" s="290">
        <v>0</v>
      </c>
      <c r="I20" s="58">
        <f t="shared" si="3"/>
        <v>0</v>
      </c>
      <c r="J20" s="70">
        <v>823688</v>
      </c>
      <c r="K20" s="60">
        <f t="shared" si="4"/>
        <v>1</v>
      </c>
      <c r="L20" s="44">
        <f t="shared" si="2"/>
        <v>823688</v>
      </c>
      <c r="M20" s="62">
        <f>IF(ISBLANK(L20),"  ",IF(L77&gt;0,L20/L77,IF(L20&gt;0,1,0)))</f>
        <v>1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8052661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8052661</v>
      </c>
      <c r="G34" s="752">
        <f>IF(ISBLANK(F34),"  ",IF(F76&gt;0,F34/F76,IF(F34&gt;0,1,0)))</f>
        <v>8.2633552501650248E-2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19950744</v>
      </c>
      <c r="C40" s="766">
        <f t="shared" si="0"/>
        <v>0.96491380207178368</v>
      </c>
      <c r="D40" s="765">
        <v>725449</v>
      </c>
      <c r="E40" s="767">
        <f t="shared" si="0"/>
        <v>3.772162819552731E-2</v>
      </c>
      <c r="F40" s="765">
        <f>F39+F38+F36+F34+F29+F28+F26+F27+F25+F24+F23+F22+F21+F20+F19+F18+F17+F16+F14+F13+F30+F31+F32</f>
        <v>20676193</v>
      </c>
      <c r="G40" s="768">
        <f>IF(ISBLANK(F40),"  ",IF(F76&gt;0,F40/F76,IF(F40&gt;0,1,0)))</f>
        <v>0.21217176282470521</v>
      </c>
      <c r="H40" s="295">
        <v>19231646</v>
      </c>
      <c r="I40" s="81">
        <f>IF(ISBLANK(H40),"  ",IF(L40&gt;0,H40/L40,IF(H40&gt;0,1,0)))</f>
        <v>0.95892923049798129</v>
      </c>
      <c r="J40" s="295">
        <v>823688</v>
      </c>
      <c r="K40" s="84">
        <f>IF(ISBLANK(J40),"  ",IF(L40&gt;0,J40/L40,IF(J40&gt;0,1,0)))</f>
        <v>4.1070769502018767E-2</v>
      </c>
      <c r="L40" s="295">
        <f>L39+L38+L36+L34+L29+L28+L26+L27+L25+L24+L23+L22+L21+L20+L19+L18+L17+L16+L14+L13+L30+L31+L32</f>
        <v>20055334</v>
      </c>
      <c r="M40" s="83">
        <f>IF(ISBLANK(L40),"  ",IF(L76&gt;0,L40/L76,IF(L40&gt;0,1,0)))</f>
        <v>0.19504683661288957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31358895.699999999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31358895.699999999</v>
      </c>
      <c r="G50" s="683">
        <f>IF(ISBLANK(F50),"  ",IF(F76&gt;0,F50/F76,IF(F50&gt;0,1,0)))</f>
        <v>0.32179387089804529</v>
      </c>
      <c r="H50" s="98">
        <v>37820003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37820003</v>
      </c>
      <c r="M50" s="56">
        <f>IF(ISBLANK(L50),"  ",IF(L76&gt;0,L50/L76,IF(L50&gt;0,1,0)))</f>
        <v>0.36781596087305218</v>
      </c>
      <c r="N50" s="286"/>
    </row>
    <row r="51" spans="1:14" s="266" customFormat="1" ht="44.25" x14ac:dyDescent="0.55000000000000004">
      <c r="A51" s="289" t="s">
        <v>49</v>
      </c>
      <c r="B51" s="753">
        <v>2274252.87</v>
      </c>
      <c r="C51" s="749">
        <f t="shared" si="0"/>
        <v>0.9790437336228317</v>
      </c>
      <c r="D51" s="755">
        <v>48680</v>
      </c>
      <c r="E51" s="750">
        <f t="shared" si="0"/>
        <v>2.1404858744641091E-2</v>
      </c>
      <c r="F51" s="774">
        <f t="shared" si="7"/>
        <v>2322932.87</v>
      </c>
      <c r="G51" s="752">
        <f>IF(ISBLANK(F51),"  ",IF(F76&gt;0,F51/F76,IF(F51&gt;0,1,0)))</f>
        <v>2.383711362876869E-2</v>
      </c>
      <c r="H51" s="292">
        <v>2274250</v>
      </c>
      <c r="I51" s="58">
        <f t="shared" si="8"/>
        <v>0.97965960872371527</v>
      </c>
      <c r="J51" s="70">
        <v>47219.6</v>
      </c>
      <c r="K51" s="60">
        <f t="shared" si="9"/>
        <v>2.034039127628464E-2</v>
      </c>
      <c r="L51" s="103">
        <f t="shared" si="10"/>
        <v>2321469.6</v>
      </c>
      <c r="M51" s="62">
        <f>IF(ISBLANK(L51),"  ",IF(L76&gt;0,L51/L76,IF(L51&gt;0,1,0)))</f>
        <v>2.2577300471435184E-2</v>
      </c>
      <c r="N51" s="286"/>
    </row>
    <row r="52" spans="1:14" s="266" customFormat="1" ht="44.25" x14ac:dyDescent="0.55000000000000004">
      <c r="A52" s="104" t="s">
        <v>50</v>
      </c>
      <c r="B52" s="775">
        <v>1791705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1791705</v>
      </c>
      <c r="G52" s="752">
        <f>IF(ISBLANK(F52),"  ",IF(F76&gt;0,F52/F76,IF(F52&gt;0,1,0)))</f>
        <v>1.8385841547901901E-2</v>
      </c>
      <c r="H52" s="105">
        <v>1692271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1692271</v>
      </c>
      <c r="M52" s="62">
        <f>IF(ISBLANK(L52),"  ",IF(L76&gt;0,L52/L76,IF(L52&gt;0,1,0)))</f>
        <v>1.6458070717831539E-2</v>
      </c>
      <c r="N52" s="286"/>
    </row>
    <row r="53" spans="1:14" s="266" customFormat="1" ht="44.25" x14ac:dyDescent="0.55000000000000004">
      <c r="A53" s="104" t="s">
        <v>51</v>
      </c>
      <c r="B53" s="775">
        <v>910205.35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910205.35</v>
      </c>
      <c r="G53" s="752">
        <f>IF(ISBLANK(F53),"  ",IF(F76&gt;0,F53/F76,IF(F53&gt;0,1,0)))</f>
        <v>9.3402046325441919E-3</v>
      </c>
      <c r="H53" s="105">
        <v>764479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764479</v>
      </c>
      <c r="M53" s="62">
        <f>IF(ISBLANK(L53),"  ",IF(L76&gt;0,L53/L76,IF(L53&gt;0,1,0)))</f>
        <v>7.4348904190269386E-3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466978</v>
      </c>
      <c r="E54" s="750">
        <f>IF(ISBLANK(D54),"  ",IF(H54&gt;0,D54/H54,IF(D54&gt;0,1,0)))</f>
        <v>1</v>
      </c>
      <c r="F54" s="777">
        <f t="shared" si="7"/>
        <v>466978</v>
      </c>
      <c r="G54" s="752">
        <f>IF(ISBLANK(F54),"  ",IF(F78&gt;0,F54/F78,IF(F54&gt;0,1,0)))</f>
        <v>1</v>
      </c>
      <c r="H54" s="105">
        <v>0</v>
      </c>
      <c r="I54" s="58">
        <f>IF(ISBLANK(H54),"  ",IF(L54&gt;0,H54/L54,IF(H54&gt;0,1,0)))</f>
        <v>0</v>
      </c>
      <c r="J54" s="106">
        <v>441918</v>
      </c>
      <c r="K54" s="60">
        <f>IF(ISBLANK(J54),"  ",IF(L54&gt;0,J54/L54,IF(J54&gt;0,1,0)))</f>
        <v>1</v>
      </c>
      <c r="L54" s="107">
        <f t="shared" si="10"/>
        <v>441918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759974.5</v>
      </c>
      <c r="C55" s="749">
        <f t="shared" si="0"/>
        <v>7.8920491785246044E-2</v>
      </c>
      <c r="D55" s="755">
        <v>8869647.4499999993</v>
      </c>
      <c r="E55" s="750">
        <f t="shared" si="0"/>
        <v>13.10879617450319</v>
      </c>
      <c r="F55" s="774">
        <f t="shared" si="7"/>
        <v>9629621.9499999993</v>
      </c>
      <c r="G55" s="752">
        <f>IF(ISBLANK(F55),"  ",IF(F76&gt;0,F55/F76,IF(F55&gt;0,1,0)))</f>
        <v>9.881576673553856E-2</v>
      </c>
      <c r="H55" s="292">
        <v>676618</v>
      </c>
      <c r="I55" s="58">
        <f t="shared" si="8"/>
        <v>7.2368779779532877E-2</v>
      </c>
      <c r="J55" s="70">
        <v>8672966.1999999993</v>
      </c>
      <c r="K55" s="60">
        <f t="shared" si="9"/>
        <v>0.92763122022046718</v>
      </c>
      <c r="L55" s="103">
        <f t="shared" si="10"/>
        <v>9349584.1999999993</v>
      </c>
      <c r="M55" s="62">
        <f>IF(ISBLANK(L55),"  ",IF(L76&gt;0,L55/L76,IF(L55&gt;0,1,0)))</f>
        <v>9.0928768469069304E-2</v>
      </c>
      <c r="N55" s="286"/>
    </row>
    <row r="56" spans="1:14" s="268" customFormat="1" ht="45" x14ac:dyDescent="0.6">
      <c r="A56" s="299" t="s">
        <v>54</v>
      </c>
      <c r="B56" s="778">
        <v>37095033.420000002</v>
      </c>
      <c r="C56" s="766">
        <f t="shared" si="0"/>
        <v>0.79808009842076277</v>
      </c>
      <c r="D56" s="770">
        <v>9385305.4499999993</v>
      </c>
      <c r="E56" s="767">
        <f t="shared" si="0"/>
        <v>0.21711362394890987</v>
      </c>
      <c r="F56" s="779">
        <f>F55+F53+F52+F51+F50+F54</f>
        <v>46480338.869999997</v>
      </c>
      <c r="G56" s="768">
        <f>IF(ISBLANK(F56),"  ",IF(F76&gt;0,F56/F76,IF(F56&gt;0,1,0)))</f>
        <v>0.47696476013440026</v>
      </c>
      <c r="H56" s="300">
        <v>43227621</v>
      </c>
      <c r="I56" s="81">
        <f t="shared" si="8"/>
        <v>0.82511639763375899</v>
      </c>
      <c r="J56" s="92">
        <v>9162103.7999999989</v>
      </c>
      <c r="K56" s="84">
        <f t="shared" si="9"/>
        <v>0.17488360236624109</v>
      </c>
      <c r="L56" s="103">
        <f t="shared" si="10"/>
        <v>52389724.799999997</v>
      </c>
      <c r="M56" s="83">
        <f>IF(ISBLANK(L56),"  ",IF(L76&gt;0,L56/L76,IF(L56&gt;0,1,0)))</f>
        <v>0.50951283550101178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449152.53</v>
      </c>
      <c r="E59" s="750">
        <f t="shared" si="0"/>
        <v>1</v>
      </c>
      <c r="F59" s="747">
        <f t="shared" si="11"/>
        <v>449152.53</v>
      </c>
      <c r="G59" s="752">
        <f>IF(ISBLANK(F59),"  ",IF(F76&gt;0,F59/F76,IF(F59&gt;0,1,0)))</f>
        <v>4.6090440376173845E-3</v>
      </c>
      <c r="H59" s="290">
        <v>0</v>
      </c>
      <c r="I59" s="58">
        <f t="shared" si="8"/>
        <v>0</v>
      </c>
      <c r="J59" s="70">
        <v>449153</v>
      </c>
      <c r="K59" s="60">
        <f t="shared" si="9"/>
        <v>1</v>
      </c>
      <c r="L59" s="44">
        <f t="shared" si="10"/>
        <v>449153</v>
      </c>
      <c r="M59" s="62">
        <f>IF(ISBLANK(L59),"  ",IF(L76&gt;0,L59/L76,IF(L59&gt;0,1,0)))</f>
        <v>4.3682080689949714E-3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1821365.6</v>
      </c>
      <c r="E60" s="750">
        <f t="shared" si="0"/>
        <v>1</v>
      </c>
      <c r="F60" s="764">
        <f t="shared" si="11"/>
        <v>1821365.6</v>
      </c>
      <c r="G60" s="752">
        <f>IF(ISBLANK(F60),"  ",IF(F76&gt;0,F60/F76,IF(F60&gt;0,1,0)))</f>
        <v>1.869020811037491E-2</v>
      </c>
      <c r="H60" s="294">
        <v>0</v>
      </c>
      <c r="I60" s="58">
        <f t="shared" si="8"/>
        <v>0</v>
      </c>
      <c r="J60" s="78">
        <v>2000674</v>
      </c>
      <c r="K60" s="60">
        <f t="shared" si="9"/>
        <v>1</v>
      </c>
      <c r="L60" s="79">
        <f t="shared" si="10"/>
        <v>2000674</v>
      </c>
      <c r="M60" s="62">
        <f>IF(ISBLANK(L60),"  ",IF(L76&gt;0,L60/L76,IF(L60&gt;0,1,0)))</f>
        <v>1.9457423885020125E-2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3886952.0000000009</v>
      </c>
      <c r="E62" s="750">
        <f t="shared" si="0"/>
        <v>1</v>
      </c>
      <c r="F62" s="747">
        <f t="shared" si="11"/>
        <v>3886952.0000000009</v>
      </c>
      <c r="G62" s="752">
        <f>IF(ISBLANK(F62),"  ",IF(F76&gt;0,F62/F76,IF(F62&gt;0,1,0)))</f>
        <v>3.9886523493711523E-2</v>
      </c>
      <c r="H62" s="290">
        <v>0</v>
      </c>
      <c r="I62" s="58">
        <f t="shared" si="8"/>
        <v>0</v>
      </c>
      <c r="J62" s="70">
        <v>3978515</v>
      </c>
      <c r="K62" s="60">
        <f t="shared" si="9"/>
        <v>1</v>
      </c>
      <c r="L62" s="44">
        <f t="shared" si="10"/>
        <v>3978515</v>
      </c>
      <c r="M62" s="62">
        <f>IF(ISBLANK(L62),"  ",IF(L76&gt;0,L62/L76,IF(L62&gt;0,1,0)))</f>
        <v>3.8692786924761781E-2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6146924</v>
      </c>
      <c r="E63" s="750">
        <f t="shared" si="0"/>
        <v>1</v>
      </c>
      <c r="F63" s="747">
        <f t="shared" si="11"/>
        <v>6146924</v>
      </c>
      <c r="G63" s="752">
        <f>IF(ISBLANK(F63),"  ",IF(F76&gt;0,F63/F76,IF(F63&gt;0,1,0)))</f>
        <v>6.3077554994262638E-2</v>
      </c>
      <c r="H63" s="290">
        <v>0</v>
      </c>
      <c r="I63" s="58">
        <f t="shared" si="8"/>
        <v>0</v>
      </c>
      <c r="J63" s="70">
        <v>5997110</v>
      </c>
      <c r="K63" s="60">
        <f t="shared" si="9"/>
        <v>1</v>
      </c>
      <c r="L63" s="44">
        <f t="shared" si="10"/>
        <v>5997110</v>
      </c>
      <c r="M63" s="62">
        <f>IF(ISBLANK(L63),"  ",IF(L76&gt;0,L63/L76,IF(L63&gt;0,1,0)))</f>
        <v>5.8324500320938368E-2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435299.95</v>
      </c>
      <c r="E64" s="750">
        <f t="shared" si="0"/>
        <v>1</v>
      </c>
      <c r="F64" s="747">
        <f t="shared" si="11"/>
        <v>435299.95</v>
      </c>
      <c r="G64" s="752">
        <f>IF(ISBLANK(F64),"  ",IF(F76&gt;0,F64/F76,IF(F64&gt;0,1,0)))</f>
        <v>4.4668937724176806E-3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1085236.01</v>
      </c>
      <c r="E65" s="750">
        <f t="shared" si="0"/>
        <v>1</v>
      </c>
      <c r="F65" s="747">
        <f t="shared" si="11"/>
        <v>1085236.01</v>
      </c>
      <c r="G65" s="752">
        <f>IF(ISBLANK(F65),"  ",IF(F76&gt;0,F65/F76,IF(F65&gt;0,1,0)))</f>
        <v>1.1136307216833844E-2</v>
      </c>
      <c r="H65" s="290">
        <v>0</v>
      </c>
      <c r="I65" s="58">
        <f t="shared" si="8"/>
        <v>0</v>
      </c>
      <c r="J65" s="70">
        <v>1266551</v>
      </c>
      <c r="K65" s="60">
        <f t="shared" si="9"/>
        <v>1</v>
      </c>
      <c r="L65" s="44">
        <f t="shared" si="10"/>
        <v>1266551</v>
      </c>
      <c r="M65" s="62">
        <f>IF(ISBLANK(L65),"  ",IF(L76&gt;0,L65/L76,IF(L65&gt;0,1,0)))</f>
        <v>1.2317758754797696E-2</v>
      </c>
      <c r="N65" s="286"/>
    </row>
    <row r="66" spans="1:14" s="266" customFormat="1" ht="44.25" x14ac:dyDescent="0.55000000000000004">
      <c r="A66" s="297" t="s">
        <v>64</v>
      </c>
      <c r="B66" s="738">
        <v>444062.5</v>
      </c>
      <c r="C66" s="749">
        <f t="shared" si="0"/>
        <v>0.14068753719437904</v>
      </c>
      <c r="D66" s="755">
        <v>2712311.61</v>
      </c>
      <c r="E66" s="750">
        <f t="shared" si="0"/>
        <v>5.8771776536893903</v>
      </c>
      <c r="F66" s="747">
        <f t="shared" si="11"/>
        <v>3156374.11</v>
      </c>
      <c r="G66" s="752">
        <f>IF(ISBLANK(F66),"  ",IF(F76&gt;0,F66/F76,IF(F66&gt;0,1,0)))</f>
        <v>3.2389592177484508E-2</v>
      </c>
      <c r="H66" s="290">
        <v>461499</v>
      </c>
      <c r="I66" s="58">
        <f t="shared" si="8"/>
        <v>0.14541419661554419</v>
      </c>
      <c r="J66" s="70">
        <v>2712187</v>
      </c>
      <c r="K66" s="60">
        <f t="shared" si="9"/>
        <v>0.85458580338445578</v>
      </c>
      <c r="L66" s="44">
        <f t="shared" si="10"/>
        <v>3173686</v>
      </c>
      <c r="M66" s="62">
        <f>IF(ISBLANK(L66),"  ",IF(L76&gt;0,L66/L76,IF(L66&gt;0,1,0)))</f>
        <v>3.0865475224826223E-2</v>
      </c>
      <c r="N66" s="286"/>
    </row>
    <row r="67" spans="1:14" s="268" customFormat="1" ht="45" x14ac:dyDescent="0.6">
      <c r="A67" s="301" t="s">
        <v>65</v>
      </c>
      <c r="B67" s="769">
        <v>37539095.920000002</v>
      </c>
      <c r="C67" s="766">
        <f t="shared" si="0"/>
        <v>0.59152417277619673</v>
      </c>
      <c r="D67" s="770">
        <v>25922547.149999999</v>
      </c>
      <c r="E67" s="767">
        <f t="shared" si="0"/>
        <v>0.59334102289082491</v>
      </c>
      <c r="F67" s="769">
        <f>F66+F65+F64+F63+F62+F61+F60+F59+F58+F57+F56</f>
        <v>63461643.069999993</v>
      </c>
      <c r="G67" s="768">
        <f>IF(ISBLANK(F67),"  ",IF(F76&gt;0,F67/F76,IF(F67&gt;0,1,0)))</f>
        <v>0.65122088393710276</v>
      </c>
      <c r="H67" s="298">
        <v>43689120</v>
      </c>
      <c r="I67" s="81">
        <f t="shared" si="8"/>
        <v>0.63084050188723295</v>
      </c>
      <c r="J67" s="92">
        <v>25566293.799999997</v>
      </c>
      <c r="K67" s="84">
        <f t="shared" si="9"/>
        <v>0.36915949811276699</v>
      </c>
      <c r="L67" s="298">
        <f>L66+L65+L64+L63+L62+L61+L60+L59+L58+L57+L56</f>
        <v>69255413.799999997</v>
      </c>
      <c r="M67" s="83">
        <f>IF(ISBLANK(L67),"  ",IF(L76&gt;0,L67/L76,IF(L67&gt;0,1,0)))</f>
        <v>0.67353898868035089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521157.84999999963</v>
      </c>
      <c r="E69" s="681">
        <f t="shared" si="0"/>
        <v>1</v>
      </c>
      <c r="F69" s="693">
        <f>D69+B69</f>
        <v>521157.84999999963</v>
      </c>
      <c r="G69" s="683">
        <f>IF(ISBLANK(F69),"  ",IF(F76&gt;0,F69/F76,IF(F69&gt;0,1,0)))</f>
        <v>5.3479371054639124E-3</v>
      </c>
      <c r="H69" s="273">
        <v>0</v>
      </c>
      <c r="I69" s="52">
        <f>IF(ISBLANK(H69),"  ",IF(L69&gt;0,H69/L69,IF(H69&gt;0,1,0)))</f>
        <v>0</v>
      </c>
      <c r="J69" s="59">
        <v>521158</v>
      </c>
      <c r="K69" s="54">
        <f>IF(ISBLANK(J69),"  ",IF(L69&gt;0,J69/L69,IF(J69&gt;0,1,0)))</f>
        <v>1</v>
      </c>
      <c r="L69" s="68">
        <f>J69+H69</f>
        <v>521158</v>
      </c>
      <c r="M69" s="56">
        <f>IF(ISBLANK(L69),"  ",IF(L76&gt;0,L69/L76,IF(L69&gt;0,1,0)))</f>
        <v>5.0684879780860444E-3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12090320</v>
      </c>
      <c r="E72" s="681">
        <f t="shared" si="0"/>
        <v>1</v>
      </c>
      <c r="F72" s="693">
        <f>D72+B72</f>
        <v>12090320</v>
      </c>
      <c r="G72" s="683">
        <f>IF(ISBLANK(F72),"  ",IF(F76&gt;0,F72/F76,IF(F72&gt;0,1,0)))</f>
        <v>0.12406657780350522</v>
      </c>
      <c r="H72" s="273">
        <v>0</v>
      </c>
      <c r="I72" s="52">
        <f>IF(ISBLANK(H72),"  ",IF(L72&gt;0,H72/L72,IF(H72&gt;0,1,0)))</f>
        <v>0</v>
      </c>
      <c r="J72" s="59">
        <v>12090320</v>
      </c>
      <c r="K72" s="54">
        <f>IF(ISBLANK(J72),"  ",IF(L72&gt;0,J72/L72,IF(J72&gt;0,1,0)))</f>
        <v>1</v>
      </c>
      <c r="L72" s="68">
        <f>J72+H72</f>
        <v>12090320</v>
      </c>
      <c r="M72" s="56">
        <f>IF(ISBLANK(L72),"  ",IF(L76&gt;0,L72/L76,IF(L72&gt;0,1,0)))</f>
        <v>0.1175836148945488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700943.95</v>
      </c>
      <c r="E73" s="750">
        <f t="shared" si="0"/>
        <v>1</v>
      </c>
      <c r="F73" s="747">
        <f>D73+B73</f>
        <v>700943.95</v>
      </c>
      <c r="G73" s="752">
        <f>IF(ISBLANK(F73),"  ",IF(F76&gt;0,F73/F76,IF(F73&gt;0,1,0)))</f>
        <v>7.1928383292229866E-3</v>
      </c>
      <c r="H73" s="290">
        <v>0</v>
      </c>
      <c r="I73" s="58">
        <f>IF(ISBLANK(H73),"  ",IF(L73&gt;0,H73/L73,IF(H73&gt;0,1,0)))</f>
        <v>0</v>
      </c>
      <c r="J73" s="70">
        <v>900944</v>
      </c>
      <c r="K73" s="60">
        <f>IF(ISBLANK(J73),"  ",IF(L73&gt;0,J73/L73,IF(J73&gt;0,1,0)))</f>
        <v>1</v>
      </c>
      <c r="L73" s="44">
        <f>J73+H73</f>
        <v>900944</v>
      </c>
      <c r="M73" s="62">
        <f>IF(ISBLANK(L73),"  ",IF(L76&gt;0,L73/L76,IF(L73&gt;0,1,0)))</f>
        <v>8.7620718341246857E-3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13312421.799999999</v>
      </c>
      <c r="E74" s="767">
        <f t="shared" si="0"/>
        <v>1</v>
      </c>
      <c r="F74" s="779">
        <f>F73+F72+F71+F70+F69</f>
        <v>13312421.799999999</v>
      </c>
      <c r="G74" s="785">
        <f>IF(ISBLANK(F74),"  ",IF(F76&gt;0,F74/F76,IF(F74&gt;0,1,0)))</f>
        <v>0.13660735323819212</v>
      </c>
      <c r="H74" s="118">
        <v>0</v>
      </c>
      <c r="I74" s="81">
        <f>IF(ISBLANK(H74),"  ",IF(L74&gt;0,H74/L74,IF(H74&gt;0,1,0)))</f>
        <v>0</v>
      </c>
      <c r="J74" s="96">
        <v>13512422</v>
      </c>
      <c r="K74" s="84">
        <f>IF(ISBLANK(J74),"  ",IF(L74&gt;0,J74/L74,IF(J74&gt;0,1,0)))</f>
        <v>1</v>
      </c>
      <c r="L74" s="119">
        <f>L73+L72+L71+L70+L69</f>
        <v>13512422</v>
      </c>
      <c r="M74" s="83">
        <f>IF(ISBLANK(L74),"  ",IF(L76&gt;0,L74/L76,IF(L74&gt;0,1,0)))</f>
        <v>0.13141417470675953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57489839.920000002</v>
      </c>
      <c r="C76" s="829">
        <f t="shared" si="0"/>
        <v>0.5899403570249373</v>
      </c>
      <c r="D76" s="830">
        <v>39960417.949999996</v>
      </c>
      <c r="E76" s="831">
        <f>IF(ISBLANK(D76),"  ",IF(F76&gt;0,D76/F76,IF(D76&gt;0,1,0)))</f>
        <v>0.41005964297506275</v>
      </c>
      <c r="F76" s="830">
        <f>F74+F67+F47+F40+F48+F75</f>
        <v>97450257.86999999</v>
      </c>
      <c r="G76" s="832">
        <f>IF(ISBLANK(F76),"  ",IF(F76&gt;0,F76/F76,IF(F76&gt;0,1,0)))</f>
        <v>1</v>
      </c>
      <c r="H76" s="122">
        <v>62920766</v>
      </c>
      <c r="I76" s="123">
        <f>IF(ISBLANK(H76),"  ",IF(L76&gt;0,H76/L76,IF(H76&gt;0,1,0)))</f>
        <v>0.61193178660399561</v>
      </c>
      <c r="J76" s="122">
        <v>39902403.799999997</v>
      </c>
      <c r="K76" s="124">
        <f>IF(ISBLANK(J76),"  ",IF(L76&gt;0,J76/L76,IF(J76&gt;0,1,0)))</f>
        <v>0.38806821339600445</v>
      </c>
      <c r="L76" s="122">
        <f>L74+L67+L47+L40+L48+L75</f>
        <v>102823169.8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abSelected="1" zoomScale="30" zoomScaleNormal="30" workbookViewId="0">
      <selection activeCell="K2" sqref="K2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136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8709396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8709396</v>
      </c>
      <c r="G13" s="683">
        <f>IF(ISBLANK(F13),"  ",IF(F76&gt;0,F13/F76,IF(F13&gt;0,1,0)))</f>
        <v>9.3959711704708446E-2</v>
      </c>
      <c r="H13" s="9">
        <v>14911317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14911317</v>
      </c>
      <c r="M13" s="56">
        <f>IF(ISBLANK(L13),"  ",IF(L76&gt;0,L13/L76,IF(L13&gt;0,1,0)))</f>
        <v>0.15464562817308614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7987329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7987329</v>
      </c>
      <c r="G15" s="757">
        <f>IF(ISBLANK(F15),"  ",IF(F77&gt;0,F15/F77,IF(F15&gt;0,1,0)))</f>
        <v>1</v>
      </c>
      <c r="H15" s="292">
        <v>1158891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1158891</v>
      </c>
      <c r="M15" s="66">
        <f>IF(ISBLANK(L15),"  ",IF(L76&gt;0,L15/L76,IF(L15&gt;0,1,0)))</f>
        <v>1.2018886506076959E-2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1100857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1100857</v>
      </c>
      <c r="G17" s="752">
        <f>IF(ISBLANK(F17),"  ",IF(F76&gt;0,F17/F76,IF(F17&gt;0,1,0)))</f>
        <v>1.1876392616446676E-2</v>
      </c>
      <c r="H17" s="290">
        <v>1158891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1158891</v>
      </c>
      <c r="M17" s="62">
        <f>IF(ISBLANK(L17),"  ",IF(L76&gt;0,L17/L76,IF(L17&gt;0,1,0)))</f>
        <v>1.2018886506076959E-2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6886472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6886472</v>
      </c>
      <c r="G34" s="752">
        <f>IF(ISBLANK(F34),"  ",IF(F76&gt;0,F34/F76,IF(F34&gt;0,1,0)))</f>
        <v>7.4293432493200098E-2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16696725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16696725</v>
      </c>
      <c r="G40" s="768">
        <f>IF(ISBLANK(F40),"  ",IF(F76&gt;0,F40/F76,IF(F40&gt;0,1,0)))</f>
        <v>0.18012953681435523</v>
      </c>
      <c r="H40" s="295">
        <v>16070208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16070208</v>
      </c>
      <c r="M40" s="83">
        <f>IF(ISBLANK(L40),"  ",IF(L76&gt;0,L40/L76,IF(L40&gt;0,1,0)))</f>
        <v>0.1666645146791631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27887368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27887368</v>
      </c>
      <c r="G50" s="683">
        <f>IF(ISBLANK(F50),"  ",IF(F76&gt;0,F50/F76,IF(F50&gt;0,1,0)))</f>
        <v>0.30085772394355609</v>
      </c>
      <c r="H50" s="98">
        <v>30847106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30847106</v>
      </c>
      <c r="M50" s="56">
        <f>IF(ISBLANK(L50),"  ",IF(L76&gt;0,L50/L76,IF(L50&gt;0,1,0)))</f>
        <v>0.31991608016191825</v>
      </c>
      <c r="N50" s="286"/>
    </row>
    <row r="51" spans="1:14" s="266" customFormat="1" ht="44.25" x14ac:dyDescent="0.55000000000000004">
      <c r="A51" s="289" t="s">
        <v>49</v>
      </c>
      <c r="B51" s="753">
        <v>1615677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1615677</v>
      </c>
      <c r="G51" s="752">
        <f>IF(ISBLANK(F51),"  ",IF(F76&gt;0,F51/F76,IF(F51&gt;0,1,0)))</f>
        <v>1.7430433192833144E-2</v>
      </c>
      <c r="H51" s="292">
        <v>1695000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1695000</v>
      </c>
      <c r="M51" s="62">
        <f>IF(ISBLANK(L51),"  ",IF(L76&gt;0,L51/L76,IF(L51&gt;0,1,0)))</f>
        <v>1.7578885872614806E-2</v>
      </c>
      <c r="N51" s="286"/>
    </row>
    <row r="52" spans="1:14" s="266" customFormat="1" ht="44.25" x14ac:dyDescent="0.55000000000000004">
      <c r="A52" s="104" t="s">
        <v>50</v>
      </c>
      <c r="B52" s="775">
        <v>1453121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1453121</v>
      </c>
      <c r="G52" s="752">
        <f>IF(ISBLANK(F52),"  ",IF(F76&gt;0,F52/F76,IF(F52&gt;0,1,0)))</f>
        <v>1.567672778135908E-2</v>
      </c>
      <c r="H52" s="105">
        <v>1438132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1438132</v>
      </c>
      <c r="M52" s="62">
        <f>IF(ISBLANK(L52),"  ",IF(L76&gt;0,L52/L76,IF(L52&gt;0,1,0)))</f>
        <v>1.4914901650593082E-2</v>
      </c>
      <c r="N52" s="286"/>
    </row>
    <row r="53" spans="1:14" s="266" customFormat="1" ht="44.25" x14ac:dyDescent="0.55000000000000004">
      <c r="A53" s="104" t="s">
        <v>51</v>
      </c>
      <c r="B53" s="775">
        <v>728986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728986</v>
      </c>
      <c r="G53" s="752">
        <f>IF(ISBLANK(F53),"  ",IF(F76&gt;0,F53/F76,IF(F53&gt;0,1,0)))</f>
        <v>7.864530949880863E-3</v>
      </c>
      <c r="H53" s="105">
        <v>717195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717195</v>
      </c>
      <c r="M53" s="62">
        <f>IF(ISBLANK(L53),"  ",IF(L76&gt;0,L53/L76,IF(L53&gt;0,1,0)))</f>
        <v>7.4380466391799262E-3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2182557</v>
      </c>
      <c r="E54" s="750">
        <f>IF(ISBLANK(D54),"  ",IF(H54&gt;0,D54/H54,IF(D54&gt;0,1,0)))</f>
        <v>1</v>
      </c>
      <c r="F54" s="777">
        <f t="shared" si="7"/>
        <v>2182557</v>
      </c>
      <c r="G54" s="752">
        <f>IF(ISBLANK(F54),"  ",IF(F78&gt;0,F54/F78,IF(F54&gt;0,1,0)))</f>
        <v>1</v>
      </c>
      <c r="H54" s="105">
        <v>0</v>
      </c>
      <c r="I54" s="58">
        <f>IF(ISBLANK(H54),"  ",IF(L54&gt;0,H54/L54,IF(H54&gt;0,1,0)))</f>
        <v>0</v>
      </c>
      <c r="J54" s="106">
        <v>2266357</v>
      </c>
      <c r="K54" s="60">
        <f>IF(ISBLANK(J54),"  ",IF(L54&gt;0,J54/L54,IF(J54&gt;0,1,0)))</f>
        <v>1</v>
      </c>
      <c r="L54" s="107">
        <f t="shared" si="10"/>
        <v>2266357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1261443</v>
      </c>
      <c r="C55" s="749">
        <f t="shared" si="0"/>
        <v>0.17779877287227691</v>
      </c>
      <c r="D55" s="755">
        <v>5833336</v>
      </c>
      <c r="E55" s="750">
        <f t="shared" si="0"/>
        <v>4.7830656594354943</v>
      </c>
      <c r="F55" s="774">
        <f t="shared" si="7"/>
        <v>7094779</v>
      </c>
      <c r="G55" s="752">
        <f>IF(ISBLANK(F55),"  ",IF(F76&gt;0,F55/F76,IF(F55&gt;0,1,0)))</f>
        <v>7.6540714126286102E-2</v>
      </c>
      <c r="H55" s="292">
        <v>1219581</v>
      </c>
      <c r="I55" s="58">
        <f t="shared" si="8"/>
        <v>0.16228160635212782</v>
      </c>
      <c r="J55" s="70">
        <v>6295633</v>
      </c>
      <c r="K55" s="60">
        <f t="shared" si="9"/>
        <v>0.83771839364787215</v>
      </c>
      <c r="L55" s="103">
        <f t="shared" si="10"/>
        <v>7515214</v>
      </c>
      <c r="M55" s="62">
        <f>IF(ISBLANK(L55),"  ",IF(L76&gt;0,L55/L76,IF(L55&gt;0,1,0)))</f>
        <v>7.7940465613142773E-2</v>
      </c>
      <c r="N55" s="286"/>
    </row>
    <row r="56" spans="1:14" s="268" customFormat="1" ht="45" x14ac:dyDescent="0.6">
      <c r="A56" s="299" t="s">
        <v>54</v>
      </c>
      <c r="B56" s="778">
        <v>32946595</v>
      </c>
      <c r="C56" s="766">
        <f t="shared" si="0"/>
        <v>0.80431137385990814</v>
      </c>
      <c r="D56" s="770">
        <v>8015893</v>
      </c>
      <c r="E56" s="767">
        <f t="shared" si="0"/>
        <v>0.22317815729336521</v>
      </c>
      <c r="F56" s="779">
        <f>F55+F53+F52+F51+F50+F54</f>
        <v>40962488</v>
      </c>
      <c r="G56" s="768">
        <f>IF(ISBLANK(F56),"  ",IF(F76&gt;0,F56/F76,IF(F56&gt;0,1,0)))</f>
        <v>0.44191624346712205</v>
      </c>
      <c r="H56" s="300">
        <v>35917014</v>
      </c>
      <c r="I56" s="81">
        <f t="shared" si="8"/>
        <v>0.80750490725916435</v>
      </c>
      <c r="J56" s="92">
        <v>8561990</v>
      </c>
      <c r="K56" s="84">
        <f t="shared" si="9"/>
        <v>0.19249509274083565</v>
      </c>
      <c r="L56" s="103">
        <f t="shared" si="10"/>
        <v>44479004</v>
      </c>
      <c r="M56" s="83">
        <f>IF(ISBLANK(L56),"  ",IF(L76&gt;0,L56/L76,IF(L56&gt;0,1,0)))</f>
        <v>0.46129282303455899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33993</v>
      </c>
      <c r="C59" s="749">
        <f t="shared" si="0"/>
        <v>1</v>
      </c>
      <c r="D59" s="755">
        <v>0</v>
      </c>
      <c r="E59" s="750">
        <f t="shared" si="0"/>
        <v>0</v>
      </c>
      <c r="F59" s="747">
        <f t="shared" si="11"/>
        <v>33993</v>
      </c>
      <c r="G59" s="752">
        <f>IF(ISBLANK(F59),"  ",IF(F76&gt;0,F59/F76,IF(F59&gt;0,1,0)))</f>
        <v>3.6672720817587743E-4</v>
      </c>
      <c r="H59" s="290">
        <v>37174</v>
      </c>
      <c r="I59" s="58">
        <f t="shared" si="8"/>
        <v>1</v>
      </c>
      <c r="J59" s="70">
        <v>0</v>
      </c>
      <c r="K59" s="60">
        <f t="shared" si="9"/>
        <v>0</v>
      </c>
      <c r="L59" s="44">
        <f t="shared" si="10"/>
        <v>37174</v>
      </c>
      <c r="M59" s="62">
        <f>IF(ISBLANK(L59),"  ",IF(L76&gt;0,L59/L76,IF(L59&gt;0,1,0)))</f>
        <v>3.8553245040034382E-4</v>
      </c>
      <c r="N59" s="286"/>
    </row>
    <row r="60" spans="1:14" s="266" customFormat="1" ht="44.25" x14ac:dyDescent="0.55000000000000004">
      <c r="A60" s="297" t="s">
        <v>58</v>
      </c>
      <c r="B60" s="762">
        <v>126551</v>
      </c>
      <c r="C60" s="749">
        <f t="shared" si="0"/>
        <v>0.1399049251008789</v>
      </c>
      <c r="D60" s="763">
        <v>777999</v>
      </c>
      <c r="E60" s="750">
        <f t="shared" si="0"/>
        <v>7.0727181818181819</v>
      </c>
      <c r="F60" s="764">
        <f t="shared" si="11"/>
        <v>904550</v>
      </c>
      <c r="G60" s="752">
        <f>IF(ISBLANK(F60),"  ",IF(F76&gt;0,F60/F76,IF(F60&gt;0,1,0)))</f>
        <v>9.7585707691433508E-3</v>
      </c>
      <c r="H60" s="294">
        <v>110000</v>
      </c>
      <c r="I60" s="58">
        <f t="shared" si="8"/>
        <v>0.12790697674418605</v>
      </c>
      <c r="J60" s="78">
        <v>750000</v>
      </c>
      <c r="K60" s="60">
        <f t="shared" si="9"/>
        <v>0.87209302325581395</v>
      </c>
      <c r="L60" s="79">
        <f t="shared" si="10"/>
        <v>860000</v>
      </c>
      <c r="M60" s="62">
        <f>IF(ISBLANK(L60),"  ",IF(L76&gt;0,L60/L76,IF(L60&gt;0,1,0)))</f>
        <v>8.919080737727866E-3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2238194</v>
      </c>
      <c r="E62" s="750">
        <f t="shared" si="0"/>
        <v>1</v>
      </c>
      <c r="F62" s="747">
        <f t="shared" si="11"/>
        <v>2238194</v>
      </c>
      <c r="G62" s="752">
        <f>IF(ISBLANK(F62),"  ",IF(F76&gt;0,F62/F76,IF(F62&gt;0,1,0)))</f>
        <v>2.4146342981672692E-2</v>
      </c>
      <c r="H62" s="290">
        <v>0</v>
      </c>
      <c r="I62" s="58">
        <f t="shared" si="8"/>
        <v>0</v>
      </c>
      <c r="J62" s="70">
        <v>3891441</v>
      </c>
      <c r="K62" s="60">
        <f t="shared" si="9"/>
        <v>1</v>
      </c>
      <c r="L62" s="44">
        <f t="shared" si="10"/>
        <v>3891441</v>
      </c>
      <c r="M62" s="62">
        <f>IF(ISBLANK(L62),"  ",IF(L76&gt;0,L62/L76,IF(L62&gt;0,1,0)))</f>
        <v>4.0358228447795887E-2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15542523</v>
      </c>
      <c r="E63" s="750">
        <f t="shared" si="0"/>
        <v>1</v>
      </c>
      <c r="F63" s="747">
        <f t="shared" si="11"/>
        <v>15542523</v>
      </c>
      <c r="G63" s="752">
        <f>IF(ISBLANK(F63),"  ",IF(F76&gt;0,F63/F76,IF(F63&gt;0,1,0)))</f>
        <v>0.16767764150852713</v>
      </c>
      <c r="H63" s="290">
        <v>0</v>
      </c>
      <c r="I63" s="58">
        <f t="shared" si="8"/>
        <v>0</v>
      </c>
      <c r="J63" s="70">
        <v>15832961</v>
      </c>
      <c r="K63" s="60">
        <f t="shared" si="9"/>
        <v>1</v>
      </c>
      <c r="L63" s="44">
        <f t="shared" si="10"/>
        <v>15832961</v>
      </c>
      <c r="M63" s="62">
        <f>IF(ISBLANK(L63),"  ",IF(L76&gt;0,L63/L76,IF(L63&gt;0,1,0)))</f>
        <v>0.16420402032127504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300089</v>
      </c>
      <c r="E64" s="750">
        <f t="shared" si="0"/>
        <v>1</v>
      </c>
      <c r="F64" s="747">
        <f t="shared" si="11"/>
        <v>300089</v>
      </c>
      <c r="G64" s="752">
        <f>IF(ISBLANK(F64),"  ",IF(F76&gt;0,F64/F76,IF(F64&gt;0,1,0)))</f>
        <v>3.2374548046448055E-3</v>
      </c>
      <c r="H64" s="290">
        <v>0</v>
      </c>
      <c r="I64" s="58">
        <f t="shared" si="8"/>
        <v>0</v>
      </c>
      <c r="J64" s="70">
        <v>290000</v>
      </c>
      <c r="K64" s="60">
        <f t="shared" si="9"/>
        <v>1</v>
      </c>
      <c r="L64" s="44">
        <f t="shared" si="10"/>
        <v>290000</v>
      </c>
      <c r="M64" s="62">
        <f>IF(ISBLANK(L64),"  ",IF(L76&gt;0,L64/L76,IF(L64&gt;0,1,0)))</f>
        <v>3.0075969929547457E-3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2077564</v>
      </c>
      <c r="E65" s="750">
        <f t="shared" si="0"/>
        <v>1</v>
      </c>
      <c r="F65" s="747">
        <f t="shared" si="11"/>
        <v>2077564</v>
      </c>
      <c r="G65" s="752">
        <f>IF(ISBLANK(F65),"  ",IF(F76&gt;0,F65/F76,IF(F65&gt;0,1,0)))</f>
        <v>2.2413415865816744E-2</v>
      </c>
      <c r="H65" s="290">
        <v>0</v>
      </c>
      <c r="I65" s="58">
        <f t="shared" si="8"/>
        <v>0</v>
      </c>
      <c r="J65" s="70">
        <v>1075000</v>
      </c>
      <c r="K65" s="60">
        <f t="shared" si="9"/>
        <v>1</v>
      </c>
      <c r="L65" s="44">
        <f t="shared" si="10"/>
        <v>1075000</v>
      </c>
      <c r="M65" s="62">
        <f>IF(ISBLANK(L65),"  ",IF(L76&gt;0,L65/L76,IF(L65&gt;0,1,0)))</f>
        <v>1.1148850922159833E-2</v>
      </c>
      <c r="N65" s="286"/>
    </row>
    <row r="66" spans="1:14" s="266" customFormat="1" ht="44.25" x14ac:dyDescent="0.55000000000000004">
      <c r="A66" s="297" t="s">
        <v>64</v>
      </c>
      <c r="B66" s="738">
        <v>2330635</v>
      </c>
      <c r="C66" s="749">
        <f t="shared" si="0"/>
        <v>0.6824196281855629</v>
      </c>
      <c r="D66" s="755">
        <v>1084617</v>
      </c>
      <c r="E66" s="750">
        <f t="shared" si="0"/>
        <v>0.38467638710620145</v>
      </c>
      <c r="F66" s="747">
        <f t="shared" si="11"/>
        <v>3415252</v>
      </c>
      <c r="G66" s="752">
        <f>IF(ISBLANK(F66),"  ",IF(F76&gt;0,F66/F76,IF(F66&gt;0,1,0)))</f>
        <v>3.6844816026154845E-2</v>
      </c>
      <c r="H66" s="290">
        <v>2819557</v>
      </c>
      <c r="I66" s="58">
        <f t="shared" si="8"/>
        <v>0.72186110695079697</v>
      </c>
      <c r="J66" s="70">
        <v>1086398</v>
      </c>
      <c r="K66" s="60">
        <f t="shared" si="9"/>
        <v>0.27813889304920308</v>
      </c>
      <c r="L66" s="44">
        <f t="shared" si="10"/>
        <v>3905955</v>
      </c>
      <c r="M66" s="62">
        <f>IF(ISBLANK(L66),"  ",IF(L76&gt;0,L66/L76,IF(L66&gt;0,1,0)))</f>
        <v>4.0508753491781214E-2</v>
      </c>
      <c r="N66" s="286"/>
    </row>
    <row r="67" spans="1:14" s="268" customFormat="1" ht="45" x14ac:dyDescent="0.6">
      <c r="A67" s="301" t="s">
        <v>65</v>
      </c>
      <c r="B67" s="769">
        <v>35437774</v>
      </c>
      <c r="C67" s="766">
        <f t="shared" si="0"/>
        <v>0.54124416665484276</v>
      </c>
      <c r="D67" s="770">
        <v>30036879</v>
      </c>
      <c r="E67" s="767">
        <f t="shared" si="0"/>
        <v>0.77247906548096124</v>
      </c>
      <c r="F67" s="769">
        <f>F66+F65+F64+F63+F62+F61+F60+F59+F58+F57+F56</f>
        <v>65474653</v>
      </c>
      <c r="G67" s="768">
        <f>IF(ISBLANK(F67),"  ",IF(F76&gt;0,F67/F76,IF(F67&gt;0,1,0)))</f>
        <v>0.70636121263125751</v>
      </c>
      <c r="H67" s="298">
        <v>38883745</v>
      </c>
      <c r="I67" s="81">
        <f t="shared" si="8"/>
        <v>0.55254933688742192</v>
      </c>
      <c r="J67" s="92">
        <v>31487790</v>
      </c>
      <c r="K67" s="84">
        <f t="shared" si="9"/>
        <v>0.44745066311257814</v>
      </c>
      <c r="L67" s="298">
        <f>L66+L65+L64+L63+L62+L61+L60+L59+L58+L57+L56</f>
        <v>70371535</v>
      </c>
      <c r="M67" s="83">
        <f>IF(ISBLANK(L67),"  ",IF(L76&gt;0,L67/L76,IF(L67&gt;0,1,0)))</f>
        <v>0.72982488639865384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9816361</v>
      </c>
      <c r="E72" s="681">
        <f t="shared" si="0"/>
        <v>1</v>
      </c>
      <c r="F72" s="693">
        <f>D72+B72</f>
        <v>9816361</v>
      </c>
      <c r="G72" s="683">
        <f>IF(ISBLANK(F72),"  ",IF(F76&gt;0,F72/F76,IF(F72&gt;0,1,0)))</f>
        <v>0.1059019993521185</v>
      </c>
      <c r="H72" s="273">
        <v>0</v>
      </c>
      <c r="I72" s="52">
        <f>IF(ISBLANK(H72),"  ",IF(L72&gt;0,H72/L72,IF(H72&gt;0,1,0)))</f>
        <v>0</v>
      </c>
      <c r="J72" s="59">
        <v>9550000</v>
      </c>
      <c r="K72" s="54">
        <f>IF(ISBLANK(J72),"  ",IF(L72&gt;0,J72/L72,IF(J72&gt;0,1,0)))</f>
        <v>1</v>
      </c>
      <c r="L72" s="68">
        <f>J72+H72</f>
        <v>9550000</v>
      </c>
      <c r="M72" s="56">
        <f>IF(ISBLANK(L72),"  ",IF(L76&gt;0,L72/L76,IF(L72&gt;0,1,0)))</f>
        <v>9.9043280285233862E-2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705138</v>
      </c>
      <c r="E73" s="750">
        <f t="shared" si="0"/>
        <v>1</v>
      </c>
      <c r="F73" s="747">
        <f>D73+B73</f>
        <v>705138</v>
      </c>
      <c r="G73" s="752">
        <f>IF(ISBLANK(F73),"  ",IF(F76&gt;0,F73/F76,IF(F73&gt;0,1,0)))</f>
        <v>7.6072512022687571E-3</v>
      </c>
      <c r="H73" s="290">
        <v>0</v>
      </c>
      <c r="I73" s="58">
        <f>IF(ISBLANK(H73),"  ",IF(L73&gt;0,H73/L73,IF(H73&gt;0,1,0)))</f>
        <v>0</v>
      </c>
      <c r="J73" s="70">
        <v>430750</v>
      </c>
      <c r="K73" s="60">
        <f>IF(ISBLANK(J73),"  ",IF(L73&gt;0,J73/L73,IF(J73&gt;0,1,0)))</f>
        <v>1</v>
      </c>
      <c r="L73" s="44">
        <f>J73+H73</f>
        <v>430750</v>
      </c>
      <c r="M73" s="62">
        <f>IF(ISBLANK(L73),"  ",IF(L76&gt;0,L73/L76,IF(L73&gt;0,1,0)))</f>
        <v>4.4673186369491606E-3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10521499</v>
      </c>
      <c r="E74" s="767">
        <f t="shared" si="0"/>
        <v>1</v>
      </c>
      <c r="F74" s="779">
        <f>F73+F72+F71+F70+F69</f>
        <v>10521499</v>
      </c>
      <c r="G74" s="785">
        <f>IF(ISBLANK(F74),"  ",IF(F76&gt;0,F74/F76,IF(F74&gt;0,1,0)))</f>
        <v>0.11350925055438726</v>
      </c>
      <c r="H74" s="118">
        <v>0</v>
      </c>
      <c r="I74" s="81">
        <f>IF(ISBLANK(H74),"  ",IF(L74&gt;0,H74/L74,IF(H74&gt;0,1,0)))</f>
        <v>0</v>
      </c>
      <c r="J74" s="96">
        <v>9980750</v>
      </c>
      <c r="K74" s="84">
        <f>IF(ISBLANK(J74),"  ",IF(L74&gt;0,J74/L74,IF(J74&gt;0,1,0)))</f>
        <v>1</v>
      </c>
      <c r="L74" s="119">
        <f>L73+L72+L71+L70+L69</f>
        <v>9980750</v>
      </c>
      <c r="M74" s="83">
        <f>IF(ISBLANK(L74),"  ",IF(L76&gt;0,L74/L76,IF(L74&gt;0,1,0)))</f>
        <v>0.10351059892218302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52134499</v>
      </c>
      <c r="C76" s="829">
        <f t="shared" si="0"/>
        <v>0.56244342270226433</v>
      </c>
      <c r="D76" s="830">
        <v>40558378</v>
      </c>
      <c r="E76" s="831">
        <f>IF(ISBLANK(D76),"  ",IF(F76&gt;0,D76/F76,IF(D76&gt;0,1,0)))</f>
        <v>0.43755657729773562</v>
      </c>
      <c r="F76" s="830">
        <f>F74+F67+F47+F40+F48+F75</f>
        <v>92692877</v>
      </c>
      <c r="G76" s="832">
        <f>IF(ISBLANK(F76),"  ",IF(F76&gt;0,F76/F76,IF(F76&gt;0,1,0)))</f>
        <v>1</v>
      </c>
      <c r="H76" s="122">
        <v>54953953</v>
      </c>
      <c r="I76" s="123">
        <f>IF(ISBLANK(H76),"  ",IF(L76&gt;0,H76/L76,IF(H76&gt;0,1,0)))</f>
        <v>0.56992877170267731</v>
      </c>
      <c r="J76" s="122">
        <v>41468540</v>
      </c>
      <c r="K76" s="124">
        <f>IF(ISBLANK(J76),"  ",IF(L76&gt;0,J76/L76,IF(J76&gt;0,1,0)))</f>
        <v>0.43007122829732269</v>
      </c>
      <c r="L76" s="122">
        <f>L74+L67+L47+L40+L48+L75</f>
        <v>96422493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134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11875901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11875901</v>
      </c>
      <c r="G13" s="683">
        <f>IF(ISBLANK(F13),"  ",IF(F76&gt;0,F13/F76,IF(F13&gt;0,1,0)))</f>
        <v>0.10691606117154943</v>
      </c>
      <c r="H13" s="9">
        <v>20344577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20344577</v>
      </c>
      <c r="M13" s="56">
        <f>IF(ISBLANK(L13),"  ",IF(L76&gt;0,L13/L76,IF(L13&gt;0,1,0)))</f>
        <v>0.18548088023425141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10567305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10567305</v>
      </c>
      <c r="G15" s="757">
        <f>IF(ISBLANK(F15),"  ",IF(F77&gt;0,F15/F77,IF(F15&gt;0,1,0)))</f>
        <v>1</v>
      </c>
      <c r="H15" s="292">
        <v>1351963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1351963</v>
      </c>
      <c r="M15" s="66">
        <f>IF(ISBLANK(L15),"  ",IF(L76&gt;0,L15/L76,IF(L15&gt;0,1,0)))</f>
        <v>1.2325804920109139E-2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1284261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1284261</v>
      </c>
      <c r="G17" s="752">
        <f>IF(ISBLANK(F17),"  ",IF(F76&gt;0,F17/F76,IF(F17&gt;0,1,0)))</f>
        <v>1.1561912450788808E-2</v>
      </c>
      <c r="H17" s="290">
        <v>1351963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1351963</v>
      </c>
      <c r="M17" s="62">
        <f>IF(ISBLANK(L17),"  ",IF(L76&gt;0,L17/L76,IF(L17&gt;0,1,0)))</f>
        <v>1.2325804920109139E-2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9283044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9283044</v>
      </c>
      <c r="G34" s="752">
        <f>IF(ISBLANK(F34),"  ",IF(F76&gt;0,F34/F76,IF(F34&gt;0,1,0)))</f>
        <v>8.3573153747423884E-2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22443206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22443206</v>
      </c>
      <c r="G40" s="768">
        <f>IF(ISBLANK(F40),"  ",IF(F76&gt;0,F40/F76,IF(F40&gt;0,1,0)))</f>
        <v>0.20205112736976213</v>
      </c>
      <c r="H40" s="295">
        <v>21696540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21696540</v>
      </c>
      <c r="M40" s="83">
        <f>IF(ISBLANK(L40),"  ",IF(L76&gt;0,L40/L76,IF(L40&gt;0,1,0)))</f>
        <v>0.19780668515436053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74923</v>
      </c>
      <c r="C46" s="749">
        <f t="shared" si="0"/>
        <v>1</v>
      </c>
      <c r="D46" s="755">
        <v>0</v>
      </c>
      <c r="E46" s="750">
        <f t="shared" si="0"/>
        <v>0</v>
      </c>
      <c r="F46" s="764">
        <f>D46+B46</f>
        <v>74923</v>
      </c>
      <c r="G46" s="752">
        <f>IF(ISBLANK(F46),"  ",IF(F76&gt;0,F46/F76,IF(F46&gt;0,1,0)))</f>
        <v>6.745148895360443E-4</v>
      </c>
      <c r="H46" s="290">
        <v>74923</v>
      </c>
      <c r="I46" s="58">
        <f t="shared" si="5"/>
        <v>1</v>
      </c>
      <c r="J46" s="70">
        <v>0</v>
      </c>
      <c r="K46" s="60">
        <f t="shared" si="6"/>
        <v>0</v>
      </c>
      <c r="L46" s="79">
        <f>J46+H46</f>
        <v>74923</v>
      </c>
      <c r="M46" s="62">
        <f>IF(ISBLANK(L46),"  ",IF(L76&gt;0,L46/L76,IF(L46&gt;0,1,0)))</f>
        <v>6.8307067725177173E-4</v>
      </c>
      <c r="N46" s="286"/>
    </row>
    <row r="47" spans="1:14" s="268" customFormat="1" ht="45" x14ac:dyDescent="0.6">
      <c r="A47" s="296" t="s">
        <v>45</v>
      </c>
      <c r="B47" s="769">
        <v>74923</v>
      </c>
      <c r="C47" s="766">
        <f t="shared" si="0"/>
        <v>1</v>
      </c>
      <c r="D47" s="770">
        <v>0</v>
      </c>
      <c r="E47" s="767">
        <f t="shared" si="0"/>
        <v>0</v>
      </c>
      <c r="F47" s="771">
        <f>F46+F45+F44+F43+F42</f>
        <v>74923</v>
      </c>
      <c r="G47" s="768">
        <f>IF(ISBLANK(F47),"  ",IF(F76&gt;0,F47/F76,IF(F47&gt;0,1,0)))</f>
        <v>6.745148895360443E-4</v>
      </c>
      <c r="H47" s="298">
        <v>74923</v>
      </c>
      <c r="I47" s="81">
        <f t="shared" si="5"/>
        <v>1</v>
      </c>
      <c r="J47" s="92">
        <v>0</v>
      </c>
      <c r="K47" s="84">
        <f t="shared" si="6"/>
        <v>0</v>
      </c>
      <c r="L47" s="93">
        <f>L46+L45+L44+L43+L42</f>
        <v>74923</v>
      </c>
      <c r="M47" s="83">
        <f>IF(ISBLANK(L47),"  ",IF(L76&gt;0,L47/L76,IF(L47&gt;0,1,0)))</f>
        <v>6.8307067725177173E-4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36719602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36719602</v>
      </c>
      <c r="G50" s="683">
        <f>IF(ISBLANK(F50),"  ",IF(F76&gt;0,F50/F76,IF(F50&gt;0,1,0)))</f>
        <v>0.33057830421682943</v>
      </c>
      <c r="H50" s="98">
        <v>41919951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41919951</v>
      </c>
      <c r="M50" s="56">
        <f>IF(ISBLANK(L50),"  ",IF(L76&gt;0,L50/L76,IF(L50&gt;0,1,0)))</f>
        <v>0.38218289870842176</v>
      </c>
      <c r="N50" s="286"/>
    </row>
    <row r="51" spans="1:14" s="266" customFormat="1" ht="44.25" x14ac:dyDescent="0.55000000000000004">
      <c r="A51" s="289" t="s">
        <v>49</v>
      </c>
      <c r="B51" s="753">
        <v>3581825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3581825</v>
      </c>
      <c r="G51" s="752">
        <f>IF(ISBLANK(F51),"  ",IF(F76&gt;0,F51/F76,IF(F51&gt;0,1,0)))</f>
        <v>3.2246363522715885E-2</v>
      </c>
      <c r="H51" s="292">
        <v>3804831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3804831</v>
      </c>
      <c r="M51" s="62">
        <f>IF(ISBLANK(L51),"  ",IF(L76&gt;0,L51/L76,IF(L51&gt;0,1,0)))</f>
        <v>3.4688526727420628E-2</v>
      </c>
      <c r="N51" s="286"/>
    </row>
    <row r="52" spans="1:14" s="266" customFormat="1" ht="44.25" x14ac:dyDescent="0.55000000000000004">
      <c r="A52" s="104" t="s">
        <v>50</v>
      </c>
      <c r="B52" s="775">
        <v>1881255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1881255</v>
      </c>
      <c r="G52" s="752">
        <f>IF(ISBLANK(F52),"  ",IF(F76&gt;0,F52/F76,IF(F52&gt;0,1,0)))</f>
        <v>1.6936514935522218E-2</v>
      </c>
      <c r="H52" s="105">
        <v>1893375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1893375</v>
      </c>
      <c r="M52" s="62">
        <f>IF(ISBLANK(L52),"  ",IF(L76&gt;0,L52/L76,IF(L52&gt;0,1,0)))</f>
        <v>1.7261841404396155E-2</v>
      </c>
      <c r="N52" s="286"/>
    </row>
    <row r="53" spans="1:14" s="266" customFormat="1" ht="44.25" x14ac:dyDescent="0.55000000000000004">
      <c r="A53" s="104" t="s">
        <v>51</v>
      </c>
      <c r="B53" s="775">
        <v>974986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974986</v>
      </c>
      <c r="G53" s="752">
        <f>IF(ISBLANK(F53),"  ",IF(F76&gt;0,F53/F76,IF(F53&gt;0,1,0)))</f>
        <v>8.7775793026065394E-3</v>
      </c>
      <c r="H53" s="105">
        <v>981228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981228</v>
      </c>
      <c r="M53" s="62">
        <f>IF(ISBLANK(L53),"  ",IF(L76&gt;0,L53/L76,IF(L53&gt;0,1,0)))</f>
        <v>8.9458253740293554E-3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731112</v>
      </c>
      <c r="E54" s="750">
        <f>IF(ISBLANK(D54),"  ",IF(H54&gt;0,D54/H54,IF(D54&gt;0,1,0)))</f>
        <v>1</v>
      </c>
      <c r="F54" s="777">
        <f t="shared" si="7"/>
        <v>731112</v>
      </c>
      <c r="G54" s="752">
        <f>IF(ISBLANK(F54),"  ",IF(F78&gt;0,F54/F78,IF(F54&gt;0,1,0)))</f>
        <v>1</v>
      </c>
      <c r="H54" s="105">
        <v>0</v>
      </c>
      <c r="I54" s="58">
        <f>IF(ISBLANK(H54),"  ",IF(L54&gt;0,H54/L54,IF(H54&gt;0,1,0)))</f>
        <v>0</v>
      </c>
      <c r="J54" s="106">
        <v>731112</v>
      </c>
      <c r="K54" s="60">
        <f>IF(ISBLANK(J54),"  ",IF(L54&gt;0,J54/L54,IF(J54&gt;0,1,0)))</f>
        <v>1</v>
      </c>
      <c r="L54" s="107">
        <f t="shared" si="10"/>
        <v>731112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688151</v>
      </c>
      <c r="C55" s="749">
        <f t="shared" si="0"/>
        <v>7.4996147482436992E-2</v>
      </c>
      <c r="D55" s="755">
        <v>8487667</v>
      </c>
      <c r="E55" s="750">
        <f t="shared" si="0"/>
        <v>12.122762064321146</v>
      </c>
      <c r="F55" s="774">
        <f t="shared" si="7"/>
        <v>9175818</v>
      </c>
      <c r="G55" s="752">
        <f>IF(ISBLANK(F55),"  ",IF(F76&gt;0,F55/F76,IF(F55&gt;0,1,0)))</f>
        <v>8.2607822226457128E-2</v>
      </c>
      <c r="H55" s="292">
        <v>700143</v>
      </c>
      <c r="I55" s="58">
        <f t="shared" si="8"/>
        <v>8.1932553323102439E-2</v>
      </c>
      <c r="J55" s="70">
        <v>7845215</v>
      </c>
      <c r="K55" s="60">
        <f t="shared" si="9"/>
        <v>0.91806744667689755</v>
      </c>
      <c r="L55" s="103">
        <f t="shared" si="10"/>
        <v>8545358</v>
      </c>
      <c r="M55" s="62">
        <f>IF(ISBLANK(L55),"  ",IF(L76&gt;0,L55/L76,IF(L55&gt;0,1,0)))</f>
        <v>7.7907764990975334E-2</v>
      </c>
      <c r="N55" s="286"/>
    </row>
    <row r="56" spans="1:14" s="268" customFormat="1" ht="45" x14ac:dyDescent="0.6">
      <c r="A56" s="299" t="s">
        <v>54</v>
      </c>
      <c r="B56" s="778">
        <v>43845819</v>
      </c>
      <c r="C56" s="766">
        <f t="shared" si="0"/>
        <v>0.82627251788471101</v>
      </c>
      <c r="D56" s="770">
        <v>9218779</v>
      </c>
      <c r="E56" s="767">
        <f t="shared" si="0"/>
        <v>0.18699527914344333</v>
      </c>
      <c r="F56" s="779">
        <f>F55+F53+F52+F51+F50+F54</f>
        <v>53064598</v>
      </c>
      <c r="G56" s="768">
        <f>IF(ISBLANK(F56),"  ",IF(F76&gt;0,F56/F76,IF(F56&gt;0,1,0)))</f>
        <v>0.47772862082731071</v>
      </c>
      <c r="H56" s="300">
        <v>49299528</v>
      </c>
      <c r="I56" s="81">
        <f t="shared" si="8"/>
        <v>0.8518151135737001</v>
      </c>
      <c r="J56" s="92">
        <v>8576327</v>
      </c>
      <c r="K56" s="84">
        <f t="shared" si="9"/>
        <v>0.14818488642629987</v>
      </c>
      <c r="L56" s="103">
        <f t="shared" si="10"/>
        <v>57875855</v>
      </c>
      <c r="M56" s="83">
        <f>IF(ISBLANK(L56),"  ",IF(L76&gt;0,L56/L76,IF(L56&gt;0,1,0)))</f>
        <v>0.52765238273127524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52390</v>
      </c>
      <c r="C59" s="749">
        <f t="shared" si="0"/>
        <v>4.5722953289102766E-2</v>
      </c>
      <c r="D59" s="755">
        <v>1093424</v>
      </c>
      <c r="E59" s="750">
        <f t="shared" si="0"/>
        <v>23.207063417947193</v>
      </c>
      <c r="F59" s="747">
        <f t="shared" si="11"/>
        <v>1145814</v>
      </c>
      <c r="G59" s="752">
        <f>IF(ISBLANK(F59),"  ",IF(F76&gt;0,F59/F76,IF(F59&gt;0,1,0)))</f>
        <v>1.0315505300626684E-2</v>
      </c>
      <c r="H59" s="290">
        <v>47116</v>
      </c>
      <c r="I59" s="58">
        <f t="shared" si="8"/>
        <v>4.2593160107649068E-2</v>
      </c>
      <c r="J59" s="70">
        <v>1059071</v>
      </c>
      <c r="K59" s="60">
        <f t="shared" si="9"/>
        <v>0.95740683989235098</v>
      </c>
      <c r="L59" s="44">
        <f t="shared" si="10"/>
        <v>1106187</v>
      </c>
      <c r="M59" s="62">
        <f>IF(ISBLANK(L59),"  ",IF(L76&gt;0,L59/L76,IF(L59&gt;0,1,0)))</f>
        <v>1.0085072718085309E-2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3706194</v>
      </c>
      <c r="E60" s="750">
        <f t="shared" si="0"/>
        <v>1</v>
      </c>
      <c r="F60" s="764">
        <f t="shared" si="11"/>
        <v>3706194</v>
      </c>
      <c r="G60" s="752">
        <f>IF(ISBLANK(F60),"  ",IF(F76&gt;0,F60/F76,IF(F60&gt;0,1,0)))</f>
        <v>3.3366029610522138E-2</v>
      </c>
      <c r="H60" s="294">
        <v>0</v>
      </c>
      <c r="I60" s="58">
        <f t="shared" si="8"/>
        <v>0</v>
      </c>
      <c r="J60" s="78">
        <v>1893479</v>
      </c>
      <c r="K60" s="60">
        <f t="shared" si="9"/>
        <v>1</v>
      </c>
      <c r="L60" s="79">
        <f t="shared" si="10"/>
        <v>1893479</v>
      </c>
      <c r="M60" s="62">
        <f>IF(ISBLANK(L60),"  ",IF(L76&gt;0,L60/L76,IF(L60&gt;0,1,0)))</f>
        <v>1.7262789569184461E-2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3197288</v>
      </c>
      <c r="E62" s="750">
        <f t="shared" si="0"/>
        <v>1</v>
      </c>
      <c r="F62" s="747">
        <f t="shared" si="11"/>
        <v>3197288</v>
      </c>
      <c r="G62" s="752">
        <f>IF(ISBLANK(F62),"  ",IF(F76&gt;0,F62/F76,IF(F62&gt;0,1,0)))</f>
        <v>2.8784463544371156E-2</v>
      </c>
      <c r="H62" s="290">
        <v>0</v>
      </c>
      <c r="I62" s="58">
        <f t="shared" si="8"/>
        <v>0</v>
      </c>
      <c r="J62" s="70">
        <v>2407893</v>
      </c>
      <c r="K62" s="60">
        <f t="shared" si="9"/>
        <v>1</v>
      </c>
      <c r="L62" s="44">
        <f t="shared" si="10"/>
        <v>2407893</v>
      </c>
      <c r="M62" s="62">
        <f>IF(ISBLANK(L62),"  ",IF(L76&gt;0,L62/L76,IF(L62&gt;0,1,0)))</f>
        <v>2.195268612121512E-2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8350907</v>
      </c>
      <c r="E63" s="750">
        <f t="shared" si="0"/>
        <v>1</v>
      </c>
      <c r="F63" s="747">
        <f t="shared" si="11"/>
        <v>8350907</v>
      </c>
      <c r="G63" s="752">
        <f>IF(ISBLANK(F63),"  ",IF(F76&gt;0,F63/F76,IF(F63&gt;0,1,0)))</f>
        <v>7.5181334338331074E-2</v>
      </c>
      <c r="H63" s="290">
        <v>0</v>
      </c>
      <c r="I63" s="58">
        <f t="shared" si="8"/>
        <v>0</v>
      </c>
      <c r="J63" s="70">
        <v>7694120</v>
      </c>
      <c r="K63" s="60">
        <f t="shared" si="9"/>
        <v>1</v>
      </c>
      <c r="L63" s="44">
        <f t="shared" si="10"/>
        <v>7694120</v>
      </c>
      <c r="M63" s="62">
        <f>IF(ISBLANK(L63),"  ",IF(L76&gt;0,L63/L76,IF(L63&gt;0,1,0)))</f>
        <v>7.0147054432636191E-2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988074</v>
      </c>
      <c r="E65" s="750">
        <f t="shared" si="0"/>
        <v>1</v>
      </c>
      <c r="F65" s="747">
        <f t="shared" si="11"/>
        <v>988074</v>
      </c>
      <c r="G65" s="752">
        <f>IF(ISBLANK(F65),"  ",IF(F76&gt;0,F65/F76,IF(F65&gt;0,1,0)))</f>
        <v>8.8954076180003134E-3</v>
      </c>
      <c r="H65" s="290">
        <v>0</v>
      </c>
      <c r="I65" s="58">
        <f t="shared" si="8"/>
        <v>0</v>
      </c>
      <c r="J65" s="70">
        <v>240784</v>
      </c>
      <c r="K65" s="60">
        <f t="shared" si="9"/>
        <v>1</v>
      </c>
      <c r="L65" s="44">
        <f t="shared" si="10"/>
        <v>240784</v>
      </c>
      <c r="M65" s="62">
        <f>IF(ISBLANK(L65),"  ",IF(L76&gt;0,L65/L76,IF(L65&gt;0,1,0)))</f>
        <v>2.1952202921851848E-3</v>
      </c>
      <c r="N65" s="286"/>
    </row>
    <row r="66" spans="1:14" s="266" customFormat="1" ht="44.25" x14ac:dyDescent="0.55000000000000004">
      <c r="A66" s="297" t="s">
        <v>64</v>
      </c>
      <c r="B66" s="738">
        <v>437149</v>
      </c>
      <c r="C66" s="749">
        <f t="shared" si="0"/>
        <v>0.19825720115430717</v>
      </c>
      <c r="D66" s="755">
        <v>1767810</v>
      </c>
      <c r="E66" s="750">
        <f t="shared" si="0"/>
        <v>4.3705421488665781</v>
      </c>
      <c r="F66" s="747">
        <f t="shared" si="11"/>
        <v>2204959</v>
      </c>
      <c r="G66" s="752">
        <f>IF(ISBLANK(F66),"  ",IF(F76&gt;0,F66/F76,IF(F66&gt;0,1,0)))</f>
        <v>1.9850749119983274E-2</v>
      </c>
      <c r="H66" s="290">
        <v>404483</v>
      </c>
      <c r="I66" s="58">
        <f t="shared" si="8"/>
        <v>0.25022425241976093</v>
      </c>
      <c r="J66" s="70">
        <v>1211999</v>
      </c>
      <c r="K66" s="60">
        <f t="shared" si="9"/>
        <v>0.74977574758023902</v>
      </c>
      <c r="L66" s="44">
        <f t="shared" si="10"/>
        <v>1616482</v>
      </c>
      <c r="M66" s="62">
        <f>IF(ISBLANK(L66),"  ",IF(L76&gt;0,L66/L76,IF(L66&gt;0,1,0)))</f>
        <v>1.4737416474317613E-2</v>
      </c>
      <c r="N66" s="286"/>
    </row>
    <row r="67" spans="1:14" s="268" customFormat="1" ht="45" x14ac:dyDescent="0.6">
      <c r="A67" s="301" t="s">
        <v>65</v>
      </c>
      <c r="B67" s="769">
        <v>44335358</v>
      </c>
      <c r="C67" s="766">
        <f t="shared" si="0"/>
        <v>0.61019377483782411</v>
      </c>
      <c r="D67" s="770">
        <v>28322476</v>
      </c>
      <c r="E67" s="767">
        <f t="shared" si="0"/>
        <v>0.56928310387822978</v>
      </c>
      <c r="F67" s="769">
        <f>F66+F65+F64+F63+F62+F61+F60+F59+F58+F57+F56</f>
        <v>72657834</v>
      </c>
      <c r="G67" s="768">
        <f>IF(ISBLANK(F67),"  ",IF(F76&gt;0,F67/F76,IF(F67&gt;0,1,0)))</f>
        <v>0.65412211035914536</v>
      </c>
      <c r="H67" s="298">
        <v>49751127</v>
      </c>
      <c r="I67" s="81">
        <f t="shared" si="8"/>
        <v>0.68306808009358166</v>
      </c>
      <c r="J67" s="92">
        <v>23083673</v>
      </c>
      <c r="K67" s="84">
        <f t="shared" si="9"/>
        <v>0.31693191990641834</v>
      </c>
      <c r="L67" s="298">
        <f>L66+L65+L64+L63+L62+L61+L60+L59+L58+L57+L56</f>
        <v>72834800</v>
      </c>
      <c r="M67" s="83">
        <f>IF(ISBLANK(L67),"  ",IF(L76&gt;0,L67/L76,IF(L67&gt;0,1,0)))</f>
        <v>0.66403262233889915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14237285</v>
      </c>
      <c r="E72" s="681">
        <f t="shared" si="0"/>
        <v>1</v>
      </c>
      <c r="F72" s="693">
        <f>D72+B72</f>
        <v>14237285</v>
      </c>
      <c r="G72" s="683">
        <f>IF(ISBLANK(F72),"  ",IF(F76&gt;0,F72/F76,IF(F72&gt;0,1,0)))</f>
        <v>0.1281750693254165</v>
      </c>
      <c r="H72" s="273">
        <v>0</v>
      </c>
      <c r="I72" s="52">
        <f>IF(ISBLANK(H72),"  ",IF(L72&gt;0,H72/L72,IF(H72&gt;0,1,0)))</f>
        <v>0</v>
      </c>
      <c r="J72" s="59">
        <v>13800000</v>
      </c>
      <c r="K72" s="54">
        <f>IF(ISBLANK(J72),"  ",IF(L72&gt;0,J72/L72,IF(J72&gt;0,1,0)))</f>
        <v>1</v>
      </c>
      <c r="L72" s="68">
        <f>J72+H72</f>
        <v>13800000</v>
      </c>
      <c r="M72" s="56">
        <f>IF(ISBLANK(L72),"  ",IF(L76&gt;0,L72/L76,IF(L72&gt;0,1,0)))</f>
        <v>0.12581417383279433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1663618</v>
      </c>
      <c r="E73" s="750">
        <f t="shared" si="0"/>
        <v>1</v>
      </c>
      <c r="F73" s="747">
        <f>D73+B73</f>
        <v>1663618</v>
      </c>
      <c r="G73" s="752">
        <f>IF(ISBLANK(F73),"  ",IF(F76&gt;0,F73/F76,IF(F73&gt;0,1,0)))</f>
        <v>1.497717805613997E-2</v>
      </c>
      <c r="H73" s="290">
        <v>0</v>
      </c>
      <c r="I73" s="58">
        <f>IF(ISBLANK(H73),"  ",IF(L73&gt;0,H73/L73,IF(H73&gt;0,1,0)))</f>
        <v>0</v>
      </c>
      <c r="J73" s="70">
        <v>1279312</v>
      </c>
      <c r="K73" s="60">
        <f>IF(ISBLANK(J73),"  ",IF(L73&gt;0,J73/L73,IF(J73&gt;0,1,0)))</f>
        <v>1</v>
      </c>
      <c r="L73" s="44">
        <f>J73+H73</f>
        <v>1279312</v>
      </c>
      <c r="M73" s="62">
        <f>IF(ISBLANK(L73),"  ",IF(L76&gt;0,L73/L76,IF(L73&gt;0,1,0)))</f>
        <v>1.1663447996694188E-2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15900903</v>
      </c>
      <c r="E74" s="767">
        <f t="shared" si="0"/>
        <v>1</v>
      </c>
      <c r="F74" s="779">
        <f>F73+F72+F71+F70+F69</f>
        <v>15900903</v>
      </c>
      <c r="G74" s="785">
        <f>IF(ISBLANK(F74),"  ",IF(F76&gt;0,F74/F76,IF(F74&gt;0,1,0)))</f>
        <v>0.14315224738155649</v>
      </c>
      <c r="H74" s="118">
        <v>0</v>
      </c>
      <c r="I74" s="81">
        <f>IF(ISBLANK(H74),"  ",IF(L74&gt;0,H74/L74,IF(H74&gt;0,1,0)))</f>
        <v>0</v>
      </c>
      <c r="J74" s="96">
        <v>15079312</v>
      </c>
      <c r="K74" s="84">
        <f>IF(ISBLANK(J74),"  ",IF(L74&gt;0,J74/L74,IF(J74&gt;0,1,0)))</f>
        <v>1</v>
      </c>
      <c r="L74" s="119">
        <f>L73+L72+L71+L70+L69</f>
        <v>15079312</v>
      </c>
      <c r="M74" s="83">
        <f>IF(ISBLANK(L74),"  ",IF(L76&gt;0,L74/L76,IF(L74&gt;0,1,0)))</f>
        <v>0.13747762182948853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66853487</v>
      </c>
      <c r="C76" s="829">
        <f t="shared" si="0"/>
        <v>0.60186688198422889</v>
      </c>
      <c r="D76" s="830">
        <v>44223379</v>
      </c>
      <c r="E76" s="831">
        <f>IF(ISBLANK(D76),"  ",IF(F76&gt;0,D76/F76,IF(D76&gt;0,1,0)))</f>
        <v>0.39813311801577117</v>
      </c>
      <c r="F76" s="830">
        <f>F74+F67+F47+F40+F48+F75</f>
        <v>111076866</v>
      </c>
      <c r="G76" s="832">
        <f>IF(ISBLANK(F76),"  ",IF(F76&gt;0,F76/F76,IF(F76&gt;0,1,0)))</f>
        <v>1</v>
      </c>
      <c r="H76" s="122">
        <v>71522590</v>
      </c>
      <c r="I76" s="123">
        <f>IF(ISBLANK(H76),"  ",IF(L76&gt;0,H76/L76,IF(H76&gt;0,1,0)))</f>
        <v>0.65206924429215052</v>
      </c>
      <c r="J76" s="122">
        <v>38162985</v>
      </c>
      <c r="K76" s="124">
        <f>IF(ISBLANK(J76),"  ",IF(L76&gt;0,J76/L76,IF(J76&gt;0,1,0)))</f>
        <v>0.34793075570784948</v>
      </c>
      <c r="L76" s="122">
        <f>L74+L67+L47+L40+L48+L75</f>
        <v>109685575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9.8554687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52.85546875" style="306" bestFit="1" customWidth="1"/>
    <col min="13" max="13" width="45.5703125" style="267" customWidth="1"/>
    <col min="14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tr">
        <f>[1]Revenue!B2</f>
        <v>Southeastern Louisiana University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283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290" t="s">
        <v>4</v>
      </c>
      <c r="C11" s="43"/>
      <c r="D11" s="587" t="s">
        <v>4</v>
      </c>
      <c r="E11" s="43"/>
      <c r="F11" s="587" t="s">
        <v>4</v>
      </c>
      <c r="G11" s="45"/>
      <c r="H11" s="575" t="s">
        <v>4</v>
      </c>
      <c r="I11" s="43"/>
      <c r="J11" s="587" t="s">
        <v>4</v>
      </c>
      <c r="K11" s="43"/>
      <c r="L11" s="616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291" t="s">
        <v>4</v>
      </c>
      <c r="C12" s="47" t="s">
        <v>4</v>
      </c>
      <c r="D12" s="588"/>
      <c r="E12" s="309"/>
      <c r="F12" s="588"/>
      <c r="G12" s="50"/>
      <c r="H12" s="579"/>
      <c r="I12" s="49"/>
      <c r="J12" s="614"/>
      <c r="K12" s="49"/>
      <c r="L12" s="614"/>
      <c r="M12" s="50"/>
      <c r="N12" s="286"/>
    </row>
    <row r="13" spans="1:17" s="275" customFormat="1" ht="44.25" x14ac:dyDescent="0.55000000000000004">
      <c r="A13" s="51" t="s">
        <v>13</v>
      </c>
      <c r="B13" s="490">
        <v>17188168</v>
      </c>
      <c r="C13" s="628">
        <v>1</v>
      </c>
      <c r="D13" s="501">
        <v>0</v>
      </c>
      <c r="E13" s="636">
        <v>0</v>
      </c>
      <c r="F13" s="604">
        <v>17188168</v>
      </c>
      <c r="G13" s="643">
        <v>9.8049426266446485E-2</v>
      </c>
      <c r="H13" s="490">
        <v>29435295</v>
      </c>
      <c r="I13" s="628">
        <v>1</v>
      </c>
      <c r="J13" s="501">
        <v>0</v>
      </c>
      <c r="K13" s="636">
        <v>0</v>
      </c>
      <c r="L13" s="503">
        <v>29435295</v>
      </c>
      <c r="M13" s="643">
        <v>0.15976019440018316</v>
      </c>
      <c r="N13" s="57"/>
    </row>
    <row r="14" spans="1:17" s="266" customFormat="1" ht="44.25" x14ac:dyDescent="0.55000000000000004">
      <c r="A14" s="281" t="s">
        <v>14</v>
      </c>
      <c r="B14" s="573">
        <v>0</v>
      </c>
      <c r="C14" s="629">
        <v>0</v>
      </c>
      <c r="D14" s="589">
        <v>0</v>
      </c>
      <c r="E14" s="637">
        <v>0</v>
      </c>
      <c r="F14" s="504">
        <v>0</v>
      </c>
      <c r="G14" s="644">
        <v>0</v>
      </c>
      <c r="H14" s="573">
        <v>0</v>
      </c>
      <c r="I14" s="629">
        <v>0</v>
      </c>
      <c r="J14" s="589">
        <v>0</v>
      </c>
      <c r="K14" s="637">
        <v>0</v>
      </c>
      <c r="L14" s="617">
        <v>0</v>
      </c>
      <c r="M14" s="644">
        <v>0</v>
      </c>
      <c r="N14" s="286"/>
    </row>
    <row r="15" spans="1:17" s="266" customFormat="1" ht="44.25" x14ac:dyDescent="0.55000000000000004">
      <c r="A15" s="289" t="s">
        <v>15</v>
      </c>
      <c r="B15" s="574">
        <v>15479130</v>
      </c>
      <c r="C15" s="630">
        <v>1</v>
      </c>
      <c r="D15" s="575">
        <v>0</v>
      </c>
      <c r="E15" s="638">
        <v>0</v>
      </c>
      <c r="F15" s="605">
        <v>15479130</v>
      </c>
      <c r="G15" s="645">
        <v>1</v>
      </c>
      <c r="H15" s="574">
        <v>2142356</v>
      </c>
      <c r="I15" s="630">
        <v>1</v>
      </c>
      <c r="J15" s="575">
        <v>0</v>
      </c>
      <c r="K15" s="638">
        <v>0</v>
      </c>
      <c r="L15" s="614">
        <v>2142356</v>
      </c>
      <c r="M15" s="645">
        <v>1</v>
      </c>
      <c r="N15" s="286"/>
    </row>
    <row r="16" spans="1:17" s="266" customFormat="1" ht="44.25" x14ac:dyDescent="0.55000000000000004">
      <c r="A16" s="67" t="s">
        <v>16</v>
      </c>
      <c r="B16" s="573">
        <v>0</v>
      </c>
      <c r="C16" s="628">
        <v>0</v>
      </c>
      <c r="D16" s="589">
        <v>0</v>
      </c>
      <c r="E16" s="636">
        <v>0</v>
      </c>
      <c r="F16" s="606">
        <v>0</v>
      </c>
      <c r="G16" s="643">
        <v>0</v>
      </c>
      <c r="H16" s="573">
        <v>0</v>
      </c>
      <c r="I16" s="628">
        <v>0</v>
      </c>
      <c r="J16" s="589">
        <v>0</v>
      </c>
      <c r="K16" s="636">
        <v>0</v>
      </c>
      <c r="L16" s="618">
        <v>0</v>
      </c>
      <c r="M16" s="643">
        <v>0</v>
      </c>
      <c r="N16" s="286"/>
    </row>
    <row r="17" spans="1:14" s="266" customFormat="1" ht="44.25" x14ac:dyDescent="0.55000000000000004">
      <c r="A17" s="69" t="s">
        <v>17</v>
      </c>
      <c r="B17" s="575">
        <v>2035055</v>
      </c>
      <c r="C17" s="629">
        <v>1</v>
      </c>
      <c r="D17" s="590">
        <v>0</v>
      </c>
      <c r="E17" s="636">
        <v>0</v>
      </c>
      <c r="F17" s="505">
        <v>2035055</v>
      </c>
      <c r="G17" s="644">
        <v>1.1608914642366961E-2</v>
      </c>
      <c r="H17" s="575">
        <v>2142356</v>
      </c>
      <c r="I17" s="629">
        <v>1</v>
      </c>
      <c r="J17" s="590">
        <v>0</v>
      </c>
      <c r="K17" s="637">
        <v>0</v>
      </c>
      <c r="L17" s="616">
        <v>2142356</v>
      </c>
      <c r="M17" s="644">
        <v>1.1627646708972978E-2</v>
      </c>
      <c r="N17" s="286"/>
    </row>
    <row r="18" spans="1:14" s="266" customFormat="1" ht="44.25" x14ac:dyDescent="0.55000000000000004">
      <c r="A18" s="69" t="s">
        <v>18</v>
      </c>
      <c r="B18" s="575">
        <v>0</v>
      </c>
      <c r="C18" s="629">
        <v>0</v>
      </c>
      <c r="D18" s="590">
        <v>0</v>
      </c>
      <c r="E18" s="636">
        <v>0</v>
      </c>
      <c r="F18" s="505">
        <v>0</v>
      </c>
      <c r="G18" s="644">
        <v>0</v>
      </c>
      <c r="H18" s="575">
        <v>0</v>
      </c>
      <c r="I18" s="629">
        <v>0</v>
      </c>
      <c r="J18" s="590">
        <v>0</v>
      </c>
      <c r="K18" s="637">
        <v>0</v>
      </c>
      <c r="L18" s="616">
        <v>0</v>
      </c>
      <c r="M18" s="644">
        <v>0</v>
      </c>
      <c r="N18" s="286"/>
    </row>
    <row r="19" spans="1:14" s="266" customFormat="1" ht="44.25" x14ac:dyDescent="0.55000000000000004">
      <c r="A19" s="69" t="s">
        <v>19</v>
      </c>
      <c r="B19" s="575">
        <v>0</v>
      </c>
      <c r="C19" s="629">
        <v>0</v>
      </c>
      <c r="D19" s="590">
        <v>0</v>
      </c>
      <c r="E19" s="636">
        <v>0</v>
      </c>
      <c r="F19" s="505">
        <v>0</v>
      </c>
      <c r="G19" s="644">
        <v>0</v>
      </c>
      <c r="H19" s="575">
        <v>0</v>
      </c>
      <c r="I19" s="629">
        <v>0</v>
      </c>
      <c r="J19" s="590">
        <v>0</v>
      </c>
      <c r="K19" s="637">
        <v>0</v>
      </c>
      <c r="L19" s="616">
        <v>0</v>
      </c>
      <c r="M19" s="644">
        <v>0</v>
      </c>
      <c r="N19" s="286"/>
    </row>
    <row r="20" spans="1:14" s="266" customFormat="1" ht="44.25" x14ac:dyDescent="0.55000000000000004">
      <c r="A20" s="69" t="s">
        <v>20</v>
      </c>
      <c r="B20" s="575">
        <v>0</v>
      </c>
      <c r="C20" s="629">
        <v>0</v>
      </c>
      <c r="D20" s="590">
        <v>0</v>
      </c>
      <c r="E20" s="636">
        <v>0</v>
      </c>
      <c r="F20" s="505">
        <v>0</v>
      </c>
      <c r="G20" s="644">
        <v>0</v>
      </c>
      <c r="H20" s="575">
        <v>0</v>
      </c>
      <c r="I20" s="629">
        <v>0</v>
      </c>
      <c r="J20" s="590">
        <v>0</v>
      </c>
      <c r="K20" s="637">
        <v>0</v>
      </c>
      <c r="L20" s="616">
        <v>0</v>
      </c>
      <c r="M20" s="644">
        <v>0</v>
      </c>
      <c r="N20" s="286"/>
    </row>
    <row r="21" spans="1:14" s="266" customFormat="1" ht="44.25" x14ac:dyDescent="0.55000000000000004">
      <c r="A21" s="69" t="s">
        <v>21</v>
      </c>
      <c r="B21" s="575">
        <v>0</v>
      </c>
      <c r="C21" s="629">
        <v>0</v>
      </c>
      <c r="D21" s="590">
        <v>0</v>
      </c>
      <c r="E21" s="636">
        <v>0</v>
      </c>
      <c r="F21" s="505">
        <v>0</v>
      </c>
      <c r="G21" s="644">
        <v>0</v>
      </c>
      <c r="H21" s="575">
        <v>0</v>
      </c>
      <c r="I21" s="629">
        <v>0</v>
      </c>
      <c r="J21" s="590">
        <v>0</v>
      </c>
      <c r="K21" s="637">
        <v>0</v>
      </c>
      <c r="L21" s="616">
        <v>0</v>
      </c>
      <c r="M21" s="644">
        <v>0</v>
      </c>
      <c r="N21" s="286"/>
    </row>
    <row r="22" spans="1:14" s="266" customFormat="1" ht="44.25" x14ac:dyDescent="0.55000000000000004">
      <c r="A22" s="69" t="s">
        <v>22</v>
      </c>
      <c r="B22" s="575">
        <v>0</v>
      </c>
      <c r="C22" s="629">
        <v>0</v>
      </c>
      <c r="D22" s="590">
        <v>0</v>
      </c>
      <c r="E22" s="636">
        <v>0</v>
      </c>
      <c r="F22" s="505">
        <v>0</v>
      </c>
      <c r="G22" s="644">
        <v>0</v>
      </c>
      <c r="H22" s="575">
        <v>0</v>
      </c>
      <c r="I22" s="629">
        <v>0</v>
      </c>
      <c r="J22" s="590">
        <v>0</v>
      </c>
      <c r="K22" s="637">
        <v>0</v>
      </c>
      <c r="L22" s="616">
        <v>0</v>
      </c>
      <c r="M22" s="644">
        <v>0</v>
      </c>
      <c r="N22" s="286"/>
    </row>
    <row r="23" spans="1:14" s="266" customFormat="1" ht="44.25" x14ac:dyDescent="0.55000000000000004">
      <c r="A23" s="69" t="s">
        <v>23</v>
      </c>
      <c r="B23" s="575">
        <v>0</v>
      </c>
      <c r="C23" s="629">
        <v>0</v>
      </c>
      <c r="D23" s="590">
        <v>0</v>
      </c>
      <c r="E23" s="636">
        <v>0</v>
      </c>
      <c r="F23" s="505">
        <v>0</v>
      </c>
      <c r="G23" s="644">
        <v>0</v>
      </c>
      <c r="H23" s="575">
        <v>0</v>
      </c>
      <c r="I23" s="629">
        <v>0</v>
      </c>
      <c r="J23" s="590">
        <v>0</v>
      </c>
      <c r="K23" s="637">
        <v>0</v>
      </c>
      <c r="L23" s="616">
        <v>0</v>
      </c>
      <c r="M23" s="644">
        <v>0</v>
      </c>
      <c r="N23" s="286"/>
    </row>
    <row r="24" spans="1:14" s="266" customFormat="1" ht="44.25" x14ac:dyDescent="0.55000000000000004">
      <c r="A24" s="69" t="s">
        <v>24</v>
      </c>
      <c r="B24" s="575">
        <v>0</v>
      </c>
      <c r="C24" s="629">
        <v>0</v>
      </c>
      <c r="D24" s="590">
        <v>0</v>
      </c>
      <c r="E24" s="636">
        <v>0</v>
      </c>
      <c r="F24" s="505">
        <v>0</v>
      </c>
      <c r="G24" s="644">
        <v>0</v>
      </c>
      <c r="H24" s="575">
        <v>0</v>
      </c>
      <c r="I24" s="629">
        <v>0</v>
      </c>
      <c r="J24" s="590">
        <v>0</v>
      </c>
      <c r="K24" s="637">
        <v>0</v>
      </c>
      <c r="L24" s="616">
        <v>0</v>
      </c>
      <c r="M24" s="644">
        <v>0</v>
      </c>
      <c r="N24" s="286"/>
    </row>
    <row r="25" spans="1:14" s="266" customFormat="1" ht="44.25" x14ac:dyDescent="0.55000000000000004">
      <c r="A25" s="69" t="s">
        <v>25</v>
      </c>
      <c r="B25" s="575">
        <v>0</v>
      </c>
      <c r="C25" s="629">
        <v>0</v>
      </c>
      <c r="D25" s="590">
        <v>0</v>
      </c>
      <c r="E25" s="636">
        <v>0</v>
      </c>
      <c r="F25" s="505">
        <v>0</v>
      </c>
      <c r="G25" s="644">
        <v>0</v>
      </c>
      <c r="H25" s="575">
        <v>0</v>
      </c>
      <c r="I25" s="629">
        <v>0</v>
      </c>
      <c r="J25" s="590">
        <v>0</v>
      </c>
      <c r="K25" s="637">
        <v>0</v>
      </c>
      <c r="L25" s="616">
        <v>0</v>
      </c>
      <c r="M25" s="644">
        <v>0</v>
      </c>
      <c r="N25" s="286"/>
    </row>
    <row r="26" spans="1:14" s="266" customFormat="1" ht="44.25" x14ac:dyDescent="0.55000000000000004">
      <c r="A26" s="69" t="s">
        <v>26</v>
      </c>
      <c r="B26" s="575">
        <v>0</v>
      </c>
      <c r="C26" s="629">
        <v>0</v>
      </c>
      <c r="D26" s="590">
        <v>0</v>
      </c>
      <c r="E26" s="636">
        <v>0</v>
      </c>
      <c r="F26" s="505">
        <v>0</v>
      </c>
      <c r="G26" s="644">
        <v>0</v>
      </c>
      <c r="H26" s="575">
        <v>0</v>
      </c>
      <c r="I26" s="629">
        <v>0</v>
      </c>
      <c r="J26" s="590">
        <v>0</v>
      </c>
      <c r="K26" s="637">
        <v>0</v>
      </c>
      <c r="L26" s="616">
        <v>0</v>
      </c>
      <c r="M26" s="644">
        <v>0</v>
      </c>
      <c r="N26" s="286"/>
    </row>
    <row r="27" spans="1:14" s="266" customFormat="1" ht="44.25" x14ac:dyDescent="0.55000000000000004">
      <c r="A27" s="69" t="s">
        <v>27</v>
      </c>
      <c r="B27" s="575">
        <v>0</v>
      </c>
      <c r="C27" s="629">
        <v>0</v>
      </c>
      <c r="D27" s="590">
        <v>0</v>
      </c>
      <c r="E27" s="636">
        <v>0</v>
      </c>
      <c r="F27" s="505">
        <v>0</v>
      </c>
      <c r="G27" s="644">
        <v>0</v>
      </c>
      <c r="H27" s="575">
        <v>0</v>
      </c>
      <c r="I27" s="629">
        <v>0</v>
      </c>
      <c r="J27" s="590">
        <v>0</v>
      </c>
      <c r="K27" s="637">
        <v>0</v>
      </c>
      <c r="L27" s="616">
        <v>0</v>
      </c>
      <c r="M27" s="644">
        <v>0</v>
      </c>
      <c r="N27" s="286"/>
    </row>
    <row r="28" spans="1:14" s="266" customFormat="1" ht="44.25" x14ac:dyDescent="0.55000000000000004">
      <c r="A28" s="71" t="s">
        <v>28</v>
      </c>
      <c r="B28" s="575">
        <v>0</v>
      </c>
      <c r="C28" s="629">
        <v>0</v>
      </c>
      <c r="D28" s="590">
        <v>0</v>
      </c>
      <c r="E28" s="636">
        <v>0</v>
      </c>
      <c r="F28" s="505">
        <v>0</v>
      </c>
      <c r="G28" s="644">
        <v>0</v>
      </c>
      <c r="H28" s="575">
        <v>0</v>
      </c>
      <c r="I28" s="629">
        <v>0</v>
      </c>
      <c r="J28" s="590">
        <v>0</v>
      </c>
      <c r="K28" s="637">
        <v>0</v>
      </c>
      <c r="L28" s="616">
        <v>0</v>
      </c>
      <c r="M28" s="644">
        <v>0</v>
      </c>
      <c r="N28" s="286"/>
    </row>
    <row r="29" spans="1:14" s="266" customFormat="1" ht="44.25" x14ac:dyDescent="0.55000000000000004">
      <c r="A29" s="71" t="s">
        <v>29</v>
      </c>
      <c r="B29" s="575">
        <v>0</v>
      </c>
      <c r="C29" s="629">
        <v>0</v>
      </c>
      <c r="D29" s="590">
        <v>0</v>
      </c>
      <c r="E29" s="636">
        <v>0</v>
      </c>
      <c r="F29" s="505">
        <v>0</v>
      </c>
      <c r="G29" s="644">
        <v>0</v>
      </c>
      <c r="H29" s="575">
        <v>0</v>
      </c>
      <c r="I29" s="629">
        <v>0</v>
      </c>
      <c r="J29" s="590">
        <v>0</v>
      </c>
      <c r="K29" s="637">
        <v>0</v>
      </c>
      <c r="L29" s="616">
        <v>0</v>
      </c>
      <c r="M29" s="644">
        <v>0</v>
      </c>
      <c r="N29" s="286"/>
    </row>
    <row r="30" spans="1:14" s="266" customFormat="1" ht="44.25" x14ac:dyDescent="0.55000000000000004">
      <c r="A30" s="71" t="s">
        <v>30</v>
      </c>
      <c r="B30" s="575">
        <v>0</v>
      </c>
      <c r="C30" s="629">
        <v>0</v>
      </c>
      <c r="D30" s="590">
        <v>0</v>
      </c>
      <c r="E30" s="636">
        <v>0</v>
      </c>
      <c r="F30" s="505">
        <v>0</v>
      </c>
      <c r="G30" s="644">
        <v>0</v>
      </c>
      <c r="H30" s="575">
        <v>0</v>
      </c>
      <c r="I30" s="629">
        <v>0</v>
      </c>
      <c r="J30" s="590">
        <v>0</v>
      </c>
      <c r="K30" s="637">
        <v>0</v>
      </c>
      <c r="L30" s="616">
        <v>0</v>
      </c>
      <c r="M30" s="644">
        <v>0</v>
      </c>
      <c r="N30" s="286"/>
    </row>
    <row r="31" spans="1:14" s="266" customFormat="1" ht="44.25" x14ac:dyDescent="0.55000000000000004">
      <c r="A31" s="71" t="s">
        <v>31</v>
      </c>
      <c r="B31" s="575">
        <v>0</v>
      </c>
      <c r="C31" s="629">
        <v>0</v>
      </c>
      <c r="D31" s="590">
        <v>0</v>
      </c>
      <c r="E31" s="636">
        <v>0</v>
      </c>
      <c r="F31" s="505">
        <v>0</v>
      </c>
      <c r="G31" s="644">
        <v>0</v>
      </c>
      <c r="H31" s="575">
        <v>0</v>
      </c>
      <c r="I31" s="629">
        <v>0</v>
      </c>
      <c r="J31" s="590">
        <v>0</v>
      </c>
      <c r="K31" s="637">
        <v>0</v>
      </c>
      <c r="L31" s="616">
        <v>0</v>
      </c>
      <c r="M31" s="644">
        <v>0</v>
      </c>
      <c r="N31" s="286"/>
    </row>
    <row r="32" spans="1:14" s="266" customFormat="1" ht="44.25" x14ac:dyDescent="0.55000000000000004">
      <c r="A32" s="71" t="s">
        <v>32</v>
      </c>
      <c r="B32" s="575">
        <v>0</v>
      </c>
      <c r="C32" s="629">
        <v>0</v>
      </c>
      <c r="D32" s="590">
        <v>0</v>
      </c>
      <c r="E32" s="636">
        <v>0</v>
      </c>
      <c r="F32" s="505">
        <v>0</v>
      </c>
      <c r="G32" s="644">
        <v>0</v>
      </c>
      <c r="H32" s="575">
        <v>0</v>
      </c>
      <c r="I32" s="629">
        <v>0</v>
      </c>
      <c r="J32" s="590">
        <v>0</v>
      </c>
      <c r="K32" s="637">
        <v>0</v>
      </c>
      <c r="L32" s="616">
        <v>0</v>
      </c>
      <c r="M32" s="644">
        <v>0</v>
      </c>
      <c r="N32" s="286"/>
    </row>
    <row r="33" spans="1:14" s="266" customFormat="1" ht="44.25" x14ac:dyDescent="0.55000000000000004">
      <c r="A33" s="132" t="s">
        <v>76</v>
      </c>
      <c r="B33" s="575">
        <v>0</v>
      </c>
      <c r="C33" s="629">
        <v>0</v>
      </c>
      <c r="D33" s="590">
        <v>0</v>
      </c>
      <c r="E33" s="636">
        <v>0</v>
      </c>
      <c r="F33" s="505">
        <v>0</v>
      </c>
      <c r="G33" s="644">
        <v>0</v>
      </c>
      <c r="H33" s="575">
        <v>0</v>
      </c>
      <c r="I33" s="629">
        <v>0</v>
      </c>
      <c r="J33" s="590">
        <v>0</v>
      </c>
      <c r="K33" s="637">
        <v>0</v>
      </c>
      <c r="L33" s="616">
        <v>0</v>
      </c>
      <c r="M33" s="644">
        <v>0</v>
      </c>
      <c r="N33" s="286"/>
    </row>
    <row r="34" spans="1:14" s="266" customFormat="1" ht="44.25" x14ac:dyDescent="0.55000000000000004">
      <c r="A34" s="71" t="s">
        <v>33</v>
      </c>
      <c r="B34" s="575">
        <v>13444075</v>
      </c>
      <c r="C34" s="629">
        <v>1</v>
      </c>
      <c r="D34" s="590">
        <v>0</v>
      </c>
      <c r="E34" s="636">
        <v>0</v>
      </c>
      <c r="F34" s="505">
        <v>13444075</v>
      </c>
      <c r="G34" s="644">
        <v>7.6691351890037174E-2</v>
      </c>
      <c r="H34" s="575">
        <v>0</v>
      </c>
      <c r="I34" s="629">
        <v>0</v>
      </c>
      <c r="J34" s="590">
        <v>0</v>
      </c>
      <c r="K34" s="637">
        <v>0</v>
      </c>
      <c r="L34" s="616">
        <v>0</v>
      </c>
      <c r="M34" s="644">
        <v>0</v>
      </c>
      <c r="N34" s="286"/>
    </row>
    <row r="35" spans="1:14" s="266" customFormat="1" ht="45" x14ac:dyDescent="0.6">
      <c r="A35" s="293" t="s">
        <v>34</v>
      </c>
      <c r="B35" s="576"/>
      <c r="C35" s="631" t="s">
        <v>4</v>
      </c>
      <c r="D35" s="590"/>
      <c r="E35" s="639" t="s">
        <v>4</v>
      </c>
      <c r="F35" s="505"/>
      <c r="G35" s="646" t="s">
        <v>4</v>
      </c>
      <c r="H35" s="576" t="s">
        <v>4</v>
      </c>
      <c r="I35" s="631" t="s">
        <v>4</v>
      </c>
      <c r="J35" s="590"/>
      <c r="K35" s="639" t="s">
        <v>4</v>
      </c>
      <c r="L35" s="616"/>
      <c r="M35" s="646" t="s">
        <v>4</v>
      </c>
      <c r="N35" s="286"/>
    </row>
    <row r="36" spans="1:14" s="266" customFormat="1" ht="44.25" x14ac:dyDescent="0.55000000000000004">
      <c r="A36" s="67" t="s">
        <v>35</v>
      </c>
      <c r="B36" s="575">
        <v>0</v>
      </c>
      <c r="C36" s="629">
        <v>0</v>
      </c>
      <c r="D36" s="590">
        <v>0</v>
      </c>
      <c r="E36" s="637">
        <v>0</v>
      </c>
      <c r="F36" s="505">
        <v>0</v>
      </c>
      <c r="G36" s="644">
        <v>0</v>
      </c>
      <c r="H36" s="575">
        <v>0</v>
      </c>
      <c r="I36" s="629">
        <v>0</v>
      </c>
      <c r="J36" s="590">
        <v>0</v>
      </c>
      <c r="K36" s="637">
        <v>0</v>
      </c>
      <c r="L36" s="616">
        <v>0</v>
      </c>
      <c r="M36" s="644">
        <v>0</v>
      </c>
      <c r="N36" s="286"/>
    </row>
    <row r="37" spans="1:14" s="266" customFormat="1" ht="45" x14ac:dyDescent="0.6">
      <c r="A37" s="293" t="s">
        <v>36</v>
      </c>
      <c r="B37" s="576"/>
      <c r="C37" s="631" t="s">
        <v>4</v>
      </c>
      <c r="D37" s="590"/>
      <c r="E37" s="639" t="s">
        <v>4</v>
      </c>
      <c r="F37" s="505"/>
      <c r="G37" s="646" t="s">
        <v>4</v>
      </c>
      <c r="H37" s="576"/>
      <c r="I37" s="631" t="s">
        <v>4</v>
      </c>
      <c r="J37" s="590"/>
      <c r="K37" s="639" t="s">
        <v>4</v>
      </c>
      <c r="L37" s="616"/>
      <c r="M37" s="646" t="s">
        <v>4</v>
      </c>
      <c r="N37" s="286"/>
    </row>
    <row r="38" spans="1:14" s="266" customFormat="1" ht="44.25" x14ac:dyDescent="0.55000000000000004">
      <c r="A38" s="69" t="s">
        <v>35</v>
      </c>
      <c r="B38" s="577">
        <v>0</v>
      </c>
      <c r="C38" s="629">
        <v>0</v>
      </c>
      <c r="D38" s="591">
        <v>0</v>
      </c>
      <c r="E38" s="637">
        <v>0</v>
      </c>
      <c r="F38" s="507">
        <v>0</v>
      </c>
      <c r="G38" s="644">
        <v>0</v>
      </c>
      <c r="H38" s="577">
        <v>0</v>
      </c>
      <c r="I38" s="629">
        <v>0</v>
      </c>
      <c r="J38" s="591">
        <v>0</v>
      </c>
      <c r="K38" s="637">
        <v>0</v>
      </c>
      <c r="L38" s="619">
        <v>0</v>
      </c>
      <c r="M38" s="644">
        <v>0</v>
      </c>
      <c r="N38" s="286"/>
    </row>
    <row r="39" spans="1:14" s="266" customFormat="1" ht="44.25" x14ac:dyDescent="0.55000000000000004">
      <c r="A39" s="69" t="s">
        <v>37</v>
      </c>
      <c r="B39" s="577"/>
      <c r="C39" s="629" t="s">
        <v>11</v>
      </c>
      <c r="D39" s="591"/>
      <c r="E39" s="636" t="s">
        <v>11</v>
      </c>
      <c r="F39" s="505">
        <v>0</v>
      </c>
      <c r="G39" s="644">
        <v>0</v>
      </c>
      <c r="H39" s="577"/>
      <c r="I39" s="629" t="s">
        <v>11</v>
      </c>
      <c r="J39" s="591"/>
      <c r="K39" s="637" t="s">
        <v>11</v>
      </c>
      <c r="L39" s="616">
        <v>0</v>
      </c>
      <c r="M39" s="644">
        <v>0</v>
      </c>
      <c r="N39" s="286"/>
    </row>
    <row r="40" spans="1:14" s="268" customFormat="1" ht="45" x14ac:dyDescent="0.6">
      <c r="A40" s="293" t="s">
        <v>38</v>
      </c>
      <c r="B40" s="578">
        <v>32667298</v>
      </c>
      <c r="C40" s="632">
        <v>1</v>
      </c>
      <c r="D40" s="578">
        <v>0</v>
      </c>
      <c r="E40" s="640">
        <v>0</v>
      </c>
      <c r="F40" s="496">
        <v>32667298</v>
      </c>
      <c r="G40" s="647">
        <v>0.18634969279885061</v>
      </c>
      <c r="H40" s="578">
        <v>31577651</v>
      </c>
      <c r="I40" s="632">
        <v>1</v>
      </c>
      <c r="J40" s="578">
        <v>0</v>
      </c>
      <c r="K40" s="632">
        <v>0</v>
      </c>
      <c r="L40" s="578">
        <v>31577651</v>
      </c>
      <c r="M40" s="647">
        <v>0.17138784110915611</v>
      </c>
      <c r="N40" s="269"/>
    </row>
    <row r="41" spans="1:14" s="266" customFormat="1" ht="45" x14ac:dyDescent="0.6">
      <c r="A41" s="296" t="s">
        <v>39</v>
      </c>
      <c r="B41" s="574"/>
      <c r="C41" s="631" t="s">
        <v>4</v>
      </c>
      <c r="D41" s="590"/>
      <c r="E41" s="639" t="s">
        <v>4</v>
      </c>
      <c r="F41" s="505"/>
      <c r="G41" s="646" t="s">
        <v>4</v>
      </c>
      <c r="H41" s="574"/>
      <c r="I41" s="631" t="s">
        <v>4</v>
      </c>
      <c r="J41" s="590"/>
      <c r="K41" s="639" t="s">
        <v>4</v>
      </c>
      <c r="L41" s="616"/>
      <c r="M41" s="646" t="s">
        <v>4</v>
      </c>
      <c r="N41" s="286"/>
    </row>
    <row r="42" spans="1:14" s="266" customFormat="1" ht="44.25" x14ac:dyDescent="0.55000000000000004">
      <c r="A42" s="281" t="s">
        <v>40</v>
      </c>
      <c r="B42" s="579">
        <v>0</v>
      </c>
      <c r="C42" s="628">
        <v>0</v>
      </c>
      <c r="D42" s="592">
        <v>0</v>
      </c>
      <c r="E42" s="636">
        <v>0</v>
      </c>
      <c r="F42" s="605">
        <v>0</v>
      </c>
      <c r="G42" s="643">
        <v>0</v>
      </c>
      <c r="H42" s="579">
        <v>0</v>
      </c>
      <c r="I42" s="628">
        <v>0</v>
      </c>
      <c r="J42" s="592">
        <v>0</v>
      </c>
      <c r="K42" s="636">
        <v>0</v>
      </c>
      <c r="L42" s="614">
        <v>0</v>
      </c>
      <c r="M42" s="643">
        <v>0</v>
      </c>
      <c r="N42" s="286"/>
    </row>
    <row r="43" spans="1:14" s="266" customFormat="1" ht="44.25" x14ac:dyDescent="0.55000000000000004">
      <c r="A43" s="297" t="s">
        <v>41</v>
      </c>
      <c r="B43" s="575">
        <v>0</v>
      </c>
      <c r="C43" s="629">
        <v>0</v>
      </c>
      <c r="D43" s="590">
        <v>0</v>
      </c>
      <c r="E43" s="637">
        <v>0</v>
      </c>
      <c r="F43" s="505">
        <v>0</v>
      </c>
      <c r="G43" s="644">
        <v>0</v>
      </c>
      <c r="H43" s="575">
        <v>0</v>
      </c>
      <c r="I43" s="629">
        <v>0</v>
      </c>
      <c r="J43" s="590">
        <v>0</v>
      </c>
      <c r="K43" s="637">
        <v>0</v>
      </c>
      <c r="L43" s="616">
        <v>0</v>
      </c>
      <c r="M43" s="644">
        <v>0</v>
      </c>
      <c r="N43" s="286"/>
    </row>
    <row r="44" spans="1:14" s="266" customFormat="1" ht="44.25" x14ac:dyDescent="0.55000000000000004">
      <c r="A44" s="90" t="s">
        <v>42</v>
      </c>
      <c r="B44" s="575">
        <v>0</v>
      </c>
      <c r="C44" s="629">
        <v>0</v>
      </c>
      <c r="D44" s="590">
        <v>0</v>
      </c>
      <c r="E44" s="637">
        <v>0</v>
      </c>
      <c r="F44" s="507">
        <v>0</v>
      </c>
      <c r="G44" s="644">
        <v>0</v>
      </c>
      <c r="H44" s="575">
        <v>0</v>
      </c>
      <c r="I44" s="629">
        <v>0</v>
      </c>
      <c r="J44" s="590">
        <v>0</v>
      </c>
      <c r="K44" s="637">
        <v>0</v>
      </c>
      <c r="L44" s="619">
        <v>0</v>
      </c>
      <c r="M44" s="644">
        <v>0</v>
      </c>
      <c r="N44" s="286"/>
    </row>
    <row r="45" spans="1:14" s="266" customFormat="1" ht="44.25" x14ac:dyDescent="0.55000000000000004">
      <c r="A45" s="289" t="s">
        <v>43</v>
      </c>
      <c r="B45" s="575">
        <v>0</v>
      </c>
      <c r="C45" s="629">
        <v>0</v>
      </c>
      <c r="D45" s="590">
        <v>0</v>
      </c>
      <c r="E45" s="637">
        <v>0</v>
      </c>
      <c r="F45" s="507">
        <v>0</v>
      </c>
      <c r="G45" s="644">
        <v>0</v>
      </c>
      <c r="H45" s="575">
        <v>0</v>
      </c>
      <c r="I45" s="629">
        <v>0</v>
      </c>
      <c r="J45" s="590">
        <v>0</v>
      </c>
      <c r="K45" s="637">
        <v>0</v>
      </c>
      <c r="L45" s="619">
        <v>0</v>
      </c>
      <c r="M45" s="644">
        <v>0</v>
      </c>
      <c r="N45" s="286"/>
    </row>
    <row r="46" spans="1:14" s="266" customFormat="1" ht="44.25" x14ac:dyDescent="0.55000000000000004">
      <c r="A46" s="297" t="s">
        <v>44</v>
      </c>
      <c r="B46" s="575">
        <v>0</v>
      </c>
      <c r="C46" s="629">
        <v>0</v>
      </c>
      <c r="D46" s="590">
        <v>0</v>
      </c>
      <c r="E46" s="637">
        <v>0</v>
      </c>
      <c r="F46" s="507">
        <v>0</v>
      </c>
      <c r="G46" s="644">
        <v>0</v>
      </c>
      <c r="H46" s="575">
        <v>0</v>
      </c>
      <c r="I46" s="629">
        <v>0</v>
      </c>
      <c r="J46" s="590">
        <v>0</v>
      </c>
      <c r="K46" s="637">
        <v>0</v>
      </c>
      <c r="L46" s="619">
        <v>0</v>
      </c>
      <c r="M46" s="644">
        <v>0</v>
      </c>
      <c r="N46" s="286"/>
    </row>
    <row r="47" spans="1:14" s="268" customFormat="1" ht="45" x14ac:dyDescent="0.6">
      <c r="A47" s="296" t="s">
        <v>45</v>
      </c>
      <c r="B47" s="580">
        <v>0</v>
      </c>
      <c r="C47" s="633">
        <v>0</v>
      </c>
      <c r="D47" s="593">
        <v>0</v>
      </c>
      <c r="E47" s="632">
        <v>0</v>
      </c>
      <c r="F47" s="509">
        <v>0</v>
      </c>
      <c r="G47" s="647">
        <v>0</v>
      </c>
      <c r="H47" s="580">
        <v>0</v>
      </c>
      <c r="I47" s="633">
        <v>0</v>
      </c>
      <c r="J47" s="593">
        <v>0</v>
      </c>
      <c r="K47" s="632">
        <v>0</v>
      </c>
      <c r="L47" s="620">
        <v>0</v>
      </c>
      <c r="M47" s="647">
        <v>0</v>
      </c>
      <c r="N47" s="269"/>
    </row>
    <row r="48" spans="1:14" s="268" customFormat="1" ht="45" x14ac:dyDescent="0.6">
      <c r="A48" s="299" t="s">
        <v>46</v>
      </c>
      <c r="B48" s="581">
        <v>0</v>
      </c>
      <c r="C48" s="633">
        <v>0</v>
      </c>
      <c r="D48" s="594">
        <v>0</v>
      </c>
      <c r="E48" s="632">
        <v>0</v>
      </c>
      <c r="F48" s="510">
        <v>0</v>
      </c>
      <c r="G48" s="647">
        <v>0</v>
      </c>
      <c r="H48" s="581">
        <v>0</v>
      </c>
      <c r="I48" s="632">
        <v>0</v>
      </c>
      <c r="J48" s="581">
        <v>0</v>
      </c>
      <c r="K48" s="632">
        <v>0</v>
      </c>
      <c r="L48" s="621">
        <v>0</v>
      </c>
      <c r="M48" s="647">
        <v>0</v>
      </c>
      <c r="N48" s="269"/>
    </row>
    <row r="49" spans="1:14" s="266" customFormat="1" ht="45" x14ac:dyDescent="0.6">
      <c r="A49" s="282" t="s">
        <v>47</v>
      </c>
      <c r="B49" s="582"/>
      <c r="C49" s="634" t="s">
        <v>4</v>
      </c>
      <c r="D49" s="589"/>
      <c r="E49" s="641" t="s">
        <v>4</v>
      </c>
      <c r="F49" s="605"/>
      <c r="G49" s="648" t="s">
        <v>4</v>
      </c>
      <c r="H49" s="582"/>
      <c r="I49" s="634" t="s">
        <v>4</v>
      </c>
      <c r="J49" s="589"/>
      <c r="K49" s="641" t="s">
        <v>4</v>
      </c>
      <c r="L49" s="614"/>
      <c r="M49" s="648" t="s">
        <v>4</v>
      </c>
      <c r="N49" s="286"/>
    </row>
    <row r="50" spans="1:14" s="266" customFormat="1" ht="44.25" x14ac:dyDescent="0.55000000000000004">
      <c r="A50" s="281" t="s">
        <v>48</v>
      </c>
      <c r="B50" s="582">
        <v>56385782</v>
      </c>
      <c r="C50" s="628">
        <v>1</v>
      </c>
      <c r="D50" s="589">
        <v>0</v>
      </c>
      <c r="E50" s="636">
        <v>0</v>
      </c>
      <c r="F50" s="607">
        <v>56385782</v>
      </c>
      <c r="G50" s="643">
        <v>0.32165112504630655</v>
      </c>
      <c r="H50" s="582">
        <v>61634365</v>
      </c>
      <c r="I50" s="628">
        <v>1</v>
      </c>
      <c r="J50" s="589">
        <v>0</v>
      </c>
      <c r="K50" s="636">
        <v>0</v>
      </c>
      <c r="L50" s="622">
        <v>61634365</v>
      </c>
      <c r="M50" s="643">
        <v>0.33452078989294465</v>
      </c>
      <c r="N50" s="286"/>
    </row>
    <row r="51" spans="1:14" s="266" customFormat="1" ht="44.25" x14ac:dyDescent="0.55000000000000004">
      <c r="A51" s="289" t="s">
        <v>49</v>
      </c>
      <c r="B51" s="574">
        <v>5094058</v>
      </c>
      <c r="C51" s="629">
        <v>1</v>
      </c>
      <c r="D51" s="595">
        <v>0</v>
      </c>
      <c r="E51" s="637">
        <v>0</v>
      </c>
      <c r="F51" s="608">
        <v>5094058</v>
      </c>
      <c r="G51" s="644">
        <v>2.9058912169580949E-2</v>
      </c>
      <c r="H51" s="574">
        <v>5324793</v>
      </c>
      <c r="I51" s="629">
        <v>1</v>
      </c>
      <c r="J51" s="590">
        <v>0</v>
      </c>
      <c r="K51" s="637">
        <v>0</v>
      </c>
      <c r="L51" s="623">
        <v>5324793</v>
      </c>
      <c r="M51" s="644">
        <v>2.8900337666761432E-2</v>
      </c>
      <c r="N51" s="286"/>
    </row>
    <row r="52" spans="1:14" s="266" customFormat="1" ht="44.25" x14ac:dyDescent="0.55000000000000004">
      <c r="A52" s="104" t="s">
        <v>50</v>
      </c>
      <c r="B52" s="583">
        <v>2920955</v>
      </c>
      <c r="C52" s="629">
        <v>1</v>
      </c>
      <c r="D52" s="596">
        <v>0</v>
      </c>
      <c r="E52" s="637">
        <v>0</v>
      </c>
      <c r="F52" s="609">
        <v>2920955</v>
      </c>
      <c r="G52" s="644">
        <v>1.6662506551024414E-2</v>
      </c>
      <c r="H52" s="583">
        <v>2870990</v>
      </c>
      <c r="I52" s="629">
        <v>1</v>
      </c>
      <c r="J52" s="615">
        <v>0</v>
      </c>
      <c r="K52" s="637">
        <v>0</v>
      </c>
      <c r="L52" s="624">
        <v>2870990</v>
      </c>
      <c r="M52" s="644">
        <v>1.5582310981458885E-2</v>
      </c>
      <c r="N52" s="286"/>
    </row>
    <row r="53" spans="1:14" s="266" customFormat="1" ht="44.25" x14ac:dyDescent="0.55000000000000004">
      <c r="A53" s="104" t="s">
        <v>51</v>
      </c>
      <c r="B53" s="583">
        <v>1410442</v>
      </c>
      <c r="C53" s="629">
        <v>1</v>
      </c>
      <c r="D53" s="596">
        <v>0</v>
      </c>
      <c r="E53" s="637">
        <v>0</v>
      </c>
      <c r="F53" s="609">
        <v>1410442</v>
      </c>
      <c r="G53" s="644">
        <v>8.0458271575015623E-3</v>
      </c>
      <c r="H53" s="583">
        <v>1386446</v>
      </c>
      <c r="I53" s="629">
        <v>1</v>
      </c>
      <c r="J53" s="596">
        <v>0</v>
      </c>
      <c r="K53" s="637">
        <v>0</v>
      </c>
      <c r="L53" s="624">
        <v>1386446</v>
      </c>
      <c r="M53" s="644">
        <v>7.5249418252936254E-3</v>
      </c>
      <c r="N53" s="286"/>
    </row>
    <row r="54" spans="1:14" s="266" customFormat="1" ht="44.25" x14ac:dyDescent="0.55000000000000004">
      <c r="A54" s="104" t="s">
        <v>52</v>
      </c>
      <c r="B54" s="583">
        <v>0</v>
      </c>
      <c r="C54" s="629">
        <v>0</v>
      </c>
      <c r="D54" s="596">
        <v>1384178.1199999999</v>
      </c>
      <c r="E54" s="637">
        <v>1</v>
      </c>
      <c r="F54" s="609">
        <v>1384178.1199999999</v>
      </c>
      <c r="G54" s="644">
        <v>1</v>
      </c>
      <c r="H54" s="583">
        <v>0</v>
      </c>
      <c r="I54" s="629">
        <v>0</v>
      </c>
      <c r="J54" s="596">
        <v>2578600</v>
      </c>
      <c r="K54" s="637">
        <v>1</v>
      </c>
      <c r="L54" s="624">
        <v>2578600</v>
      </c>
      <c r="M54" s="644">
        <v>1</v>
      </c>
      <c r="N54" s="286"/>
    </row>
    <row r="55" spans="1:14" s="266" customFormat="1" ht="44.25" x14ac:dyDescent="0.55000000000000004">
      <c r="A55" s="289" t="s">
        <v>53</v>
      </c>
      <c r="B55" s="574">
        <v>3117771</v>
      </c>
      <c r="C55" s="629">
        <v>0.28138366818764599</v>
      </c>
      <c r="D55" s="595">
        <v>7962371</v>
      </c>
      <c r="E55" s="637">
        <v>2.0596390600288781</v>
      </c>
      <c r="F55" s="608">
        <v>11080142</v>
      </c>
      <c r="G55" s="644">
        <v>6.3206361844424422E-2</v>
      </c>
      <c r="H55" s="574">
        <v>3865906</v>
      </c>
      <c r="I55" s="629">
        <v>0.28539115373692481</v>
      </c>
      <c r="J55" s="595">
        <v>9680085</v>
      </c>
      <c r="K55" s="637">
        <v>0.71460884626307519</v>
      </c>
      <c r="L55" s="623">
        <v>13545991</v>
      </c>
      <c r="M55" s="644">
        <v>7.3520926340406342E-2</v>
      </c>
      <c r="N55" s="286"/>
    </row>
    <row r="56" spans="1:14" s="268" customFormat="1" ht="45" x14ac:dyDescent="0.6">
      <c r="A56" s="299" t="s">
        <v>54</v>
      </c>
      <c r="B56" s="584">
        <v>68929008</v>
      </c>
      <c r="C56" s="633">
        <v>0.88059428174147236</v>
      </c>
      <c r="D56" s="597">
        <v>9346549.1199999992</v>
      </c>
      <c r="E56" s="632">
        <v>0.12448372283821128</v>
      </c>
      <c r="F56" s="610">
        <v>78275557.120000005</v>
      </c>
      <c r="G56" s="647">
        <v>0.44652073835341033</v>
      </c>
      <c r="H56" s="584">
        <v>75082500</v>
      </c>
      <c r="I56" s="633">
        <v>0.85964599633036809</v>
      </c>
      <c r="J56" s="597">
        <v>12258685</v>
      </c>
      <c r="K56" s="632">
        <v>0.14035400366963191</v>
      </c>
      <c r="L56" s="623">
        <v>87341185</v>
      </c>
      <c r="M56" s="647">
        <v>0.47404466966416881</v>
      </c>
      <c r="N56" s="269"/>
    </row>
    <row r="57" spans="1:14" s="266" customFormat="1" ht="44.25" x14ac:dyDescent="0.55000000000000004">
      <c r="A57" s="51" t="s">
        <v>55</v>
      </c>
      <c r="B57" s="585">
        <v>0</v>
      </c>
      <c r="C57" s="629">
        <v>0</v>
      </c>
      <c r="D57" s="598">
        <v>0</v>
      </c>
      <c r="E57" s="637">
        <v>0</v>
      </c>
      <c r="F57" s="611">
        <v>0</v>
      </c>
      <c r="G57" s="644">
        <v>0</v>
      </c>
      <c r="H57" s="585">
        <v>0</v>
      </c>
      <c r="I57" s="629">
        <v>0</v>
      </c>
      <c r="J57" s="598">
        <v>0</v>
      </c>
      <c r="K57" s="637">
        <v>0</v>
      </c>
      <c r="L57" s="625">
        <v>0</v>
      </c>
      <c r="M57" s="644">
        <v>0</v>
      </c>
      <c r="N57" s="286"/>
    </row>
    <row r="58" spans="1:14" s="266" customFormat="1" ht="44.25" x14ac:dyDescent="0.55000000000000004">
      <c r="A58" s="112" t="s">
        <v>56</v>
      </c>
      <c r="B58" s="575">
        <v>0</v>
      </c>
      <c r="C58" s="629">
        <v>0</v>
      </c>
      <c r="D58" s="595">
        <v>0</v>
      </c>
      <c r="E58" s="637">
        <v>0</v>
      </c>
      <c r="F58" s="505">
        <v>0</v>
      </c>
      <c r="G58" s="644">
        <v>0</v>
      </c>
      <c r="H58" s="575">
        <v>0</v>
      </c>
      <c r="I58" s="629">
        <v>0</v>
      </c>
      <c r="J58" s="595">
        <v>0</v>
      </c>
      <c r="K58" s="637">
        <v>0</v>
      </c>
      <c r="L58" s="616">
        <v>0</v>
      </c>
      <c r="M58" s="644">
        <v>0</v>
      </c>
      <c r="N58" s="286"/>
    </row>
    <row r="59" spans="1:14" s="266" customFormat="1" ht="44.25" x14ac:dyDescent="0.55000000000000004">
      <c r="A59" s="90" t="s">
        <v>57</v>
      </c>
      <c r="B59" s="575">
        <v>485300</v>
      </c>
      <c r="C59" s="629">
        <v>1</v>
      </c>
      <c r="D59" s="595">
        <v>0</v>
      </c>
      <c r="E59" s="637">
        <v>0</v>
      </c>
      <c r="F59" s="505">
        <v>485300</v>
      </c>
      <c r="G59" s="644">
        <v>2.7683803513618484E-3</v>
      </c>
      <c r="H59" s="575">
        <v>491663</v>
      </c>
      <c r="I59" s="629">
        <v>1</v>
      </c>
      <c r="J59" s="595">
        <v>0</v>
      </c>
      <c r="K59" s="637">
        <v>0</v>
      </c>
      <c r="L59" s="616">
        <v>491663</v>
      </c>
      <c r="M59" s="644">
        <v>2.6685031170700767E-3</v>
      </c>
      <c r="N59" s="286"/>
    </row>
    <row r="60" spans="1:14" s="266" customFormat="1" ht="44.25" x14ac:dyDescent="0.55000000000000004">
      <c r="A60" s="297" t="s">
        <v>58</v>
      </c>
      <c r="B60" s="577">
        <v>0</v>
      </c>
      <c r="C60" s="629">
        <v>0</v>
      </c>
      <c r="D60" s="599">
        <v>3293933</v>
      </c>
      <c r="E60" s="637">
        <v>1</v>
      </c>
      <c r="F60" s="507">
        <v>3293933</v>
      </c>
      <c r="G60" s="644">
        <v>1.8790149177627009E-2</v>
      </c>
      <c r="H60" s="577">
        <v>0</v>
      </c>
      <c r="I60" s="629">
        <v>0</v>
      </c>
      <c r="J60" s="599">
        <v>3200000</v>
      </c>
      <c r="K60" s="637">
        <v>1</v>
      </c>
      <c r="L60" s="619">
        <v>3200000</v>
      </c>
      <c r="M60" s="644">
        <v>1.7368014218324838E-2</v>
      </c>
      <c r="N60" s="286"/>
    </row>
    <row r="61" spans="1:14" s="266" customFormat="1" ht="44.25" x14ac:dyDescent="0.55000000000000004">
      <c r="A61" s="113" t="s">
        <v>59</v>
      </c>
      <c r="B61" s="575">
        <v>0</v>
      </c>
      <c r="C61" s="629">
        <v>0</v>
      </c>
      <c r="D61" s="595">
        <v>0</v>
      </c>
      <c r="E61" s="637">
        <v>0</v>
      </c>
      <c r="F61" s="505">
        <v>0</v>
      </c>
      <c r="G61" s="644">
        <v>0</v>
      </c>
      <c r="H61" s="575">
        <v>0</v>
      </c>
      <c r="I61" s="629">
        <v>0</v>
      </c>
      <c r="J61" s="595">
        <v>0</v>
      </c>
      <c r="K61" s="637">
        <v>0</v>
      </c>
      <c r="L61" s="616">
        <v>0</v>
      </c>
      <c r="M61" s="644">
        <v>0</v>
      </c>
      <c r="N61" s="286"/>
    </row>
    <row r="62" spans="1:14" s="266" customFormat="1" ht="44.25" x14ac:dyDescent="0.55000000000000004">
      <c r="A62" s="113" t="s">
        <v>60</v>
      </c>
      <c r="B62" s="575">
        <v>0</v>
      </c>
      <c r="C62" s="629">
        <v>0</v>
      </c>
      <c r="D62" s="650">
        <v>5607923.2399999993</v>
      </c>
      <c r="E62" s="637">
        <v>1</v>
      </c>
      <c r="F62" s="505">
        <v>5607923.2399999993</v>
      </c>
      <c r="G62" s="644">
        <v>3.1990242137979547E-2</v>
      </c>
      <c r="H62" s="575">
        <v>0</v>
      </c>
      <c r="I62" s="629">
        <v>0</v>
      </c>
      <c r="J62" s="650">
        <v>4228394</v>
      </c>
      <c r="K62" s="637">
        <v>1</v>
      </c>
      <c r="L62" s="616">
        <v>4228394</v>
      </c>
      <c r="M62" s="644">
        <v>2.2949627222712324E-2</v>
      </c>
      <c r="N62" s="286"/>
    </row>
    <row r="63" spans="1:14" s="266" customFormat="1" ht="44.25" x14ac:dyDescent="0.55000000000000004">
      <c r="A63" s="114" t="s">
        <v>61</v>
      </c>
      <c r="B63" s="575">
        <v>0</v>
      </c>
      <c r="C63" s="629">
        <v>0</v>
      </c>
      <c r="D63" s="595">
        <v>22665982</v>
      </c>
      <c r="E63" s="637">
        <v>1</v>
      </c>
      <c r="F63" s="505">
        <v>22665982</v>
      </c>
      <c r="G63" s="644">
        <v>0.12929746386383953</v>
      </c>
      <c r="H63" s="575">
        <v>0</v>
      </c>
      <c r="I63" s="629">
        <v>0</v>
      </c>
      <c r="J63" s="595">
        <v>20249465</v>
      </c>
      <c r="K63" s="637">
        <v>1</v>
      </c>
      <c r="L63" s="616">
        <v>20249465</v>
      </c>
      <c r="M63" s="644">
        <v>0.10990406126045975</v>
      </c>
      <c r="N63" s="286"/>
    </row>
    <row r="64" spans="1:14" s="266" customFormat="1" ht="44.25" x14ac:dyDescent="0.55000000000000004">
      <c r="A64" s="114" t="s">
        <v>62</v>
      </c>
      <c r="B64" s="575">
        <v>0</v>
      </c>
      <c r="C64" s="629">
        <v>0</v>
      </c>
      <c r="D64" s="595">
        <v>201021</v>
      </c>
      <c r="E64" s="637">
        <v>1</v>
      </c>
      <c r="F64" s="505">
        <v>201021</v>
      </c>
      <c r="G64" s="644">
        <v>1.1467187030931591E-3</v>
      </c>
      <c r="H64" s="575">
        <v>0</v>
      </c>
      <c r="I64" s="629">
        <v>0</v>
      </c>
      <c r="J64" s="595">
        <v>216500</v>
      </c>
      <c r="K64" s="637">
        <v>1</v>
      </c>
      <c r="L64" s="616">
        <v>216500</v>
      </c>
      <c r="M64" s="644">
        <v>1.1750547119585399E-3</v>
      </c>
      <c r="N64" s="286"/>
    </row>
    <row r="65" spans="1:14" s="266" customFormat="1" ht="44.25" x14ac:dyDescent="0.55000000000000004">
      <c r="A65" s="90" t="s">
        <v>63</v>
      </c>
      <c r="B65" s="575">
        <v>0</v>
      </c>
      <c r="C65" s="629">
        <v>0</v>
      </c>
      <c r="D65" s="595">
        <v>970697</v>
      </c>
      <c r="E65" s="637">
        <v>1</v>
      </c>
      <c r="F65" s="505">
        <v>970697</v>
      </c>
      <c r="G65" s="644">
        <v>5.5373140365256373E-3</v>
      </c>
      <c r="H65" s="575">
        <v>0</v>
      </c>
      <c r="I65" s="629">
        <v>0</v>
      </c>
      <c r="J65" s="595">
        <v>973099</v>
      </c>
      <c r="K65" s="637">
        <v>1</v>
      </c>
      <c r="L65" s="616">
        <v>973099</v>
      </c>
      <c r="M65" s="644">
        <v>5.281499146199276E-3</v>
      </c>
      <c r="N65" s="286"/>
    </row>
    <row r="66" spans="1:14" s="266" customFormat="1" ht="44.25" x14ac:dyDescent="0.55000000000000004">
      <c r="A66" s="297" t="s">
        <v>64</v>
      </c>
      <c r="B66" s="575">
        <v>4322998</v>
      </c>
      <c r="C66" s="629">
        <v>0.89113859860505718</v>
      </c>
      <c r="D66" s="595">
        <v>528097</v>
      </c>
      <c r="E66" s="637">
        <v>7.9272038082017077E-2</v>
      </c>
      <c r="F66" s="505">
        <v>4851095</v>
      </c>
      <c r="G66" s="644">
        <v>2.767293649410613E-2</v>
      </c>
      <c r="H66" s="575">
        <v>6661832</v>
      </c>
      <c r="I66" s="629">
        <v>0.94048720216213044</v>
      </c>
      <c r="J66" s="595">
        <v>421552</v>
      </c>
      <c r="K66" s="637">
        <v>5.9512797837869585E-2</v>
      </c>
      <c r="L66" s="616">
        <v>7083384</v>
      </c>
      <c r="M66" s="644">
        <v>3.8445098133079586E-2</v>
      </c>
      <c r="N66" s="286"/>
    </row>
    <row r="67" spans="1:14" s="268" customFormat="1" ht="45" x14ac:dyDescent="0.6">
      <c r="A67" s="301" t="s">
        <v>65</v>
      </c>
      <c r="B67" s="580">
        <v>73737306</v>
      </c>
      <c r="C67" s="633">
        <v>0.63374602563682647</v>
      </c>
      <c r="D67" s="597">
        <v>42614202.359999999</v>
      </c>
      <c r="E67" s="84">
        <f t="shared" ref="E67" si="0">IF(ISBLANK(D67),"  ",IF(F67&gt;0,D67/F67,IF(D67&gt;0,1,0)))</f>
        <v>0.36625397436317336</v>
      </c>
      <c r="F67" s="497">
        <v>116351508.36000001</v>
      </c>
      <c r="G67" s="647">
        <v>0.66372394311794325</v>
      </c>
      <c r="H67" s="580">
        <v>82235995</v>
      </c>
      <c r="I67" s="633">
        <v>0.66435242801373917</v>
      </c>
      <c r="J67" s="597">
        <v>41547695</v>
      </c>
      <c r="K67" s="632">
        <v>0.33564757198626088</v>
      </c>
      <c r="L67" s="580">
        <v>123783690</v>
      </c>
      <c r="M67" s="647">
        <v>0.67183652747397327</v>
      </c>
      <c r="N67" s="269"/>
    </row>
    <row r="68" spans="1:14" s="266" customFormat="1" ht="45" x14ac:dyDescent="0.6">
      <c r="A68" s="282" t="s">
        <v>66</v>
      </c>
      <c r="B68" s="574"/>
      <c r="C68" s="631" t="s">
        <v>4</v>
      </c>
      <c r="D68" s="595"/>
      <c r="E68" s="639" t="s">
        <v>4</v>
      </c>
      <c r="F68" s="505"/>
      <c r="G68" s="646" t="s">
        <v>4</v>
      </c>
      <c r="H68" s="574"/>
      <c r="I68" s="631" t="s">
        <v>4</v>
      </c>
      <c r="J68" s="595"/>
      <c r="K68" s="639" t="s">
        <v>4</v>
      </c>
      <c r="L68" s="616"/>
      <c r="M68" s="646" t="s">
        <v>4</v>
      </c>
    </row>
    <row r="69" spans="1:14" s="266" customFormat="1" ht="44.25" x14ac:dyDescent="0.55000000000000004">
      <c r="A69" s="116" t="s">
        <v>67</v>
      </c>
      <c r="B69" s="573">
        <v>0</v>
      </c>
      <c r="C69" s="628">
        <v>0</v>
      </c>
      <c r="D69" s="600">
        <v>0</v>
      </c>
      <c r="E69" s="636">
        <v>0</v>
      </c>
      <c r="F69" s="606">
        <v>0</v>
      </c>
      <c r="G69" s="643">
        <v>0</v>
      </c>
      <c r="H69" s="573">
        <v>0</v>
      </c>
      <c r="I69" s="628">
        <v>0</v>
      </c>
      <c r="J69" s="600">
        <v>0</v>
      </c>
      <c r="K69" s="636">
        <v>0</v>
      </c>
      <c r="L69" s="618">
        <v>0</v>
      </c>
      <c r="M69" s="643">
        <v>0</v>
      </c>
    </row>
    <row r="70" spans="1:14" s="266" customFormat="1" ht="44.25" x14ac:dyDescent="0.55000000000000004">
      <c r="A70" s="289" t="s">
        <v>68</v>
      </c>
      <c r="B70" s="575">
        <v>0</v>
      </c>
      <c r="C70" s="629">
        <v>0</v>
      </c>
      <c r="D70" s="595">
        <v>0</v>
      </c>
      <c r="E70" s="637">
        <v>0</v>
      </c>
      <c r="F70" s="505">
        <v>0</v>
      </c>
      <c r="G70" s="644">
        <v>0</v>
      </c>
      <c r="H70" s="575">
        <v>0</v>
      </c>
      <c r="I70" s="629">
        <v>0</v>
      </c>
      <c r="J70" s="595">
        <v>0</v>
      </c>
      <c r="K70" s="637">
        <v>0</v>
      </c>
      <c r="L70" s="616">
        <v>0</v>
      </c>
      <c r="M70" s="644">
        <v>0</v>
      </c>
    </row>
    <row r="71" spans="1:14" s="266" customFormat="1" ht="45" x14ac:dyDescent="0.6">
      <c r="A71" s="302" t="s">
        <v>69</v>
      </c>
      <c r="B71" s="574"/>
      <c r="C71" s="631" t="s">
        <v>4</v>
      </c>
      <c r="D71" s="595"/>
      <c r="E71" s="639" t="s">
        <v>4</v>
      </c>
      <c r="F71" s="505"/>
      <c r="G71" s="646" t="s">
        <v>4</v>
      </c>
      <c r="H71" s="574"/>
      <c r="I71" s="631" t="s">
        <v>4</v>
      </c>
      <c r="J71" s="595"/>
      <c r="K71" s="639" t="s">
        <v>4</v>
      </c>
      <c r="L71" s="616"/>
      <c r="M71" s="646" t="s">
        <v>4</v>
      </c>
    </row>
    <row r="72" spans="1:14" s="266" customFormat="1" ht="44.25" x14ac:dyDescent="0.55000000000000004">
      <c r="A72" s="90" t="s">
        <v>70</v>
      </c>
      <c r="B72" s="573">
        <v>0</v>
      </c>
      <c r="C72" s="628">
        <v>0</v>
      </c>
      <c r="D72" s="600">
        <v>19915032</v>
      </c>
      <c r="E72" s="636">
        <v>1</v>
      </c>
      <c r="F72" s="606">
        <v>19915032</v>
      </c>
      <c r="G72" s="643">
        <v>0.11360474610661951</v>
      </c>
      <c r="H72" s="573">
        <v>0</v>
      </c>
      <c r="I72" s="628">
        <v>0</v>
      </c>
      <c r="J72" s="600">
        <v>20000000</v>
      </c>
      <c r="K72" s="636">
        <v>1</v>
      </c>
      <c r="L72" s="618">
        <v>20000000</v>
      </c>
      <c r="M72" s="643">
        <v>0.10855008886453026</v>
      </c>
    </row>
    <row r="73" spans="1:14" s="266" customFormat="1" ht="44.25" x14ac:dyDescent="0.55000000000000004">
      <c r="A73" s="289" t="s">
        <v>71</v>
      </c>
      <c r="B73" s="575">
        <v>0</v>
      </c>
      <c r="C73" s="629">
        <v>0</v>
      </c>
      <c r="D73" s="595">
        <v>6367218</v>
      </c>
      <c r="E73" s="637">
        <v>1</v>
      </c>
      <c r="F73" s="505">
        <v>6367218</v>
      </c>
      <c r="G73" s="644">
        <v>3.6321617976586618E-2</v>
      </c>
      <c r="H73" s="575">
        <v>0</v>
      </c>
      <c r="I73" s="629">
        <v>0</v>
      </c>
      <c r="J73" s="595">
        <v>8885399</v>
      </c>
      <c r="K73" s="637">
        <v>1</v>
      </c>
      <c r="L73" s="616">
        <v>8885399</v>
      </c>
      <c r="M73" s="644">
        <v>4.8225542552340413E-2</v>
      </c>
    </row>
    <row r="74" spans="1:14" s="268" customFormat="1" ht="45" x14ac:dyDescent="0.6">
      <c r="A74" s="296" t="s">
        <v>72</v>
      </c>
      <c r="B74" s="586">
        <v>0</v>
      </c>
      <c r="C74" s="633">
        <v>0</v>
      </c>
      <c r="D74" s="601">
        <v>26282250</v>
      </c>
      <c r="E74" s="632">
        <v>1</v>
      </c>
      <c r="F74" s="612">
        <v>26282250</v>
      </c>
      <c r="G74" s="647">
        <v>0.14992636408320614</v>
      </c>
      <c r="H74" s="586">
        <v>0</v>
      </c>
      <c r="I74" s="633">
        <v>0</v>
      </c>
      <c r="J74" s="601">
        <v>28885399</v>
      </c>
      <c r="K74" s="632">
        <v>1</v>
      </c>
      <c r="L74" s="626">
        <v>28885399</v>
      </c>
      <c r="M74" s="647">
        <v>0.15677563141687065</v>
      </c>
    </row>
    <row r="75" spans="1:14" s="268" customFormat="1" ht="45" x14ac:dyDescent="0.6">
      <c r="A75" s="296" t="s">
        <v>73</v>
      </c>
      <c r="B75" s="586">
        <v>0</v>
      </c>
      <c r="C75" s="632">
        <v>0</v>
      </c>
      <c r="D75" s="602">
        <v>0</v>
      </c>
      <c r="E75" s="632">
        <v>0</v>
      </c>
      <c r="F75" s="512">
        <v>0</v>
      </c>
      <c r="G75" s="647">
        <v>0</v>
      </c>
      <c r="H75" s="586">
        <v>0</v>
      </c>
      <c r="I75" s="632">
        <v>0</v>
      </c>
      <c r="J75" s="602">
        <v>0</v>
      </c>
      <c r="K75" s="632">
        <v>0</v>
      </c>
      <c r="L75" s="627">
        <v>0</v>
      </c>
      <c r="M75" s="647">
        <v>0</v>
      </c>
    </row>
    <row r="76" spans="1:14" s="268" customFormat="1" ht="45.75" thickBot="1" x14ac:dyDescent="0.65">
      <c r="A76" s="303" t="s">
        <v>74</v>
      </c>
      <c r="B76" s="500">
        <v>106404604</v>
      </c>
      <c r="C76" s="635">
        <v>0.60698210386985019</v>
      </c>
      <c r="D76" s="603">
        <v>68896452.359999999</v>
      </c>
      <c r="E76" s="642">
        <v>0.39301789613014965</v>
      </c>
      <c r="F76" s="613">
        <v>175301056.36000001</v>
      </c>
      <c r="G76" s="649">
        <v>1</v>
      </c>
      <c r="H76" s="500">
        <v>113813646</v>
      </c>
      <c r="I76" s="635">
        <v>0.61772406936480939</v>
      </c>
      <c r="J76" s="603">
        <v>70433094</v>
      </c>
      <c r="K76" s="642">
        <v>0.38227593063519061</v>
      </c>
      <c r="L76" s="500">
        <v>184246740</v>
      </c>
      <c r="M76" s="649"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44.25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94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283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290" t="s">
        <v>4</v>
      </c>
      <c r="C11" s="43"/>
      <c r="D11" s="44" t="s">
        <v>4</v>
      </c>
      <c r="E11" s="43"/>
      <c r="F11" s="44" t="s">
        <v>4</v>
      </c>
      <c r="G11" s="45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291" t="s">
        <v>4</v>
      </c>
      <c r="C12" s="47" t="s">
        <v>4</v>
      </c>
      <c r="D12" s="48"/>
      <c r="E12" s="49"/>
      <c r="F12" s="48"/>
      <c r="G12" s="50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9">
        <v>26163476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26163476</v>
      </c>
      <c r="G13" s="56">
        <f>IF(ISBLANK(F13),"  ",IF(F76&gt;0,F13/F76,IF(F13&gt;0,1,0)))</f>
        <v>9.8856897192174761E-2</v>
      </c>
      <c r="H13" s="9">
        <v>44831995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44831995</v>
      </c>
      <c r="M13" s="56">
        <f>IF(ISBLANK(L13),"  ",IF(L76&gt;0,L13/L76,IF(L13&gt;0,1,0)))</f>
        <v>0.15488754237961946</v>
      </c>
      <c r="N13" s="57"/>
    </row>
    <row r="14" spans="1:17" s="266" customFormat="1" ht="44.25" x14ac:dyDescent="0.55000000000000004">
      <c r="A14" s="281" t="s">
        <v>14</v>
      </c>
      <c r="B14" s="273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292">
        <v>23555056</v>
      </c>
      <c r="C15" s="64">
        <f t="shared" si="0"/>
        <v>1</v>
      </c>
      <c r="D15" s="290">
        <v>0</v>
      </c>
      <c r="E15" s="65">
        <f>IF(ISBLANK(D15),"  ",IF(F15&gt;0,D15/F15,IF(D15&gt;0,1,0)))</f>
        <v>0</v>
      </c>
      <c r="F15" s="48">
        <f>D15+B15</f>
        <v>23555056</v>
      </c>
      <c r="G15" s="66">
        <f>IF(ISBLANK(F15),"  ",IF(F76&gt;0,F15/F76,IF(F15&gt;0,1,0)))</f>
        <v>8.9001161365099932E-2</v>
      </c>
      <c r="H15" s="292">
        <v>2759665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1"/>
        <v>2759665</v>
      </c>
      <c r="M15" s="66">
        <f>IF(ISBLANK(L15),"  ",IF(L76&gt;0,L15/L76,IF(L15&gt;0,1,0)))</f>
        <v>9.5342116638140375E-3</v>
      </c>
      <c r="N15" s="286"/>
    </row>
    <row r="16" spans="1:17" s="266" customFormat="1" ht="44.25" x14ac:dyDescent="0.55000000000000004">
      <c r="A16" s="67" t="s">
        <v>16</v>
      </c>
      <c r="B16" s="273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8">
        <f t="shared" ref="F16:F39" si="2">D16+B16</f>
        <v>0</v>
      </c>
      <c r="G16" s="56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1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290">
        <v>2621470</v>
      </c>
      <c r="C17" s="58">
        <f t="shared" si="0"/>
        <v>1</v>
      </c>
      <c r="D17" s="70">
        <v>0</v>
      </c>
      <c r="E17" s="54">
        <f t="shared" ref="E17:E34" si="5">IF(ISBLANK(D17),"  ",IF(F17&gt;0,D17/F17,IF(D17&gt;0,1,0)))</f>
        <v>0</v>
      </c>
      <c r="F17" s="44">
        <f t="shared" si="2"/>
        <v>2621470</v>
      </c>
      <c r="G17" s="62">
        <f>IF(ISBLANK(F17),"  ",IF(F76&gt;0,F17/F76,IF(F17&gt;0,1,0)))</f>
        <v>9.9050443558176427E-3</v>
      </c>
      <c r="H17" s="290">
        <v>2759665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1"/>
        <v>2759665</v>
      </c>
      <c r="M17" s="62">
        <f>IF(ISBLANK(L17),"  ",IF(L76&gt;0,L17/L76,IF(L17&gt;0,1,0)))</f>
        <v>9.5342116638140375E-3</v>
      </c>
      <c r="N17" s="286"/>
    </row>
    <row r="18" spans="1:14" s="266" customFormat="1" ht="44.25" x14ac:dyDescent="0.55000000000000004">
      <c r="A18" s="69" t="s">
        <v>18</v>
      </c>
      <c r="B18" s="290">
        <v>0</v>
      </c>
      <c r="C18" s="58">
        <f t="shared" si="0"/>
        <v>0</v>
      </c>
      <c r="D18" s="70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290">
        <v>0</v>
      </c>
      <c r="C19" s="58">
        <f t="shared" si="0"/>
        <v>0</v>
      </c>
      <c r="D19" s="70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290">
        <v>0</v>
      </c>
      <c r="C20" s="58">
        <f t="shared" si="0"/>
        <v>0</v>
      </c>
      <c r="D20" s="70">
        <v>0</v>
      </c>
      <c r="E20" s="54">
        <f t="shared" si="5"/>
        <v>0</v>
      </c>
      <c r="F20" s="44">
        <f>D20+B20</f>
        <v>0</v>
      </c>
      <c r="G20" s="6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1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290">
        <v>0</v>
      </c>
      <c r="C21" s="58">
        <f t="shared" si="0"/>
        <v>0</v>
      </c>
      <c r="D21" s="70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290">
        <v>0</v>
      </c>
      <c r="C22" s="58">
        <f t="shared" si="0"/>
        <v>0</v>
      </c>
      <c r="D22" s="70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290">
        <v>0</v>
      </c>
      <c r="C23" s="58">
        <f t="shared" si="0"/>
        <v>0</v>
      </c>
      <c r="D23" s="70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290">
        <v>0</v>
      </c>
      <c r="C24" s="58">
        <f t="shared" si="0"/>
        <v>0</v>
      </c>
      <c r="D24" s="70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290">
        <v>0</v>
      </c>
      <c r="C25" s="58">
        <f t="shared" si="0"/>
        <v>0</v>
      </c>
      <c r="D25" s="70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290">
        <v>0</v>
      </c>
      <c r="C26" s="58">
        <f t="shared" si="0"/>
        <v>0</v>
      </c>
      <c r="D26" s="70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290">
        <v>0</v>
      </c>
      <c r="C27" s="58">
        <f t="shared" si="0"/>
        <v>0</v>
      </c>
      <c r="D27" s="70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290">
        <v>0</v>
      </c>
      <c r="C28" s="58">
        <f t="shared" si="0"/>
        <v>0</v>
      </c>
      <c r="D28" s="70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290">
        <v>0</v>
      </c>
      <c r="C29" s="58">
        <f t="shared" si="0"/>
        <v>0</v>
      </c>
      <c r="D29" s="70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290">
        <v>0</v>
      </c>
      <c r="C30" s="58">
        <f t="shared" si="0"/>
        <v>0</v>
      </c>
      <c r="D30" s="70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290">
        <v>0</v>
      </c>
      <c r="C31" s="58">
        <f t="shared" si="0"/>
        <v>0</v>
      </c>
      <c r="D31" s="70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290">
        <v>0</v>
      </c>
      <c r="C32" s="58">
        <f t="shared" si="0"/>
        <v>0</v>
      </c>
      <c r="D32" s="70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290">
        <v>0</v>
      </c>
      <c r="C33" s="58">
        <f>IF(ISBLANK(B33),"  ",IF(F33&gt;0,B33/F33,IF(B33&gt;0,1,0)))</f>
        <v>0</v>
      </c>
      <c r="D33" s="70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290">
        <v>20933586</v>
      </c>
      <c r="C34" s="58">
        <f t="shared" si="0"/>
        <v>1</v>
      </c>
      <c r="D34" s="70">
        <v>0</v>
      </c>
      <c r="E34" s="54">
        <f t="shared" si="5"/>
        <v>0</v>
      </c>
      <c r="F34" s="44">
        <f t="shared" si="2"/>
        <v>20933586</v>
      </c>
      <c r="G34" s="62">
        <f>IF(ISBLANK(F34),"  ",IF(F76&gt;0,F34/F76,IF(F34&gt;0,1,0)))</f>
        <v>7.9096117009282291E-2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290">
        <v>0</v>
      </c>
      <c r="C36" s="58">
        <f t="shared" si="0"/>
        <v>0</v>
      </c>
      <c r="D36" s="70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294">
        <v>0</v>
      </c>
      <c r="C38" s="58">
        <f t="shared" si="0"/>
        <v>0</v>
      </c>
      <c r="D38" s="78">
        <v>0</v>
      </c>
      <c r="E38" s="60">
        <f>IF(ISBLANK(D38),"  ",IF(F38&gt;0,D38/F38,IF(D38&gt;0,1,0)))</f>
        <v>0</v>
      </c>
      <c r="F38" s="79">
        <f t="shared" si="2"/>
        <v>0</v>
      </c>
      <c r="G38" s="6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294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295">
        <v>49718532</v>
      </c>
      <c r="C40" s="81">
        <f t="shared" si="0"/>
        <v>1</v>
      </c>
      <c r="D40" s="295">
        <v>0</v>
      </c>
      <c r="E40" s="82">
        <f>IF(ISBLANK(D40),"  ",IF(F40&gt;0,D40/F40,IF(D40&gt;0,1,0)))</f>
        <v>0</v>
      </c>
      <c r="F40" s="295">
        <f>F39+F38+F36+F34+F29+F28+F26+F27+F25+F24+F23+F22+F21+F20+F19+F18+F17+F16+F14+F13+F30+F31+F32</f>
        <v>49718532</v>
      </c>
      <c r="G40" s="83">
        <f>IF(ISBLANK(F40),"  ",IF(F76&gt;0,F40/F76,IF(F40&gt;0,1,0)))</f>
        <v>0.18785805855727469</v>
      </c>
      <c r="H40" s="295">
        <v>47591660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47591660</v>
      </c>
      <c r="M40" s="83">
        <f>IF(ISBLANK(L40),"  ",IF(L76&gt;0,L40/L76,IF(L40&gt;0,1,0)))</f>
        <v>0.16442175404343351</v>
      </c>
      <c r="N40" s="269"/>
    </row>
    <row r="41" spans="1:14" s="266" customFormat="1" ht="45" x14ac:dyDescent="0.6">
      <c r="A41" s="296" t="s">
        <v>39</v>
      </c>
      <c r="B41" s="292"/>
      <c r="C41" s="74" t="s">
        <v>4</v>
      </c>
      <c r="D41" s="70"/>
      <c r="E41" s="75" t="s">
        <v>4</v>
      </c>
      <c r="F41" s="44"/>
      <c r="G41" s="76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291">
        <v>0</v>
      </c>
      <c r="C42" s="52">
        <f t="shared" si="0"/>
        <v>0</v>
      </c>
      <c r="D42" s="88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",IF(F76&gt;0,F42/D76,IF(F42&gt;0,1,0)))</f>
        <v>0</v>
      </c>
      <c r="H42" s="291">
        <v>0</v>
      </c>
      <c r="I42" s="52">
        <f t="shared" ref="I42:I48" si="7">IF(ISBLANK(H42),"  ",IF(L42&gt;0,H42/L42,IF(H42&gt;0,1,0)))</f>
        <v>0</v>
      </c>
      <c r="J42" s="88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290">
        <v>0</v>
      </c>
      <c r="C43" s="58">
        <f t="shared" si="0"/>
        <v>0</v>
      </c>
      <c r="D43" s="70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90">
        <v>0</v>
      </c>
      <c r="I43" s="58">
        <f t="shared" si="7"/>
        <v>0</v>
      </c>
      <c r="J43" s="70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290">
        <v>0</v>
      </c>
      <c r="C44" s="58">
        <f t="shared" si="0"/>
        <v>0</v>
      </c>
      <c r="D44" s="70"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290">
        <v>0</v>
      </c>
      <c r="I44" s="58">
        <f t="shared" si="7"/>
        <v>0</v>
      </c>
      <c r="J44" s="70"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290">
        <v>0</v>
      </c>
      <c r="C45" s="58">
        <f t="shared" si="0"/>
        <v>0</v>
      </c>
      <c r="D45" s="70">
        <v>0</v>
      </c>
      <c r="E45" s="60">
        <f t="shared" si="6"/>
        <v>0</v>
      </c>
      <c r="F45" s="79">
        <f>D45+B45</f>
        <v>0</v>
      </c>
      <c r="G45" s="62">
        <f>IF(ISBLANK(F45),"  ",IF(D76&gt;0,F45/D76,IF(F45&gt;0,1,0)))</f>
        <v>0</v>
      </c>
      <c r="H45" s="290">
        <v>0</v>
      </c>
      <c r="I45" s="58">
        <f t="shared" si="7"/>
        <v>0</v>
      </c>
      <c r="J45" s="70">
        <v>0</v>
      </c>
      <c r="K45" s="60">
        <f t="shared" si="8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290">
        <v>0</v>
      </c>
      <c r="C46" s="58">
        <f t="shared" si="0"/>
        <v>0</v>
      </c>
      <c r="D46" s="70">
        <v>0</v>
      </c>
      <c r="E46" s="60">
        <f t="shared" si="6"/>
        <v>0</v>
      </c>
      <c r="F46" s="79">
        <f>D46+B46</f>
        <v>0</v>
      </c>
      <c r="G46" s="62">
        <f>IF(ISBLANK(F46),"  ",IF(F76&gt;0,F46/F76,IF(F46&gt;0,1,0)))</f>
        <v>0</v>
      </c>
      <c r="H46" s="290">
        <v>0</v>
      </c>
      <c r="I46" s="58">
        <f t="shared" si="7"/>
        <v>0</v>
      </c>
      <c r="J46" s="70">
        <v>0</v>
      </c>
      <c r="K46" s="60">
        <f t="shared" si="8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298">
        <v>0</v>
      </c>
      <c r="C47" s="81">
        <f t="shared" si="0"/>
        <v>0</v>
      </c>
      <c r="D47" s="92">
        <v>0</v>
      </c>
      <c r="E47" s="84">
        <f t="shared" si="6"/>
        <v>0</v>
      </c>
      <c r="F47" s="93">
        <f>F46+F45+F44+F43+F42</f>
        <v>0</v>
      </c>
      <c r="G47" s="83">
        <f>IF(ISBLANK(F47),"  ",IF(F76&gt;0,F47/F76,IF(F47&gt;0,1,0)))</f>
        <v>0</v>
      </c>
      <c r="H47" s="298">
        <v>0</v>
      </c>
      <c r="I47" s="81">
        <f t="shared" si="7"/>
        <v>0</v>
      </c>
      <c r="J47" s="92">
        <v>0</v>
      </c>
      <c r="K47" s="84">
        <f t="shared" si="8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95">
        <v>0</v>
      </c>
      <c r="C48" s="81">
        <f t="shared" si="0"/>
        <v>0</v>
      </c>
      <c r="D48" s="96">
        <v>0</v>
      </c>
      <c r="E48" s="84">
        <f t="shared" si="6"/>
        <v>0</v>
      </c>
      <c r="F48" s="97">
        <f>D48+B48</f>
        <v>0</v>
      </c>
      <c r="G48" s="83">
        <f>IF(ISBLANK(F48),"  ",IF(F76&gt;0,F48/F76,IF(F48&gt;0,1,0)))</f>
        <v>0</v>
      </c>
      <c r="H48" s="95">
        <v>0</v>
      </c>
      <c r="I48" s="81">
        <f t="shared" si="7"/>
        <v>0</v>
      </c>
      <c r="J48" s="95"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7" s="266" customFormat="1" ht="45" x14ac:dyDescent="0.6">
      <c r="A49" s="282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7" s="266" customFormat="1" ht="44.25" x14ac:dyDescent="0.55000000000000004">
      <c r="A50" s="281" t="s">
        <v>48</v>
      </c>
      <c r="B50" s="98">
        <v>68770864</v>
      </c>
      <c r="C50" s="52">
        <f t="shared" si="0"/>
        <v>0.92997491790305664</v>
      </c>
      <c r="D50" s="59">
        <v>5178296</v>
      </c>
      <c r="E50" s="54">
        <f t="shared" ref="E50:E67" si="9">IF(ISBLANK(D50),"  ",IF(F50&gt;0,D50/F50,IF(D50&gt;0,1,0)))</f>
        <v>7.0025082096943359E-2</v>
      </c>
      <c r="F50" s="102">
        <f t="shared" ref="F50:F55" si="10">D50+B50</f>
        <v>73949160</v>
      </c>
      <c r="G50" s="56">
        <f>IF(ISBLANK(F50),"  ",IF(F76&gt;0,F50/F76,IF(F50&gt;0,1,0)))</f>
        <v>0.27941182232695999</v>
      </c>
      <c r="H50" s="98">
        <v>73677681</v>
      </c>
      <c r="I50" s="52">
        <f t="shared" ref="I50:I67" si="11">IF(ISBLANK(H50),"  ",IF(L50&gt;0,H50/L50,IF(H50&gt;0,1,0)))</f>
        <v>0.93452779841570477</v>
      </c>
      <c r="J50" s="59">
        <v>5161794</v>
      </c>
      <c r="K50" s="54">
        <f t="shared" ref="K50:K67" si="12">IF(ISBLANK(J50),"  ",IF(L50&gt;0,J50/L50,IF(J50&gt;0,1,0)))</f>
        <v>6.5472201584295175E-2</v>
      </c>
      <c r="L50" s="102">
        <f t="shared" ref="L50:L66" si="13">J50+H50</f>
        <v>78839475</v>
      </c>
      <c r="M50" s="56">
        <f>IF(ISBLANK(L50),"  ",IF(L76&gt;0,L50/L76,IF(L50&gt;0,1,0)))</f>
        <v>0.27237807564105615</v>
      </c>
      <c r="N50" s="286"/>
    </row>
    <row r="51" spans="1:17" s="266" customFormat="1" ht="44.25" x14ac:dyDescent="0.55000000000000004">
      <c r="A51" s="289" t="s">
        <v>49</v>
      </c>
      <c r="B51" s="292">
        <v>6669173</v>
      </c>
      <c r="C51" s="58">
        <f t="shared" si="0"/>
        <v>1</v>
      </c>
      <c r="D51" s="70">
        <v>0</v>
      </c>
      <c r="E51" s="60">
        <f t="shared" si="9"/>
        <v>0</v>
      </c>
      <c r="F51" s="103">
        <f t="shared" si="10"/>
        <v>6669173</v>
      </c>
      <c r="G51" s="62">
        <f>IF(ISBLANK(F51),"  ",IF(F76&gt;0,F51/F76,IF(F51&gt;0,1,0)))</f>
        <v>2.5199012150290266E-2</v>
      </c>
      <c r="H51" s="292">
        <v>6774300</v>
      </c>
      <c r="I51" s="58">
        <f t="shared" si="11"/>
        <v>1</v>
      </c>
      <c r="J51" s="70">
        <v>0</v>
      </c>
      <c r="K51" s="60">
        <f t="shared" si="12"/>
        <v>0</v>
      </c>
      <c r="L51" s="103">
        <f t="shared" si="13"/>
        <v>6774300</v>
      </c>
      <c r="M51" s="62">
        <f>IF(ISBLANK(L51),"  ",IF(L76&gt;0,L51/L76,IF(L51&gt;0,1,0)))</f>
        <v>2.3404148718839217E-2</v>
      </c>
      <c r="N51" s="286"/>
    </row>
    <row r="52" spans="1:17" s="266" customFormat="1" ht="44.25" x14ac:dyDescent="0.55000000000000004">
      <c r="A52" s="104" t="s">
        <v>50</v>
      </c>
      <c r="B52" s="105">
        <v>1583206</v>
      </c>
      <c r="C52" s="58">
        <f t="shared" si="0"/>
        <v>0.44517020835079008</v>
      </c>
      <c r="D52" s="106">
        <v>1973200</v>
      </c>
      <c r="E52" s="60">
        <f t="shared" si="9"/>
        <v>0.55482979164920987</v>
      </c>
      <c r="F52" s="107">
        <f t="shared" si="10"/>
        <v>3556406</v>
      </c>
      <c r="G52" s="62">
        <f>IF(ISBLANK(F52),"  ",IF(F76&gt;0,F52/F76,IF(F52&gt;0,1,0)))</f>
        <v>1.3437635821617642E-2</v>
      </c>
      <c r="H52" s="105">
        <v>3635546</v>
      </c>
      <c r="I52" s="58">
        <f t="shared" si="11"/>
        <v>1</v>
      </c>
      <c r="J52" s="106">
        <v>0</v>
      </c>
      <c r="K52" s="60">
        <f t="shared" si="12"/>
        <v>0</v>
      </c>
      <c r="L52" s="107">
        <f t="shared" si="13"/>
        <v>3635546</v>
      </c>
      <c r="M52" s="62">
        <f>IF(ISBLANK(L52),"  ",IF(L76&gt;0,L52/L76,IF(L52&gt;0,1,0)))</f>
        <v>1.2560243753329649E-2</v>
      </c>
      <c r="N52" s="286"/>
    </row>
    <row r="53" spans="1:17" s="266" customFormat="1" ht="44.25" x14ac:dyDescent="0.55000000000000004">
      <c r="A53" s="104" t="s">
        <v>51</v>
      </c>
      <c r="B53" s="105">
        <v>1814490</v>
      </c>
      <c r="C53" s="58">
        <f t="shared" si="0"/>
        <v>1</v>
      </c>
      <c r="D53" s="106">
        <v>0</v>
      </c>
      <c r="E53" s="60">
        <f t="shared" si="9"/>
        <v>0</v>
      </c>
      <c r="F53" s="107">
        <f t="shared" si="10"/>
        <v>1814490</v>
      </c>
      <c r="G53" s="62">
        <f>IF(ISBLANK(F53),"  ",IF(F76&gt;0,F53/F76,IF(F53&gt;0,1,0)))</f>
        <v>6.8559258481644099E-3</v>
      </c>
      <c r="H53" s="105">
        <v>1905137</v>
      </c>
      <c r="I53" s="58">
        <f t="shared" si="11"/>
        <v>1</v>
      </c>
      <c r="J53" s="106">
        <v>0</v>
      </c>
      <c r="K53" s="60">
        <f t="shared" si="12"/>
        <v>0</v>
      </c>
      <c r="L53" s="107">
        <f t="shared" si="13"/>
        <v>1905137</v>
      </c>
      <c r="M53" s="62">
        <f>IF(ISBLANK(L53),"  ",IF(L76&gt;0,L53/L76,IF(L53&gt;0,1,0)))</f>
        <v>6.5819508551087482E-3</v>
      </c>
      <c r="N53" s="286"/>
    </row>
    <row r="54" spans="1:17" s="266" customFormat="1" ht="44.25" x14ac:dyDescent="0.55000000000000004">
      <c r="A54" s="104" t="s">
        <v>52</v>
      </c>
      <c r="B54" s="105">
        <v>0</v>
      </c>
      <c r="C54" s="58">
        <f>IF(ISBLANK(B54),"  ",IF(F54&gt;0,B54/F54,IF(B54&gt;0,1,0)))</f>
        <v>0</v>
      </c>
      <c r="D54" s="106">
        <v>0</v>
      </c>
      <c r="E54" s="60">
        <f>IF(ISBLANK(D54),"  ",IF(F54&gt;0,D54/F54,IF(D54&gt;0,1,0)))</f>
        <v>0</v>
      </c>
      <c r="F54" s="107">
        <f t="shared" si="10"/>
        <v>0</v>
      </c>
      <c r="G54" s="6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3"/>
        <v>0</v>
      </c>
      <c r="M54" s="62">
        <f>IF(ISBLANK(L54),"  ",IF(L78&gt;0,L54/L78,IF(L54&gt;0,1,0)))</f>
        <v>0</v>
      </c>
      <c r="N54" s="286"/>
    </row>
    <row r="55" spans="1:17" s="201" customFormat="1" ht="44.25" x14ac:dyDescent="0.55000000000000004">
      <c r="A55" s="194" t="s">
        <v>53</v>
      </c>
      <c r="B55" s="192">
        <v>800373</v>
      </c>
      <c r="C55" s="195">
        <f t="shared" si="0"/>
        <v>4.6021964441715593E-2</v>
      </c>
      <c r="D55" s="196">
        <v>16590736</v>
      </c>
      <c r="E55" s="197">
        <f t="shared" si="9"/>
        <v>0.95397803555828442</v>
      </c>
      <c r="F55" s="198">
        <f t="shared" si="10"/>
        <v>17391109</v>
      </c>
      <c r="G55" s="199">
        <f>IF(ISBLANK(F55),"  ",IF(F76&gt;0,F55/F76,IF(F55&gt;0,1,0)))</f>
        <v>6.5711110957538871E-2</v>
      </c>
      <c r="H55" s="192">
        <v>690908</v>
      </c>
      <c r="I55" s="195">
        <f t="shared" si="11"/>
        <v>3.6205720102158792E-2</v>
      </c>
      <c r="J55" s="196">
        <v>18391933</v>
      </c>
      <c r="K55" s="197">
        <f t="shared" si="12"/>
        <v>0.96379427989784117</v>
      </c>
      <c r="L55" s="198">
        <f t="shared" si="13"/>
        <v>19082841</v>
      </c>
      <c r="M55" s="199">
        <f>IF(ISBLANK(L55),"  ",IF(L76&gt;0,L55/L76,IF(L55&gt;0,1,0)))</f>
        <v>6.592823594201061E-2</v>
      </c>
      <c r="N55" s="200"/>
    </row>
    <row r="56" spans="1:17" s="268" customFormat="1" ht="45" x14ac:dyDescent="0.6">
      <c r="A56" s="299" t="s">
        <v>54</v>
      </c>
      <c r="B56" s="300">
        <v>79638106</v>
      </c>
      <c r="C56" s="81">
        <f t="shared" si="0"/>
        <v>0.77034093272165549</v>
      </c>
      <c r="D56" s="92">
        <v>23742232</v>
      </c>
      <c r="E56" s="84">
        <f t="shared" si="9"/>
        <v>0.22965906727834456</v>
      </c>
      <c r="F56" s="108">
        <f>F55+F53+F52+F51+F50+F54</f>
        <v>103380338</v>
      </c>
      <c r="G56" s="83">
        <f>IF(ISBLANK(F56),"  ",IF(F76&gt;0,F56/F76,IF(F56&gt;0,1,0)))</f>
        <v>0.39061550710457121</v>
      </c>
      <c r="H56" s="300">
        <v>86683572</v>
      </c>
      <c r="I56" s="81">
        <f t="shared" si="11"/>
        <v>0.78633613837000849</v>
      </c>
      <c r="J56" s="92">
        <v>23553727</v>
      </c>
      <c r="K56" s="84">
        <f t="shared" si="12"/>
        <v>0.21366386162999149</v>
      </c>
      <c r="L56" s="103">
        <f t="shared" si="13"/>
        <v>110237299</v>
      </c>
      <c r="M56" s="83">
        <f>IF(ISBLANK(L56),"  ",IF(L76&gt;0,L56/L76,IF(L56&gt;0,1,0)))</f>
        <v>0.38085265491034437</v>
      </c>
      <c r="N56" s="269"/>
    </row>
    <row r="57" spans="1:17" s="266" customFormat="1" ht="44.25" x14ac:dyDescent="0.55000000000000004">
      <c r="A57" s="51" t="s">
        <v>55</v>
      </c>
      <c r="B57" s="109">
        <v>0</v>
      </c>
      <c r="C57" s="58">
        <f t="shared" si="0"/>
        <v>0</v>
      </c>
      <c r="D57" s="110">
        <v>0</v>
      </c>
      <c r="E57" s="60">
        <f t="shared" si="9"/>
        <v>0</v>
      </c>
      <c r="F57" s="111">
        <f t="shared" ref="F57:F66" si="14">D57+B57</f>
        <v>0</v>
      </c>
      <c r="G57" s="62">
        <f>IF(ISBLANK(F57),"  ",IF(F76&gt;0,F57/F76,IF(F57&gt;0,1,0)))</f>
        <v>0</v>
      </c>
      <c r="H57" s="109">
        <v>0</v>
      </c>
      <c r="I57" s="58">
        <f t="shared" si="11"/>
        <v>0</v>
      </c>
      <c r="J57" s="110"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286"/>
    </row>
    <row r="58" spans="1:17" s="266" customFormat="1" ht="44.25" x14ac:dyDescent="0.55000000000000004">
      <c r="A58" s="112" t="s">
        <v>56</v>
      </c>
      <c r="B58" s="290">
        <v>0</v>
      </c>
      <c r="C58" s="58">
        <f t="shared" si="0"/>
        <v>0</v>
      </c>
      <c r="D58" s="70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90">
        <v>0</v>
      </c>
      <c r="I58" s="58">
        <f t="shared" si="11"/>
        <v>0</v>
      </c>
      <c r="J58" s="70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86"/>
    </row>
    <row r="59" spans="1:17" s="266" customFormat="1" ht="44.25" x14ac:dyDescent="0.55000000000000004">
      <c r="A59" s="90" t="s">
        <v>57</v>
      </c>
      <c r="B59" s="203">
        <v>0</v>
      </c>
      <c r="C59" s="195">
        <f t="shared" si="0"/>
        <v>0</v>
      </c>
      <c r="D59" s="196">
        <v>0</v>
      </c>
      <c r="E59" s="197">
        <f t="shared" si="9"/>
        <v>0</v>
      </c>
      <c r="F59" s="204">
        <f t="shared" si="14"/>
        <v>0</v>
      </c>
      <c r="G59" s="199">
        <f>IF(ISBLANK(F59),"  ",IF(F76&gt;0,F59/F76,IF(F59&gt;0,1,0)))</f>
        <v>0</v>
      </c>
      <c r="H59" s="203">
        <v>0</v>
      </c>
      <c r="I59" s="195">
        <f t="shared" si="11"/>
        <v>0</v>
      </c>
      <c r="J59" s="196">
        <v>0</v>
      </c>
      <c r="K59" s="197">
        <f t="shared" si="12"/>
        <v>0</v>
      </c>
      <c r="L59" s="204">
        <f t="shared" si="13"/>
        <v>0</v>
      </c>
      <c r="M59" s="199">
        <f>IF(ISBLANK(L59),"  ",IF(L76&gt;0,L59/L76,IF(L59&gt;0,1,0)))</f>
        <v>0</v>
      </c>
      <c r="N59" s="200"/>
      <c r="O59" s="201"/>
      <c r="P59" s="201"/>
      <c r="Q59" s="201"/>
    </row>
    <row r="60" spans="1:17" s="266" customFormat="1" ht="44.25" x14ac:dyDescent="0.55000000000000004">
      <c r="A60" s="202" t="s">
        <v>58</v>
      </c>
      <c r="B60" s="312">
        <v>0</v>
      </c>
      <c r="C60" s="195">
        <f t="shared" si="0"/>
        <v>0</v>
      </c>
      <c r="D60" s="313">
        <v>4313796</v>
      </c>
      <c r="E60" s="197">
        <f t="shared" si="9"/>
        <v>1</v>
      </c>
      <c r="F60" s="314">
        <f t="shared" si="14"/>
        <v>4313796</v>
      </c>
      <c r="G60" s="199">
        <f>IF(ISBLANK(F60),"  ",IF(F76&gt;0,F60/F76,IF(F60&gt;0,1,0)))</f>
        <v>1.6299381920048189E-2</v>
      </c>
      <c r="H60" s="312">
        <v>0</v>
      </c>
      <c r="I60" s="195">
        <f t="shared" si="11"/>
        <v>0</v>
      </c>
      <c r="J60" s="313">
        <v>4859880</v>
      </c>
      <c r="K60" s="197">
        <f t="shared" si="12"/>
        <v>1</v>
      </c>
      <c r="L60" s="314">
        <f t="shared" si="13"/>
        <v>4859880</v>
      </c>
      <c r="M60" s="199">
        <f>IF(ISBLANK(L60),"  ",IF(L76&gt;0,L60/L76,IF(L60&gt;0,1,0)))</f>
        <v>1.6790126548235588E-2</v>
      </c>
      <c r="N60" s="200"/>
      <c r="O60" s="201"/>
      <c r="P60" s="201"/>
      <c r="Q60" s="201"/>
    </row>
    <row r="61" spans="1:17" s="266" customFormat="1" ht="44.25" x14ac:dyDescent="0.55000000000000004">
      <c r="A61" s="113" t="s">
        <v>59</v>
      </c>
      <c r="B61" s="203">
        <v>0</v>
      </c>
      <c r="C61" s="195">
        <f t="shared" si="0"/>
        <v>0</v>
      </c>
      <c r="D61" s="196">
        <v>0</v>
      </c>
      <c r="E61" s="197">
        <f t="shared" si="9"/>
        <v>0</v>
      </c>
      <c r="F61" s="204">
        <f t="shared" si="14"/>
        <v>0</v>
      </c>
      <c r="G61" s="199">
        <f>IF(ISBLANK(F61),"  ",IF(F76&gt;0,F61/F76,IF(F61&gt;0,1,0)))</f>
        <v>0</v>
      </c>
      <c r="H61" s="203">
        <v>0</v>
      </c>
      <c r="I61" s="195">
        <f t="shared" si="11"/>
        <v>0</v>
      </c>
      <c r="J61" s="196">
        <v>0</v>
      </c>
      <c r="K61" s="197">
        <f t="shared" si="12"/>
        <v>0</v>
      </c>
      <c r="L61" s="204">
        <f t="shared" si="13"/>
        <v>0</v>
      </c>
      <c r="M61" s="199">
        <f>IF(ISBLANK(L61),"  ",IF(L76&gt;0,L61/L76,IF(L61&gt;0,1,0)))</f>
        <v>0</v>
      </c>
      <c r="N61" s="200"/>
      <c r="O61" s="201"/>
      <c r="P61" s="201"/>
      <c r="Q61" s="201"/>
    </row>
    <row r="62" spans="1:17" s="266" customFormat="1" ht="44.25" x14ac:dyDescent="0.55000000000000004">
      <c r="A62" s="113" t="s">
        <v>60</v>
      </c>
      <c r="B62" s="203">
        <v>0</v>
      </c>
      <c r="C62" s="195">
        <f t="shared" si="0"/>
        <v>0</v>
      </c>
      <c r="D62" s="196">
        <v>0</v>
      </c>
      <c r="E62" s="197">
        <f t="shared" si="9"/>
        <v>0</v>
      </c>
      <c r="F62" s="204">
        <f t="shared" si="14"/>
        <v>0</v>
      </c>
      <c r="G62" s="199">
        <f>IF(ISBLANK(F62),"  ",IF(F76&gt;0,F62/F76,IF(F62&gt;0,1,0)))</f>
        <v>0</v>
      </c>
      <c r="H62" s="203">
        <v>0</v>
      </c>
      <c r="I62" s="195">
        <f t="shared" si="11"/>
        <v>0</v>
      </c>
      <c r="J62" s="196">
        <v>18862814</v>
      </c>
      <c r="K62" s="197">
        <f t="shared" si="12"/>
        <v>1</v>
      </c>
      <c r="L62" s="204">
        <f t="shared" si="13"/>
        <v>18862814</v>
      </c>
      <c r="M62" s="199">
        <f>IF(ISBLANK(L62),"  ",IF(L76&gt;0,L62/L76,IF(L62&gt;0,1,0)))</f>
        <v>6.5168077013389197E-2</v>
      </c>
      <c r="N62" s="200"/>
      <c r="O62" s="201"/>
      <c r="P62" s="201"/>
      <c r="Q62" s="201"/>
    </row>
    <row r="63" spans="1:17" s="266" customFormat="1" ht="44.25" x14ac:dyDescent="0.55000000000000004">
      <c r="A63" s="114" t="s">
        <v>61</v>
      </c>
      <c r="B63" s="203">
        <v>0</v>
      </c>
      <c r="C63" s="195">
        <f t="shared" si="0"/>
        <v>0</v>
      </c>
      <c r="D63" s="196">
        <v>36720821</v>
      </c>
      <c r="E63" s="197">
        <f t="shared" si="9"/>
        <v>1</v>
      </c>
      <c r="F63" s="204">
        <f t="shared" si="14"/>
        <v>36720821</v>
      </c>
      <c r="G63" s="199">
        <f>IF(ISBLANK(F63),"  ",IF(F76&gt;0,F63/F76,IF(F63&gt;0,1,0)))</f>
        <v>0.1387471002098212</v>
      </c>
      <c r="H63" s="203">
        <v>0</v>
      </c>
      <c r="I63" s="195">
        <f t="shared" si="11"/>
        <v>0</v>
      </c>
      <c r="J63" s="196">
        <v>37626460</v>
      </c>
      <c r="K63" s="197">
        <f t="shared" si="12"/>
        <v>1</v>
      </c>
      <c r="L63" s="204">
        <f t="shared" si="13"/>
        <v>37626460</v>
      </c>
      <c r="M63" s="199">
        <f>IF(ISBLANK(L63),"  ",IF(L76&gt;0,L63/L76,IF(L63&gt;0,1,0)))</f>
        <v>0.12999354407148414</v>
      </c>
      <c r="N63" s="200"/>
      <c r="O63" s="201"/>
      <c r="P63" s="201"/>
      <c r="Q63" s="201"/>
    </row>
    <row r="64" spans="1:17" s="266" customFormat="1" ht="44.25" x14ac:dyDescent="0.55000000000000004">
      <c r="A64" s="114" t="s">
        <v>62</v>
      </c>
      <c r="B64" s="203">
        <v>0</v>
      </c>
      <c r="C64" s="195">
        <f t="shared" si="0"/>
        <v>0</v>
      </c>
      <c r="D64" s="196">
        <v>0</v>
      </c>
      <c r="E64" s="197">
        <f t="shared" si="9"/>
        <v>0</v>
      </c>
      <c r="F64" s="204">
        <f t="shared" si="14"/>
        <v>0</v>
      </c>
      <c r="G64" s="199">
        <f>IF(ISBLANK(F64),"  ",IF(F76&gt;0,F64/F76,IF(F64&gt;0,1,0)))</f>
        <v>0</v>
      </c>
      <c r="H64" s="203">
        <v>0</v>
      </c>
      <c r="I64" s="195">
        <f t="shared" si="11"/>
        <v>0</v>
      </c>
      <c r="J64" s="196">
        <v>0</v>
      </c>
      <c r="K64" s="197">
        <f t="shared" si="12"/>
        <v>0</v>
      </c>
      <c r="L64" s="204">
        <f t="shared" si="13"/>
        <v>0</v>
      </c>
      <c r="M64" s="199">
        <f>IF(ISBLANK(L64),"  ",IF(L76&gt;0,L64/L76,IF(L64&gt;0,1,0)))</f>
        <v>0</v>
      </c>
      <c r="N64" s="200"/>
      <c r="O64" s="201"/>
      <c r="P64" s="201"/>
      <c r="Q64" s="201"/>
    </row>
    <row r="65" spans="1:17" s="266" customFormat="1" ht="44.25" x14ac:dyDescent="0.55000000000000004">
      <c r="A65" s="90" t="s">
        <v>63</v>
      </c>
      <c r="B65" s="203">
        <v>0</v>
      </c>
      <c r="C65" s="195">
        <f t="shared" si="0"/>
        <v>0</v>
      </c>
      <c r="D65" s="196">
        <v>15144674</v>
      </c>
      <c r="E65" s="197">
        <f t="shared" si="9"/>
        <v>1</v>
      </c>
      <c r="F65" s="204">
        <f t="shared" si="14"/>
        <v>15144674</v>
      </c>
      <c r="G65" s="199">
        <f>IF(ISBLANK(F65),"  ",IF(F76&gt;0,F65/F76,IF(F65&gt;0,1,0)))</f>
        <v>5.7223110592300584E-2</v>
      </c>
      <c r="H65" s="203">
        <v>0</v>
      </c>
      <c r="I65" s="195">
        <f t="shared" si="11"/>
        <v>0</v>
      </c>
      <c r="J65" s="196">
        <v>18160000</v>
      </c>
      <c r="K65" s="197">
        <f t="shared" si="12"/>
        <v>1</v>
      </c>
      <c r="L65" s="204">
        <f t="shared" si="13"/>
        <v>18160000</v>
      </c>
      <c r="M65" s="199">
        <f>IF(ISBLANK(L65),"  ",IF(L76&gt;0,L65/L76,IF(L65&gt;0,1,0)))</f>
        <v>6.2739964385120264E-2</v>
      </c>
      <c r="N65" s="200"/>
      <c r="O65" s="201"/>
      <c r="P65" s="201"/>
      <c r="Q65" s="201"/>
    </row>
    <row r="66" spans="1:17" s="266" customFormat="1" ht="44.25" x14ac:dyDescent="0.55000000000000004">
      <c r="A66" s="202" t="s">
        <v>64</v>
      </c>
      <c r="B66" s="203">
        <v>3992922</v>
      </c>
      <c r="C66" s="195">
        <f t="shared" si="0"/>
        <v>0.23495646129944936</v>
      </c>
      <c r="D66" s="196">
        <v>13001384</v>
      </c>
      <c r="E66" s="197">
        <f t="shared" si="9"/>
        <v>0.76504353870055064</v>
      </c>
      <c r="F66" s="204">
        <f t="shared" si="14"/>
        <v>16994306</v>
      </c>
      <c r="G66" s="199">
        <f>IF(ISBLANK(F66),"  ",IF(F76&gt;0,F66/F76,IF(F66&gt;0,1,0)))</f>
        <v>6.4211818073957705E-2</v>
      </c>
      <c r="H66" s="203">
        <v>2845289</v>
      </c>
      <c r="I66" s="195">
        <f t="shared" si="11"/>
        <v>0.18208580534771049</v>
      </c>
      <c r="J66" s="196">
        <v>12780800</v>
      </c>
      <c r="K66" s="197">
        <f t="shared" si="12"/>
        <v>0.81791419465228954</v>
      </c>
      <c r="L66" s="204">
        <f t="shared" si="13"/>
        <v>15626089</v>
      </c>
      <c r="M66" s="199">
        <f>IF(ISBLANK(L66),"  ",IF(L76&gt;0,L66/L76,IF(L66&gt;0,1,0)))</f>
        <v>5.3985697540678383E-2</v>
      </c>
      <c r="N66" s="200"/>
      <c r="O66" s="201"/>
      <c r="P66" s="201"/>
      <c r="Q66" s="201"/>
    </row>
    <row r="67" spans="1:17" s="268" customFormat="1" ht="45" x14ac:dyDescent="0.6">
      <c r="A67" s="301" t="s">
        <v>65</v>
      </c>
      <c r="B67" s="315">
        <v>83631028</v>
      </c>
      <c r="C67" s="316">
        <f t="shared" si="0"/>
        <v>0.47368543782385819</v>
      </c>
      <c r="D67" s="317">
        <v>92922907</v>
      </c>
      <c r="E67" s="318">
        <f t="shared" si="9"/>
        <v>0.52631456217614181</v>
      </c>
      <c r="F67" s="315">
        <f>F66+F65+F64+F63+F62+F61+F60+F59+F58+F57+F56</f>
        <v>176553935</v>
      </c>
      <c r="G67" s="319">
        <f>IF(ISBLANK(F67),"  ",IF(F76&gt;0,F67/F76,IF(F67&gt;0,1,0)))</f>
        <v>0.66709691790069892</v>
      </c>
      <c r="H67" s="315">
        <v>89528861</v>
      </c>
      <c r="I67" s="316">
        <f t="shared" si="11"/>
        <v>0.43593393804318786</v>
      </c>
      <c r="J67" s="317">
        <v>115843681</v>
      </c>
      <c r="K67" s="318">
        <f t="shared" si="12"/>
        <v>0.56406606195681208</v>
      </c>
      <c r="L67" s="315">
        <f>L66+L65+L64+L63+L62+L61+L60+L59+L58+L57+L56</f>
        <v>205372542</v>
      </c>
      <c r="M67" s="319">
        <f>IF(ISBLANK(L67),"  ",IF(L76&gt;0,L67/L76,IF(L67&gt;0,1,0)))</f>
        <v>0.70953006446925193</v>
      </c>
      <c r="N67" s="320"/>
      <c r="O67" s="321"/>
      <c r="P67" s="321"/>
      <c r="Q67" s="321"/>
    </row>
    <row r="68" spans="1:17" s="266" customFormat="1" ht="45" x14ac:dyDescent="0.6">
      <c r="A68" s="244" t="s">
        <v>66</v>
      </c>
      <c r="B68" s="192"/>
      <c r="C68" s="322" t="s">
        <v>4</v>
      </c>
      <c r="D68" s="196"/>
      <c r="E68" s="323" t="s">
        <v>4</v>
      </c>
      <c r="F68" s="204"/>
      <c r="G68" s="324" t="s">
        <v>4</v>
      </c>
      <c r="H68" s="192"/>
      <c r="I68" s="322" t="s">
        <v>4</v>
      </c>
      <c r="J68" s="196"/>
      <c r="K68" s="323" t="s">
        <v>4</v>
      </c>
      <c r="L68" s="204"/>
      <c r="M68" s="324" t="s">
        <v>4</v>
      </c>
      <c r="N68" s="201"/>
      <c r="O68" s="201"/>
      <c r="P68" s="201"/>
      <c r="Q68" s="201"/>
    </row>
    <row r="69" spans="1:17" s="266" customFormat="1" ht="44.25" x14ac:dyDescent="0.55000000000000004">
      <c r="A69" s="325" t="s">
        <v>67</v>
      </c>
      <c r="B69" s="326">
        <v>0</v>
      </c>
      <c r="C69" s="327">
        <f t="shared" si="0"/>
        <v>0</v>
      </c>
      <c r="D69" s="328">
        <v>0</v>
      </c>
      <c r="E69" s="329">
        <f>IF(ISBLANK(D69),"  ",IF(F69&gt;0,D69/F69,IF(D69&gt;0,1,0)))</f>
        <v>0</v>
      </c>
      <c r="F69" s="330">
        <f>D69+B69</f>
        <v>0</v>
      </c>
      <c r="G69" s="331">
        <f>IF(ISBLANK(F69),"  ",IF(F76&gt;0,F69/F76,IF(F69&gt;0,1,0)))</f>
        <v>0</v>
      </c>
      <c r="H69" s="326">
        <v>0</v>
      </c>
      <c r="I69" s="327">
        <f>IF(ISBLANK(H69),"  ",IF(L69&gt;0,H69/L69,IF(H69&gt;0,1,0)))</f>
        <v>0</v>
      </c>
      <c r="J69" s="328">
        <v>0</v>
      </c>
      <c r="K69" s="329">
        <f>IF(ISBLANK(J69),"  ",IF(L69&gt;0,J69/L69,IF(J69&gt;0,1,0)))</f>
        <v>0</v>
      </c>
      <c r="L69" s="330">
        <f>J69+H69</f>
        <v>0</v>
      </c>
      <c r="M69" s="331">
        <f>IF(ISBLANK(L69),"  ",IF(L76&gt;0,L69/L76,IF(L69&gt;0,1,0)))</f>
        <v>0</v>
      </c>
      <c r="N69" s="201"/>
      <c r="O69" s="201"/>
      <c r="P69" s="201"/>
      <c r="Q69" s="201"/>
    </row>
    <row r="70" spans="1:17" s="266" customFormat="1" ht="44.25" x14ac:dyDescent="0.55000000000000004">
      <c r="A70" s="194" t="s">
        <v>68</v>
      </c>
      <c r="B70" s="203">
        <v>0</v>
      </c>
      <c r="C70" s="195">
        <f t="shared" si="0"/>
        <v>0</v>
      </c>
      <c r="D70" s="196">
        <v>0</v>
      </c>
      <c r="E70" s="197">
        <f>IF(ISBLANK(D70),"  ",IF(F70&gt;0,D70/F70,IF(D70&gt;0,1,0)))</f>
        <v>0</v>
      </c>
      <c r="F70" s="204">
        <f>D70+B70</f>
        <v>0</v>
      </c>
      <c r="G70" s="199">
        <f>IF(ISBLANK(F70),"  ",IF(F76&gt;0,F70/F76,IF(F70&gt;0,1,0)))</f>
        <v>0</v>
      </c>
      <c r="H70" s="203">
        <v>0</v>
      </c>
      <c r="I70" s="195">
        <f>IF(ISBLANK(H70),"  ",IF(L70&gt;0,H70/L70,IF(H70&gt;0,1,0)))</f>
        <v>0</v>
      </c>
      <c r="J70" s="196">
        <v>0</v>
      </c>
      <c r="K70" s="197">
        <f>IF(ISBLANK(J70),"  ",IF(L70&gt;0,J70/L70,IF(J70&gt;0,1,0)))</f>
        <v>0</v>
      </c>
      <c r="L70" s="204">
        <f>J70+H70</f>
        <v>0</v>
      </c>
      <c r="M70" s="199">
        <f>IF(ISBLANK(L70),"  ",IF(L76&gt;0,L70/L76,IF(L70&gt;0,1,0)))</f>
        <v>0</v>
      </c>
      <c r="N70" s="201"/>
      <c r="O70" s="201"/>
      <c r="P70" s="201"/>
      <c r="Q70" s="201"/>
    </row>
    <row r="71" spans="1:17" s="266" customFormat="1" ht="45" x14ac:dyDescent="0.6">
      <c r="A71" s="332" t="s">
        <v>69</v>
      </c>
      <c r="B71" s="192"/>
      <c r="C71" s="322" t="s">
        <v>4</v>
      </c>
      <c r="D71" s="196"/>
      <c r="E71" s="323" t="s">
        <v>4</v>
      </c>
      <c r="F71" s="204"/>
      <c r="G71" s="324" t="s">
        <v>4</v>
      </c>
      <c r="H71" s="192"/>
      <c r="I71" s="322" t="s">
        <v>4</v>
      </c>
      <c r="J71" s="196"/>
      <c r="K71" s="323" t="s">
        <v>4</v>
      </c>
      <c r="L71" s="204"/>
      <c r="M71" s="324" t="s">
        <v>4</v>
      </c>
      <c r="N71" s="201"/>
      <c r="O71" s="201"/>
      <c r="P71" s="201"/>
      <c r="Q71" s="201"/>
    </row>
    <row r="72" spans="1:17" s="266" customFormat="1" ht="44.25" x14ac:dyDescent="0.55000000000000004">
      <c r="A72" s="90" t="s">
        <v>70</v>
      </c>
      <c r="B72" s="326">
        <v>0</v>
      </c>
      <c r="C72" s="327">
        <f t="shared" si="0"/>
        <v>0</v>
      </c>
      <c r="D72" s="328">
        <v>21342373</v>
      </c>
      <c r="E72" s="329">
        <f>IF(ISBLANK(D72),"  ",IF(F72&gt;0,D72/F72,IF(D72&gt;0,1,0)))</f>
        <v>1</v>
      </c>
      <c r="F72" s="330">
        <f>D72+B72</f>
        <v>21342373</v>
      </c>
      <c r="G72" s="331">
        <f>IF(ISBLANK(F72),"  ",IF(F76&gt;0,F72/F76,IF(F72&gt;0,1,0)))</f>
        <v>8.0640690613817761E-2</v>
      </c>
      <c r="H72" s="326">
        <v>0</v>
      </c>
      <c r="I72" s="327">
        <f>IF(ISBLANK(H72),"  ",IF(L72&gt;0,H72/L72,IF(H72&gt;0,1,0)))</f>
        <v>0</v>
      </c>
      <c r="J72" s="328">
        <v>22000000</v>
      </c>
      <c r="K72" s="329">
        <f>IF(ISBLANK(J72),"  ",IF(L72&gt;0,J72/L72,IF(J72&gt;0,1,0)))</f>
        <v>1</v>
      </c>
      <c r="L72" s="330">
        <f>J72+H72</f>
        <v>22000000</v>
      </c>
      <c r="M72" s="331">
        <f>IF(ISBLANK(L72),"  ",IF(L76&gt;0,L72/L76,IF(L72&gt;0,1,0)))</f>
        <v>7.6006564783736005E-2</v>
      </c>
      <c r="N72" s="201"/>
      <c r="O72" s="201"/>
      <c r="P72" s="201"/>
      <c r="Q72" s="201"/>
    </row>
    <row r="73" spans="1:17" s="266" customFormat="1" ht="44.25" x14ac:dyDescent="0.55000000000000004">
      <c r="A73" s="194" t="s">
        <v>71</v>
      </c>
      <c r="B73" s="203">
        <v>0</v>
      </c>
      <c r="C73" s="195">
        <f t="shared" si="0"/>
        <v>0</v>
      </c>
      <c r="D73" s="196">
        <v>17045257</v>
      </c>
      <c r="E73" s="197">
        <f>IF(ISBLANK(D73),"  ",IF(F73&gt;0,D73/F73,IF(D73&gt;0,1,0)))</f>
        <v>1</v>
      </c>
      <c r="F73" s="204">
        <f>D73+B73</f>
        <v>17045257</v>
      </c>
      <c r="G73" s="199">
        <f>IF(ISBLANK(F73),"  ",IF(F76&gt;0,F73/F76,IF(F73&gt;0,1,0)))</f>
        <v>6.4404332928208671E-2</v>
      </c>
      <c r="H73" s="203">
        <v>0</v>
      </c>
      <c r="I73" s="195">
        <f>IF(ISBLANK(H73),"  ",IF(L73&gt;0,H73/L73,IF(H73&gt;0,1,0)))</f>
        <v>0</v>
      </c>
      <c r="J73" s="196">
        <v>14484480</v>
      </c>
      <c r="K73" s="197">
        <f>IF(ISBLANK(J73),"  ",IF(L73&gt;0,J73/L73,IF(J73&gt;0,1,0)))</f>
        <v>1</v>
      </c>
      <c r="L73" s="204">
        <f>J73+H73</f>
        <v>14484480</v>
      </c>
      <c r="M73" s="199">
        <f>IF(ISBLANK(L73),"  ",IF(L76&gt;0,L73/L76,IF(L73&gt;0,1,0)))</f>
        <v>5.0041616703578561E-2</v>
      </c>
      <c r="N73" s="201"/>
      <c r="O73" s="201"/>
      <c r="P73" s="201"/>
      <c r="Q73" s="201"/>
    </row>
    <row r="74" spans="1:17" s="268" customFormat="1" ht="45" x14ac:dyDescent="0.6">
      <c r="A74" s="333" t="s">
        <v>72</v>
      </c>
      <c r="B74" s="334">
        <v>0</v>
      </c>
      <c r="C74" s="316">
        <f t="shared" si="0"/>
        <v>0</v>
      </c>
      <c r="D74" s="335">
        <v>38387630</v>
      </c>
      <c r="E74" s="318">
        <f>IF(ISBLANK(D74),"  ",IF(F74&gt;0,D74/F74,IF(D74&gt;0,1,0)))</f>
        <v>1</v>
      </c>
      <c r="F74" s="336">
        <f>F73+F72+F71+F70+F69</f>
        <v>38387630</v>
      </c>
      <c r="G74" s="319">
        <f>IF(ISBLANK(F74),"  ",IF(F76&gt;0,F74/F76,IF(F74&gt;0,1,0)))</f>
        <v>0.14504502354202645</v>
      </c>
      <c r="H74" s="334">
        <v>0</v>
      </c>
      <c r="I74" s="316">
        <f>IF(ISBLANK(H74),"  ",IF(L74&gt;0,H74/L74,IF(H74&gt;0,1,0)))</f>
        <v>0</v>
      </c>
      <c r="J74" s="335">
        <v>36484480</v>
      </c>
      <c r="K74" s="318">
        <f>IF(ISBLANK(J74),"  ",IF(L74&gt;0,J74/L74,IF(J74&gt;0,1,0)))</f>
        <v>1</v>
      </c>
      <c r="L74" s="336">
        <f>L73+L72+L71+L70+L69</f>
        <v>36484480</v>
      </c>
      <c r="M74" s="319">
        <f>IF(ISBLANK(L74),"  ",IF(L76&gt;0,L74/L76,IF(L74&gt;0,1,0)))</f>
        <v>0.12604818148731456</v>
      </c>
      <c r="N74" s="321"/>
      <c r="O74" s="321"/>
      <c r="P74" s="321"/>
      <c r="Q74" s="321"/>
    </row>
    <row r="75" spans="1:17" s="268" customFormat="1" ht="45" x14ac:dyDescent="0.6">
      <c r="A75" s="333" t="s">
        <v>73</v>
      </c>
      <c r="B75" s="334">
        <v>0</v>
      </c>
      <c r="C75" s="318">
        <f>IF(ISBLANK(B75),"  ",IF(F75&gt;0,B75/F75,IF(B75&gt;0,1,0)))</f>
        <v>0</v>
      </c>
      <c r="D75" s="337">
        <v>0</v>
      </c>
      <c r="E75" s="318">
        <f>IF(ISBLANK(D75),"  ",IF(F75&gt;0,D75/F75,IF(D75&gt;0,1,0)))</f>
        <v>0</v>
      </c>
      <c r="F75" s="338">
        <f>D75+B75</f>
        <v>0</v>
      </c>
      <c r="G75" s="319">
        <f>IF(ISBLANK(F75),"  ",IF(F77&gt;0,F75/F77,IF(F75&gt;0,1,0)))</f>
        <v>0</v>
      </c>
      <c r="H75" s="334">
        <v>0</v>
      </c>
      <c r="I75" s="318">
        <f>IF(ISBLANK(H75),"  ",IF(L75&gt;0,H75/L75,IF(H75&gt;0,1,0)))</f>
        <v>0</v>
      </c>
      <c r="J75" s="337">
        <v>0</v>
      </c>
      <c r="K75" s="318">
        <f>IF(ISBLANK(J75),"  ",IF(L75&gt;0,J75/L75,IF(J75&gt;0,1,0)))</f>
        <v>0</v>
      </c>
      <c r="L75" s="338">
        <f>J75+H75</f>
        <v>0</v>
      </c>
      <c r="M75" s="319">
        <f>IF(ISBLANK(L75),"  ",IF(L77&gt;0,L75/L77,IF(L75&gt;0,1,0)))</f>
        <v>0</v>
      </c>
      <c r="N75" s="321"/>
      <c r="O75" s="321"/>
      <c r="P75" s="321"/>
      <c r="Q75" s="321"/>
    </row>
    <row r="76" spans="1:17" s="268" customFormat="1" ht="45.75" thickBot="1" x14ac:dyDescent="0.65">
      <c r="A76" s="339" t="s">
        <v>74</v>
      </c>
      <c r="B76" s="340">
        <v>133349560</v>
      </c>
      <c r="C76" s="341">
        <f t="shared" si="0"/>
        <v>0.50385215418401363</v>
      </c>
      <c r="D76" s="340">
        <v>131310537</v>
      </c>
      <c r="E76" s="342">
        <f>IF(ISBLANK(D76),"  ",IF(F76&gt;0,D76/F76,IF(D76&gt;0,1,0)))</f>
        <v>0.49614784581598637</v>
      </c>
      <c r="F76" s="340">
        <f>F74+F67+F47+F40+F48+F75</f>
        <v>264660097</v>
      </c>
      <c r="G76" s="343">
        <f>IF(ISBLANK(F76),"  ",IF(F76&gt;0,F76/F76,IF(F76&gt;0,1,0)))</f>
        <v>1</v>
      </c>
      <c r="H76" s="340">
        <v>137120521</v>
      </c>
      <c r="I76" s="341">
        <f>IF(ISBLANK(H76),"  ",IF(L76&gt;0,H76/L76,IF(H76&gt;0,1,0)))</f>
        <v>0.47372998920755149</v>
      </c>
      <c r="J76" s="340">
        <v>152328161</v>
      </c>
      <c r="K76" s="342">
        <f>IF(ISBLANK(J76),"  ",IF(L76&gt;0,J76/L76,IF(J76&gt;0,1,0)))</f>
        <v>0.52627001079244851</v>
      </c>
      <c r="L76" s="340">
        <f>L74+L67+L47+L40+L48+L75</f>
        <v>289448682</v>
      </c>
      <c r="M76" s="343">
        <f>IF(ISBLANK(L76),"  ",IF(L76&gt;0,L76/L76,IF(L76&gt;0,1,0)))</f>
        <v>1</v>
      </c>
      <c r="N76" s="321"/>
      <c r="O76" s="321"/>
      <c r="P76" s="321"/>
      <c r="Q76" s="321"/>
    </row>
    <row r="77" spans="1:17" ht="21" thickTop="1" x14ac:dyDescent="0.3">
      <c r="A77" s="344"/>
      <c r="B77" s="345"/>
      <c r="C77" s="346"/>
      <c r="D77" s="345"/>
      <c r="E77" s="346"/>
      <c r="F77" s="345"/>
      <c r="G77" s="346"/>
      <c r="H77" s="345"/>
      <c r="I77" s="346"/>
      <c r="J77" s="345"/>
      <c r="K77" s="346"/>
      <c r="L77" s="345"/>
      <c r="M77" s="346"/>
      <c r="N77" s="347"/>
      <c r="O77" s="347"/>
      <c r="P77" s="347"/>
      <c r="Q77" s="347"/>
    </row>
    <row r="78" spans="1:17" s="266" customFormat="1" ht="16.5" customHeight="1" x14ac:dyDescent="0.55000000000000004">
      <c r="A78" s="348" t="s">
        <v>4</v>
      </c>
      <c r="B78" s="349"/>
      <c r="C78" s="348"/>
      <c r="D78" s="349"/>
      <c r="E78" s="348"/>
      <c r="F78" s="349"/>
      <c r="G78" s="348"/>
      <c r="H78" s="349"/>
      <c r="I78" s="348"/>
      <c r="J78" s="349"/>
      <c r="K78" s="348"/>
      <c r="L78" s="349"/>
      <c r="M78" s="348"/>
      <c r="N78" s="201"/>
      <c r="O78" s="201"/>
      <c r="P78" s="201"/>
      <c r="Q78" s="201"/>
    </row>
    <row r="79" spans="1:17" s="266" customFormat="1" ht="44.25" x14ac:dyDescent="0.55000000000000004">
      <c r="A79" s="348" t="s">
        <v>75</v>
      </c>
      <c r="B79" s="349"/>
      <c r="C79" s="348"/>
      <c r="D79" s="349"/>
      <c r="E79" s="348"/>
      <c r="F79" s="349"/>
      <c r="G79" s="348"/>
      <c r="H79" s="349"/>
      <c r="I79" s="348"/>
      <c r="J79" s="349"/>
      <c r="K79" s="348"/>
      <c r="L79" s="349"/>
      <c r="M79" s="348"/>
      <c r="N79" s="201"/>
      <c r="O79" s="201"/>
      <c r="P79" s="201"/>
      <c r="Q79" s="201"/>
    </row>
  </sheetData>
  <pageMargins left="0.25" right="0.25" top="0.75" bottom="0.75" header="0.3" footer="0.3"/>
  <pageSetup scale="1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abSelected="1" zoomScale="30" zoomScaleNormal="30" workbookViewId="0">
      <selection activeCell="K2" sqref="K2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137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14256559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14256559</v>
      </c>
      <c r="G13" s="683">
        <f>IF(ISBLANK(F13),"  ",IF(F76&gt;0,F13/F76,IF(F13&gt;0,1,0)))</f>
        <v>0.11133069045241274</v>
      </c>
      <c r="H13" s="9">
        <v>24405667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24405667</v>
      </c>
      <c r="M13" s="56">
        <f>IF(ISBLANK(L13),"  ",IF(L76&gt;0,L13/L76,IF(L13&gt;0,1,0)))</f>
        <v>0.18988360628106132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13335498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13335498</v>
      </c>
      <c r="G15" s="757">
        <f>IF(ISBLANK(F15),"  ",IF(F77&gt;0,F15/F77,IF(F15&gt;0,1,0)))</f>
        <v>1</v>
      </c>
      <c r="H15" s="292">
        <v>1953152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1953152</v>
      </c>
      <c r="M15" s="66">
        <f>IF(ISBLANK(L15),"  ",IF(L76&gt;0,L15/L76,IF(L15&gt;0,1,0)))</f>
        <v>1.519612413686819E-2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1855346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1855346</v>
      </c>
      <c r="G17" s="752">
        <f>IF(ISBLANK(F17),"  ",IF(F76&gt;0,F17/F76,IF(F17&gt;0,1,0)))</f>
        <v>1.4488555843532943E-2</v>
      </c>
      <c r="H17" s="290">
        <v>1953152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1953152</v>
      </c>
      <c r="M17" s="62">
        <f>IF(ISBLANK(L17),"  ",IF(L76&gt;0,L17/L76,IF(L17&gt;0,1,0)))</f>
        <v>1.519612413686819E-2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11480152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11480152</v>
      </c>
      <c r="G34" s="752">
        <f>IF(ISBLANK(F34),"  ",IF(F76&gt;0,F34/F76,IF(F34&gt;0,1,0)))</f>
        <v>8.964949036149937E-2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27592057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27592057</v>
      </c>
      <c r="G40" s="768">
        <f>IF(ISBLANK(F40),"  ",IF(F76&gt;0,F40/F76,IF(F40&gt;0,1,0)))</f>
        <v>0.21546873665744504</v>
      </c>
      <c r="H40" s="295">
        <v>26358819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26358819</v>
      </c>
      <c r="M40" s="83">
        <f>IF(ISBLANK(L40),"  ",IF(L76&gt;0,L40/L76,IF(L40&gt;0,1,0)))</f>
        <v>0.20507973041792951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36375880</v>
      </c>
      <c r="C50" s="679">
        <f t="shared" si="0"/>
        <v>0.83845191522563034</v>
      </c>
      <c r="D50" s="685">
        <v>7008695</v>
      </c>
      <c r="E50" s="681">
        <f t="shared" si="0"/>
        <v>0.17520990667772787</v>
      </c>
      <c r="F50" s="713">
        <f t="shared" ref="F50:F55" si="7">D50+B50</f>
        <v>43384575</v>
      </c>
      <c r="G50" s="683">
        <f>IF(ISBLANK(F50),"  ",IF(F76&gt;0,F50/F76,IF(F50&gt;0,1,0)))</f>
        <v>0.33879386251159793</v>
      </c>
      <c r="H50" s="98">
        <v>40001705</v>
      </c>
      <c r="I50" s="52">
        <f t="shared" ref="I50:I67" si="8">IF(ISBLANK(H50),"  ",IF(L50&gt;0,H50/L50,IF(H50&gt;0,1,0)))</f>
        <v>0.85106923248848099</v>
      </c>
      <c r="J50" s="59">
        <v>7000000</v>
      </c>
      <c r="K50" s="54">
        <f t="shared" ref="K50:K67" si="9">IF(ISBLANK(J50),"  ",IF(L50&gt;0,J50/L50,IF(J50&gt;0,1,0)))</f>
        <v>0.14893076751151899</v>
      </c>
      <c r="L50" s="102">
        <f t="shared" ref="L50:L66" si="10">J50+H50</f>
        <v>47001705</v>
      </c>
      <c r="M50" s="56">
        <f>IF(ISBLANK(L50),"  ",IF(L76&gt;0,L50/L76,IF(L50&gt;0,1,0)))</f>
        <v>0.36568774157078321</v>
      </c>
      <c r="N50" s="286"/>
    </row>
    <row r="51" spans="1:14" s="266" customFormat="1" ht="44.25" x14ac:dyDescent="0.55000000000000004">
      <c r="A51" s="289" t="s">
        <v>49</v>
      </c>
      <c r="B51" s="753">
        <v>1335781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1335781</v>
      </c>
      <c r="G51" s="752">
        <f>IF(ISBLANK(F51),"  ",IF(F76&gt;0,F51/F76,IF(F51&gt;0,1,0)))</f>
        <v>1.0431228252428537E-2</v>
      </c>
      <c r="H51" s="292">
        <v>1487100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1487100</v>
      </c>
      <c r="M51" s="62">
        <f>IF(ISBLANK(L51),"  ",IF(L76&gt;0,L51/L76,IF(L51&gt;0,1,0)))</f>
        <v>1.1570096031408045E-2</v>
      </c>
      <c r="N51" s="286"/>
    </row>
    <row r="52" spans="1:14" s="266" customFormat="1" ht="44.25" x14ac:dyDescent="0.55000000000000004">
      <c r="A52" s="104" t="s">
        <v>50</v>
      </c>
      <c r="B52" s="775">
        <v>1793792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1793792</v>
      </c>
      <c r="G52" s="752">
        <f>IF(ISBLANK(F52),"  ",IF(F76&gt;0,F52/F76,IF(F52&gt;0,1,0)))</f>
        <v>1.4007875384797577E-2</v>
      </c>
      <c r="H52" s="105">
        <v>1772810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1772810</v>
      </c>
      <c r="M52" s="62">
        <f>IF(ISBLANK(L52),"  ",IF(L76&gt;0,L52/L76,IF(L52&gt;0,1,0)))</f>
        <v>1.3793007830973369E-2</v>
      </c>
      <c r="N52" s="286"/>
    </row>
    <row r="53" spans="1:14" s="266" customFormat="1" ht="44.25" x14ac:dyDescent="0.55000000000000004">
      <c r="A53" s="104" t="s">
        <v>51</v>
      </c>
      <c r="B53" s="775">
        <v>895296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895296</v>
      </c>
      <c r="G53" s="752">
        <f>IF(ISBLANK(F53),"  ",IF(F76&gt;0,F53/F76,IF(F53&gt;0,1,0)))</f>
        <v>6.9914431553422755E-3</v>
      </c>
      <c r="H53" s="105">
        <v>895560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895560</v>
      </c>
      <c r="M53" s="62">
        <f>IF(ISBLANK(L53),"  ",IF(L76&gt;0,L53/L76,IF(L53&gt;0,1,0)))</f>
        <v>6.9677326352550525E-3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311970</v>
      </c>
      <c r="E54" s="750">
        <f>IF(ISBLANK(D54),"  ",IF(H54&gt;0,D54/H54,IF(D54&gt;0,1,0)))</f>
        <v>1</v>
      </c>
      <c r="F54" s="777">
        <f t="shared" si="7"/>
        <v>311970</v>
      </c>
      <c r="G54" s="752">
        <f>IF(ISBLANK(F54),"  ",IF(F78&gt;0,F54/F78,IF(F54&gt;0,1,0)))</f>
        <v>1</v>
      </c>
      <c r="H54" s="105">
        <v>0</v>
      </c>
      <c r="I54" s="58">
        <f>IF(ISBLANK(H54),"  ",IF(L54&gt;0,H54/L54,IF(H54&gt;0,1,0)))</f>
        <v>0</v>
      </c>
      <c r="J54" s="106">
        <v>294290</v>
      </c>
      <c r="K54" s="60">
        <f>IF(ISBLANK(J54),"  ",IF(L54&gt;0,J54/L54,IF(J54&gt;0,1,0)))</f>
        <v>1</v>
      </c>
      <c r="L54" s="107">
        <f t="shared" si="10"/>
        <v>294290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3443087</v>
      </c>
      <c r="C55" s="749">
        <f t="shared" si="0"/>
        <v>1</v>
      </c>
      <c r="D55" s="755">
        <v>0</v>
      </c>
      <c r="E55" s="750">
        <f t="shared" si="0"/>
        <v>0</v>
      </c>
      <c r="F55" s="774">
        <f t="shared" si="7"/>
        <v>3443087</v>
      </c>
      <c r="G55" s="752">
        <f>IF(ISBLANK(F55),"  ",IF(F76&gt;0,F55/F76,IF(F55&gt;0,1,0)))</f>
        <v>2.6887361318935828E-2</v>
      </c>
      <c r="H55" s="292">
        <v>3015200</v>
      </c>
      <c r="I55" s="58">
        <f t="shared" si="8"/>
        <v>1</v>
      </c>
      <c r="J55" s="70">
        <v>0</v>
      </c>
      <c r="K55" s="60">
        <f t="shared" si="9"/>
        <v>0</v>
      </c>
      <c r="L55" s="103">
        <f t="shared" si="10"/>
        <v>3015200</v>
      </c>
      <c r="M55" s="62">
        <f>IF(ISBLANK(L55),"  ",IF(L76&gt;0,L55/L76,IF(L55&gt;0,1,0)))</f>
        <v>2.3459184690943137E-2</v>
      </c>
      <c r="N55" s="286"/>
    </row>
    <row r="56" spans="1:14" s="268" customFormat="1" ht="45" x14ac:dyDescent="0.6">
      <c r="A56" s="299" t="s">
        <v>54</v>
      </c>
      <c r="B56" s="778">
        <v>43843836</v>
      </c>
      <c r="C56" s="766">
        <f t="shared" si="0"/>
        <v>0.85691905800078061</v>
      </c>
      <c r="D56" s="770">
        <v>7320665</v>
      </c>
      <c r="E56" s="767">
        <f t="shared" si="0"/>
        <v>0.15518966344179194</v>
      </c>
      <c r="F56" s="779">
        <f>F55+F53+F52+F51+F50+F54</f>
        <v>51164501</v>
      </c>
      <c r="G56" s="768">
        <f>IF(ISBLANK(F56),"  ",IF(F76&gt;0,F56/F76,IF(F56&gt;0,1,0)))</f>
        <v>0.39954797107655238</v>
      </c>
      <c r="H56" s="300">
        <v>47172375</v>
      </c>
      <c r="I56" s="81">
        <f t="shared" si="8"/>
        <v>0.86607790287876085</v>
      </c>
      <c r="J56" s="92">
        <v>7294290</v>
      </c>
      <c r="K56" s="84">
        <f t="shared" si="9"/>
        <v>0.1339220971212392</v>
      </c>
      <c r="L56" s="191">
        <f t="shared" si="10"/>
        <v>54466665</v>
      </c>
      <c r="M56" s="83">
        <f>IF(ISBLANK(L56),"  ",IF(L76&gt;0,L56/L76,IF(L56&gt;0,1,0)))</f>
        <v>0.42376742960159469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66167</v>
      </c>
      <c r="C59" s="749">
        <f t="shared" si="0"/>
        <v>1</v>
      </c>
      <c r="D59" s="755">
        <v>0</v>
      </c>
      <c r="E59" s="750">
        <f t="shared" si="0"/>
        <v>0</v>
      </c>
      <c r="F59" s="747">
        <f t="shared" si="11"/>
        <v>66167</v>
      </c>
      <c r="G59" s="752">
        <f>IF(ISBLANK(F59),"  ",IF(F76&gt;0,F59/F76,IF(F59&gt;0,1,0)))</f>
        <v>5.1670377088642455E-4</v>
      </c>
      <c r="H59" s="290">
        <v>66250</v>
      </c>
      <c r="I59" s="58">
        <f t="shared" si="8"/>
        <v>1</v>
      </c>
      <c r="J59" s="70">
        <v>0</v>
      </c>
      <c r="K59" s="60">
        <f t="shared" si="9"/>
        <v>0</v>
      </c>
      <c r="L59" s="44">
        <f t="shared" si="10"/>
        <v>66250</v>
      </c>
      <c r="M59" s="62">
        <f>IF(ISBLANK(L59),"  ",IF(L76&gt;0,L59/L76,IF(L59&gt;0,1,0)))</f>
        <v>5.1544540520528752E-4</v>
      </c>
      <c r="N59" s="286"/>
    </row>
    <row r="60" spans="1:14" s="266" customFormat="1" ht="44.25" x14ac:dyDescent="0.55000000000000004">
      <c r="A60" s="297" t="s">
        <v>58</v>
      </c>
      <c r="B60" s="762">
        <v>948430</v>
      </c>
      <c r="C60" s="749">
        <f t="shared" si="0"/>
        <v>9.2151610838684297E-2</v>
      </c>
      <c r="D60" s="763">
        <v>9343631</v>
      </c>
      <c r="E60" s="750">
        <f t="shared" si="0"/>
        <v>9.6326092783505146</v>
      </c>
      <c r="F60" s="764">
        <f t="shared" si="11"/>
        <v>10292061</v>
      </c>
      <c r="G60" s="752">
        <f>IF(ISBLANK(F60),"  ",IF(F76&gt;0,F60/F76,IF(F60&gt;0,1,0)))</f>
        <v>8.0371585970243561E-2</v>
      </c>
      <c r="H60" s="294">
        <v>970000</v>
      </c>
      <c r="I60" s="58">
        <f t="shared" si="8"/>
        <v>0.10242872228088701</v>
      </c>
      <c r="J60" s="78">
        <v>8500000</v>
      </c>
      <c r="K60" s="60">
        <f t="shared" si="9"/>
        <v>0.89757127771911294</v>
      </c>
      <c r="L60" s="79">
        <f t="shared" si="10"/>
        <v>9470000</v>
      </c>
      <c r="M60" s="62">
        <f>IF(ISBLANK(L60),"  ",IF(L76&gt;0,L60/L76,IF(L60&gt;0,1,0)))</f>
        <v>7.3679516789344493E-2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9059197</v>
      </c>
      <c r="E62" s="750">
        <f t="shared" si="0"/>
        <v>1</v>
      </c>
      <c r="F62" s="747">
        <f t="shared" si="11"/>
        <v>9059197</v>
      </c>
      <c r="G62" s="752">
        <f>IF(ISBLANK(F62),"  ",IF(F76&gt;0,F62/F76,IF(F62&gt;0,1,0)))</f>
        <v>7.0744045386718218E-2</v>
      </c>
      <c r="H62" s="290">
        <v>0</v>
      </c>
      <c r="I62" s="58">
        <f t="shared" si="8"/>
        <v>0</v>
      </c>
      <c r="J62" s="70">
        <v>9108648</v>
      </c>
      <c r="K62" s="60">
        <f t="shared" si="9"/>
        <v>1</v>
      </c>
      <c r="L62" s="44">
        <f t="shared" si="10"/>
        <v>9108648</v>
      </c>
      <c r="M62" s="62">
        <f>IF(ISBLANK(L62),"  ",IF(L76&gt;0,L62/L76,IF(L62&gt;0,1,0)))</f>
        <v>7.086808693180878E-2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6079063</v>
      </c>
      <c r="E63" s="750">
        <f t="shared" si="0"/>
        <v>1</v>
      </c>
      <c r="F63" s="747">
        <f t="shared" si="11"/>
        <v>6079063</v>
      </c>
      <c r="G63" s="752">
        <f>IF(ISBLANK(F63),"  ",IF(F76&gt;0,F63/F76,IF(F63&gt;0,1,0)))</f>
        <v>4.7471923701484738E-2</v>
      </c>
      <c r="H63" s="290">
        <v>0</v>
      </c>
      <c r="I63" s="58">
        <f t="shared" si="8"/>
        <v>0</v>
      </c>
      <c r="J63" s="70">
        <v>5655488</v>
      </c>
      <c r="K63" s="60">
        <f t="shared" si="9"/>
        <v>1</v>
      </c>
      <c r="L63" s="44">
        <f t="shared" si="10"/>
        <v>5655488</v>
      </c>
      <c r="M63" s="62">
        <f>IF(ISBLANK(L63),"  ",IF(L76&gt;0,L63/L76,IF(L63&gt;0,1,0)))</f>
        <v>4.4001438547828543E-2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560282</v>
      </c>
      <c r="E65" s="750">
        <f t="shared" si="0"/>
        <v>1</v>
      </c>
      <c r="F65" s="747">
        <f t="shared" si="11"/>
        <v>560282</v>
      </c>
      <c r="G65" s="752">
        <f>IF(ISBLANK(F65),"  ",IF(F76&gt;0,F65/F76,IF(F65&gt;0,1,0)))</f>
        <v>4.3752901319356738E-3</v>
      </c>
      <c r="H65" s="290">
        <v>0</v>
      </c>
      <c r="I65" s="58">
        <f t="shared" si="8"/>
        <v>0</v>
      </c>
      <c r="J65" s="70">
        <v>450000</v>
      </c>
      <c r="K65" s="60">
        <f t="shared" si="9"/>
        <v>1</v>
      </c>
      <c r="L65" s="44">
        <f t="shared" si="10"/>
        <v>450000</v>
      </c>
      <c r="M65" s="62">
        <f>IF(ISBLANK(L65),"  ",IF(L76&gt;0,L65/L76,IF(L65&gt;0,1,0)))</f>
        <v>3.5011386013944056E-3</v>
      </c>
      <c r="N65" s="286"/>
    </row>
    <row r="66" spans="1:14" s="266" customFormat="1" ht="44.25" x14ac:dyDescent="0.55000000000000004">
      <c r="A66" s="297" t="s">
        <v>64</v>
      </c>
      <c r="B66" s="738">
        <v>530506</v>
      </c>
      <c r="C66" s="749">
        <f t="shared" si="0"/>
        <v>8.4114815345095961E-2</v>
      </c>
      <c r="D66" s="755">
        <v>5776421</v>
      </c>
      <c r="E66" s="750">
        <f t="shared" si="0"/>
        <v>13.135812491756605</v>
      </c>
      <c r="F66" s="747">
        <f t="shared" si="11"/>
        <v>6306927</v>
      </c>
      <c r="G66" s="752">
        <f>IF(ISBLANK(F66),"  ",IF(F76&gt;0,F66/F76,IF(F66&gt;0,1,0)))</f>
        <v>4.9251333196388004E-2</v>
      </c>
      <c r="H66" s="290">
        <v>439746</v>
      </c>
      <c r="I66" s="58">
        <f t="shared" si="8"/>
        <v>8.0839436253089758E-2</v>
      </c>
      <c r="J66" s="70">
        <v>5000000</v>
      </c>
      <c r="K66" s="60">
        <f t="shared" si="9"/>
        <v>0.91916056374691024</v>
      </c>
      <c r="L66" s="44">
        <f t="shared" si="10"/>
        <v>5439746</v>
      </c>
      <c r="M66" s="62">
        <f>IF(ISBLANK(L66),"  ",IF(L76&gt;0,L66/L76,IF(L66&gt;0,1,0)))</f>
        <v>4.2322899338624029E-2</v>
      </c>
      <c r="N66" s="286"/>
    </row>
    <row r="67" spans="1:14" s="268" customFormat="1" ht="45" x14ac:dyDescent="0.6">
      <c r="A67" s="301" t="s">
        <v>65</v>
      </c>
      <c r="B67" s="769">
        <v>45388939</v>
      </c>
      <c r="C67" s="766">
        <f t="shared" si="0"/>
        <v>0.54339660242640453</v>
      </c>
      <c r="D67" s="770">
        <v>38139259</v>
      </c>
      <c r="E67" s="767">
        <f t="shared" si="0"/>
        <v>0.78397813155963636</v>
      </c>
      <c r="F67" s="769">
        <f>F66+F65+F64+F63+F62+F61+F60+F59+F58+F57+F56</f>
        <v>83528198</v>
      </c>
      <c r="G67" s="768">
        <f>IF(ISBLANK(F67),"  ",IF(F76&gt;0,F67/F76,IF(F67&gt;0,1,0)))</f>
        <v>0.65227885323420898</v>
      </c>
      <c r="H67" s="298">
        <v>48648371</v>
      </c>
      <c r="I67" s="81">
        <f t="shared" si="8"/>
        <v>0.5746540469751058</v>
      </c>
      <c r="J67" s="92">
        <v>36008426</v>
      </c>
      <c r="K67" s="84">
        <f t="shared" si="9"/>
        <v>0.42534595302489414</v>
      </c>
      <c r="L67" s="298">
        <f>L66+L65+L64+L63+L62+L61+L60+L59+L58+L57+L56</f>
        <v>84656797</v>
      </c>
      <c r="M67" s="83">
        <f>IF(ISBLANK(L67),"  ",IF(L76&gt;0,L67/L76,IF(L67&gt;0,1,0)))</f>
        <v>0.65865595521580023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13580</v>
      </c>
      <c r="E69" s="681">
        <f t="shared" si="0"/>
        <v>1</v>
      </c>
      <c r="F69" s="693">
        <f>D69+B69</f>
        <v>13580</v>
      </c>
      <c r="G69" s="683">
        <f>IF(ISBLANK(F69),"  ",IF(F76&gt;0,F69/F76,IF(F69&gt;0,1,0)))</f>
        <v>1.0604738326715198E-4</v>
      </c>
      <c r="H69" s="273">
        <v>0</v>
      </c>
      <c r="I69" s="52">
        <f>IF(ISBLANK(H69),"  ",IF(L69&gt;0,H69/L69,IF(H69&gt;0,1,0)))</f>
        <v>0</v>
      </c>
      <c r="J69" s="59">
        <v>14000</v>
      </c>
      <c r="K69" s="54">
        <f>IF(ISBLANK(J69),"  ",IF(L69&gt;0,J69/L69,IF(J69&gt;0,1,0)))</f>
        <v>1</v>
      </c>
      <c r="L69" s="68">
        <f>J69+H69</f>
        <v>14000</v>
      </c>
      <c r="M69" s="56">
        <f>IF(ISBLANK(L69),"  ",IF(L76&gt;0,L69/L76,IF(L69&gt;0,1,0)))</f>
        <v>1.0892431204338151E-4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11199727</v>
      </c>
      <c r="E72" s="681">
        <f t="shared" si="0"/>
        <v>1</v>
      </c>
      <c r="F72" s="693">
        <f>D72+B72</f>
        <v>11199727</v>
      </c>
      <c r="G72" s="683">
        <f>IF(ISBLANK(F72),"  ",IF(F76&gt;0,F72/F76,IF(F72&gt;0,1,0)))</f>
        <v>8.7459627515204003E-2</v>
      </c>
      <c r="H72" s="273">
        <v>0</v>
      </c>
      <c r="I72" s="52">
        <f>IF(ISBLANK(H72),"  ",IF(L72&gt;0,H72/L72,IF(H72&gt;0,1,0)))</f>
        <v>0</v>
      </c>
      <c r="J72" s="59">
        <v>11500000</v>
      </c>
      <c r="K72" s="54">
        <f>IF(ISBLANK(J72),"  ",IF(L72&gt;0,J72/L72,IF(J72&gt;0,1,0)))</f>
        <v>1</v>
      </c>
      <c r="L72" s="68">
        <f>J72+H72</f>
        <v>11500000</v>
      </c>
      <c r="M72" s="56">
        <f>IF(ISBLANK(L72),"  ",IF(L76&gt;0,L72/L76,IF(L72&gt;0,1,0)))</f>
        <v>8.9473542035634804E-2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5722403</v>
      </c>
      <c r="E73" s="750">
        <f t="shared" si="0"/>
        <v>1</v>
      </c>
      <c r="F73" s="747">
        <f>D73+B73</f>
        <v>5722403</v>
      </c>
      <c r="G73" s="752">
        <f>IF(ISBLANK(F73),"  ",IF(F76&gt;0,F73/F76,IF(F73&gt;0,1,0)))</f>
        <v>4.4686735209874838E-2</v>
      </c>
      <c r="H73" s="290">
        <v>0</v>
      </c>
      <c r="I73" s="58">
        <f>IF(ISBLANK(H73),"  ",IF(L73&gt;0,H73/L73,IF(H73&gt;0,1,0)))</f>
        <v>0</v>
      </c>
      <c r="J73" s="70">
        <v>6000000</v>
      </c>
      <c r="K73" s="60">
        <f>IF(ISBLANK(J73),"  ",IF(L73&gt;0,J73/L73,IF(J73&gt;0,1,0)))</f>
        <v>1</v>
      </c>
      <c r="L73" s="44">
        <f>J73+H73</f>
        <v>6000000</v>
      </c>
      <c r="M73" s="62">
        <f>IF(ISBLANK(L73),"  ",IF(L76&gt;0,L73/L76,IF(L73&gt;0,1,0)))</f>
        <v>4.668184801859207E-2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16935710</v>
      </c>
      <c r="E74" s="767">
        <f t="shared" si="0"/>
        <v>1</v>
      </c>
      <c r="F74" s="779">
        <f>F73+F72+F71+F70+F69</f>
        <v>16935710</v>
      </c>
      <c r="G74" s="785">
        <f>IF(ISBLANK(F74),"  ",IF(F76&gt;0,F74/F76,IF(F74&gt;0,1,0)))</f>
        <v>0.13225241010834599</v>
      </c>
      <c r="H74" s="118">
        <v>0</v>
      </c>
      <c r="I74" s="81">
        <f>IF(ISBLANK(H74),"  ",IF(L74&gt;0,H74/L74,IF(H74&gt;0,1,0)))</f>
        <v>0</v>
      </c>
      <c r="J74" s="96">
        <v>17514000</v>
      </c>
      <c r="K74" s="84">
        <f>IF(ISBLANK(J74),"  ",IF(L74&gt;0,J74/L74,IF(J74&gt;0,1,0)))</f>
        <v>1</v>
      </c>
      <c r="L74" s="119">
        <f>L73+L72+L71+L70+L69</f>
        <v>17514000</v>
      </c>
      <c r="M74" s="83">
        <f>IF(ISBLANK(L74),"  ",IF(L76&gt;0,L74/L76,IF(L74&gt;0,1,0)))</f>
        <v>0.13626431436627026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72980996</v>
      </c>
      <c r="C76" s="829">
        <f t="shared" si="0"/>
        <v>0.56991484933950554</v>
      </c>
      <c r="D76" s="830">
        <v>55074969</v>
      </c>
      <c r="E76" s="831">
        <f>IF(ISBLANK(D76),"  ",IF(F76&gt;0,D76/F76,IF(D76&gt;0,1,0)))</f>
        <v>0.43008515066049441</v>
      </c>
      <c r="F76" s="830">
        <f>F74+F67+F47+F40+F48+F75</f>
        <v>128055965</v>
      </c>
      <c r="G76" s="832">
        <f>IF(ISBLANK(F76),"  ",IF(F76&gt;0,F76/F76,IF(F76&gt;0,1,0)))</f>
        <v>1</v>
      </c>
      <c r="H76" s="122">
        <v>75007190</v>
      </c>
      <c r="I76" s="123">
        <f>IF(ISBLANK(H76),"  ",IF(L76&gt;0,H76/L76,IF(H76&gt;0,1,0)))</f>
        <v>0.58357904064694321</v>
      </c>
      <c r="J76" s="122">
        <v>53522426</v>
      </c>
      <c r="K76" s="124">
        <f>IF(ISBLANK(J76),"  ",IF(L76&gt;0,J76/L76,IF(J76&gt;0,1,0)))</f>
        <v>0.41642095935305679</v>
      </c>
      <c r="L76" s="122">
        <f>L74+L67+L47+L40+L48+L75</f>
        <v>128529616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96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17566678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17566678</v>
      </c>
      <c r="G13" s="683">
        <f>IF(ISBLANK(F13),"  ",IF(F76&gt;0,F13/F76,IF(F13&gt;0,1,0)))</f>
        <v>0.10863044679253435</v>
      </c>
      <c r="H13" s="9">
        <v>30059616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30059616</v>
      </c>
      <c r="M13" s="56">
        <f>IF(ISBLANK(L13),"  ",IF(L76&gt;0,L13/L76,IF(L13&gt;0,1,0)))</f>
        <v>0.1795783249920645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16473426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16473426</v>
      </c>
      <c r="G15" s="757">
        <f>IF(ISBLANK(F15),"  ",IF(F77&gt;0,F15/F77,IF(F15&gt;0,1,0)))</f>
        <v>1</v>
      </c>
      <c r="H15" s="292">
        <v>2648440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2648440</v>
      </c>
      <c r="M15" s="66">
        <f>IF(ISBLANK(L15),"  ",IF(L76&gt;0,L15/L76,IF(L15&gt;0,1,0)))</f>
        <v>1.5821972544226223E-2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2515816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2515816</v>
      </c>
      <c r="G17" s="752">
        <f>IF(ISBLANK(F17),"  ",IF(F76&gt;0,F17/F76,IF(F17&gt;0,1,0)))</f>
        <v>1.5557535473002159E-2</v>
      </c>
      <c r="H17" s="290">
        <v>2648440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2648440</v>
      </c>
      <c r="M17" s="62">
        <f>IF(ISBLANK(L17),"  ",IF(L76&gt;0,L17/L76,IF(L17&gt;0,1,0)))</f>
        <v>1.5821972544226223E-2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13957610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13957610</v>
      </c>
      <c r="G34" s="752">
        <f>IF(ISBLANK(F34),"  ",IF(F76&gt;0,F34/F76,IF(F34&gt;0,1,0)))</f>
        <v>8.631235857206157E-2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34040104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34040104</v>
      </c>
      <c r="G40" s="768">
        <f>IF(ISBLANK(F40),"  ",IF(F76&gt;0,F40/F76,IF(F40&gt;0,1,0)))</f>
        <v>0.21050034083759808</v>
      </c>
      <c r="H40" s="295">
        <v>32708056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32708056</v>
      </c>
      <c r="M40" s="83">
        <f>IF(ISBLANK(L40),"  ",IF(L76&gt;0,L40/L76,IF(L40&gt;0,1,0)))</f>
        <v>0.19540029753629071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41638372</v>
      </c>
      <c r="C50" s="679">
        <f t="shared" si="0"/>
        <v>0.93702614081092028</v>
      </c>
      <c r="D50" s="685">
        <v>2798352</v>
      </c>
      <c r="E50" s="681">
        <f t="shared" si="0"/>
        <v>6.106908611242378E-2</v>
      </c>
      <c r="F50" s="713">
        <f t="shared" ref="F50:F55" si="7">D50+B50</f>
        <v>44436724</v>
      </c>
      <c r="G50" s="683">
        <f>IF(ISBLANK(F50),"  ",IF(F76&gt;0,F50/F76,IF(F50&gt;0,1,0)))</f>
        <v>0.27479192036858274</v>
      </c>
      <c r="H50" s="98">
        <v>45822726</v>
      </c>
      <c r="I50" s="52">
        <f t="shared" ref="I50:I67" si="8">IF(ISBLANK(H50),"  ",IF(L50&gt;0,H50/L50,IF(H50&gt;0,1,0)))</f>
        <v>0.94995372619882434</v>
      </c>
      <c r="J50" s="59">
        <v>2414072</v>
      </c>
      <c r="K50" s="54">
        <f t="shared" ref="K50:K67" si="9">IF(ISBLANK(J50),"  ",IF(L50&gt;0,J50/L50,IF(J50&gt;0,1,0)))</f>
        <v>5.0046273801175607E-2</v>
      </c>
      <c r="L50" s="102">
        <f t="shared" ref="L50:L66" si="10">J50+H50</f>
        <v>48236798</v>
      </c>
      <c r="M50" s="56">
        <f>IF(ISBLANK(L50),"  ",IF(L76&gt;0,L50/L76,IF(L50&gt;0,1,0)))</f>
        <v>0.28817012791582458</v>
      </c>
      <c r="N50" s="286"/>
    </row>
    <row r="51" spans="1:14" s="266" customFormat="1" ht="44.25" x14ac:dyDescent="0.55000000000000004">
      <c r="A51" s="289" t="s">
        <v>49</v>
      </c>
      <c r="B51" s="753">
        <v>8616363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8616363</v>
      </c>
      <c r="G51" s="752">
        <f>IF(ISBLANK(F51),"  ",IF(F76&gt;0,F51/F76,IF(F51&gt;0,1,0)))</f>
        <v>5.3282661776840316E-2</v>
      </c>
      <c r="H51" s="292">
        <v>9557974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9557974</v>
      </c>
      <c r="M51" s="62">
        <f>IF(ISBLANK(L51),"  ",IF(L76&gt;0,L51/L76,IF(L51&gt;0,1,0)))</f>
        <v>5.710002952924291E-2</v>
      </c>
      <c r="N51" s="286"/>
    </row>
    <row r="52" spans="1:14" s="266" customFormat="1" ht="44.25" x14ac:dyDescent="0.55000000000000004">
      <c r="A52" s="104" t="s">
        <v>50</v>
      </c>
      <c r="B52" s="775">
        <v>1904536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1904536</v>
      </c>
      <c r="G52" s="752">
        <f>IF(ISBLANK(F52),"  ",IF(F76&gt;0,F52/F76,IF(F52&gt;0,1,0)))</f>
        <v>1.1777445719245621E-2</v>
      </c>
      <c r="H52" s="105">
        <v>1733752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1733752</v>
      </c>
      <c r="M52" s="62">
        <f>IF(ISBLANK(L52),"  ",IF(L76&gt;0,L52/L76,IF(L52&gt;0,1,0)))</f>
        <v>1.0357560126903876E-2</v>
      </c>
      <c r="N52" s="286"/>
    </row>
    <row r="53" spans="1:14" s="266" customFormat="1" ht="44.25" x14ac:dyDescent="0.55000000000000004">
      <c r="A53" s="104" t="s">
        <v>51</v>
      </c>
      <c r="B53" s="775">
        <v>1155682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1155682</v>
      </c>
      <c r="G53" s="752">
        <f>IF(ISBLANK(F53),"  ",IF(F76&gt;0,F53/F76,IF(F53&gt;0,1,0)))</f>
        <v>7.14661315076702E-3</v>
      </c>
      <c r="H53" s="105">
        <v>1050647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1050647</v>
      </c>
      <c r="M53" s="62">
        <f>IF(ISBLANK(L53),"  ",IF(L76&gt;0,L53/L76,IF(L53&gt;0,1,0)))</f>
        <v>6.2766413389291993E-3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1612539</v>
      </c>
      <c r="E54" s="750">
        <f>IF(ISBLANK(D54),"  ",IF(H54&gt;0,D54/H54,IF(D54&gt;0,1,0)))</f>
        <v>1</v>
      </c>
      <c r="F54" s="777">
        <f t="shared" si="7"/>
        <v>1612539</v>
      </c>
      <c r="G54" s="752">
        <f>IF(ISBLANK(F54),"  ",IF(F78&gt;0,F54/F78,IF(F54&gt;0,1,0)))</f>
        <v>1</v>
      </c>
      <c r="H54" s="105">
        <v>0</v>
      </c>
      <c r="I54" s="58">
        <f>IF(ISBLANK(H54),"  ",IF(L54&gt;0,H54/L54,IF(H54&gt;0,1,0)))</f>
        <v>0</v>
      </c>
      <c r="J54" s="106">
        <v>1462376</v>
      </c>
      <c r="K54" s="60">
        <f>IF(ISBLANK(J54),"  ",IF(L54&gt;0,J54/L54,IF(J54&gt;0,1,0)))</f>
        <v>1</v>
      </c>
      <c r="L54" s="107">
        <f t="shared" si="10"/>
        <v>1462376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5480553</v>
      </c>
      <c r="C55" s="749">
        <f t="shared" si="0"/>
        <v>0.51241508839109862</v>
      </c>
      <c r="D55" s="755">
        <v>5214981</v>
      </c>
      <c r="E55" s="750">
        <f t="shared" si="0"/>
        <v>0.78214527557785596</v>
      </c>
      <c r="F55" s="774">
        <f t="shared" si="7"/>
        <v>10695534</v>
      </c>
      <c r="G55" s="752">
        <f>IF(ISBLANK(F55),"  ",IF(F76&gt;0,F55/F76,IF(F55&gt;0,1,0)))</f>
        <v>6.6140031547498174E-2</v>
      </c>
      <c r="H55" s="292">
        <v>6667535</v>
      </c>
      <c r="I55" s="58">
        <f t="shared" si="8"/>
        <v>0.57719954724592637</v>
      </c>
      <c r="J55" s="70">
        <v>4883990</v>
      </c>
      <c r="K55" s="60">
        <f t="shared" si="9"/>
        <v>0.42280045275407357</v>
      </c>
      <c r="L55" s="103">
        <f t="shared" si="10"/>
        <v>11551525</v>
      </c>
      <c r="M55" s="62">
        <f>IF(ISBLANK(L55),"  ",IF(L76&gt;0,L55/L76,IF(L55&gt;0,1,0)))</f>
        <v>6.9009647714859623E-2</v>
      </c>
      <c r="N55" s="286"/>
    </row>
    <row r="56" spans="1:14" s="268" customFormat="1" ht="45" x14ac:dyDescent="0.6">
      <c r="A56" s="299" t="s">
        <v>54</v>
      </c>
      <c r="B56" s="778">
        <v>58795506</v>
      </c>
      <c r="C56" s="766">
        <f t="shared" si="0"/>
        <v>0.85931484747354836</v>
      </c>
      <c r="D56" s="770">
        <v>9625872</v>
      </c>
      <c r="E56" s="767">
        <f t="shared" si="0"/>
        <v>0.14847263493875631</v>
      </c>
      <c r="F56" s="779">
        <f>F55+F53+F52+F51+F50+F54</f>
        <v>68421378</v>
      </c>
      <c r="G56" s="768">
        <f>IF(ISBLANK(F56),"  ",IF(F76&gt;0,F56/F76,IF(F56&gt;0,1,0)))</f>
        <v>0.42311044024948147</v>
      </c>
      <c r="H56" s="300">
        <v>64832634</v>
      </c>
      <c r="I56" s="81">
        <f t="shared" si="8"/>
        <v>0.88096110459962862</v>
      </c>
      <c r="J56" s="92">
        <v>8760438</v>
      </c>
      <c r="K56" s="84">
        <f t="shared" si="9"/>
        <v>0.11903889540037138</v>
      </c>
      <c r="L56" s="103">
        <f t="shared" si="10"/>
        <v>73593072</v>
      </c>
      <c r="M56" s="83">
        <f>IF(ISBLANK(L56),"  ",IF(L76&gt;0,L56/L76,IF(L56&gt;0,1,0)))</f>
        <v>0.43965034685673965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490677</v>
      </c>
      <c r="C59" s="749">
        <f t="shared" si="0"/>
        <v>1</v>
      </c>
      <c r="D59" s="755">
        <v>0</v>
      </c>
      <c r="E59" s="750">
        <f t="shared" si="0"/>
        <v>0</v>
      </c>
      <c r="F59" s="747">
        <f t="shared" si="11"/>
        <v>490677</v>
      </c>
      <c r="G59" s="752">
        <f>IF(ISBLANK(F59),"  ",IF(F76&gt;0,F59/F76,IF(F59&gt;0,1,0)))</f>
        <v>3.0342937771626701E-3</v>
      </c>
      <c r="H59" s="290">
        <v>535885</v>
      </c>
      <c r="I59" s="58">
        <f t="shared" si="8"/>
        <v>1</v>
      </c>
      <c r="J59" s="70">
        <v>0</v>
      </c>
      <c r="K59" s="60">
        <f t="shared" si="9"/>
        <v>0</v>
      </c>
      <c r="L59" s="44">
        <f t="shared" si="10"/>
        <v>535885</v>
      </c>
      <c r="M59" s="62">
        <f>IF(ISBLANK(L59),"  ",IF(L76&gt;0,L59/L76,IF(L59&gt;0,1,0)))</f>
        <v>3.2014158360629914E-3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11501528</v>
      </c>
      <c r="E60" s="750">
        <f t="shared" si="0"/>
        <v>1</v>
      </c>
      <c r="F60" s="764">
        <f t="shared" si="11"/>
        <v>11501528</v>
      </c>
      <c r="G60" s="752">
        <f>IF(ISBLANK(F60),"  ",IF(F76&gt;0,F60/F76,IF(F60&gt;0,1,0)))</f>
        <v>7.1124211728412406E-2</v>
      </c>
      <c r="H60" s="294">
        <v>0</v>
      </c>
      <c r="I60" s="58">
        <f t="shared" si="8"/>
        <v>0</v>
      </c>
      <c r="J60" s="78">
        <v>11257367</v>
      </c>
      <c r="K60" s="60">
        <f t="shared" si="9"/>
        <v>1</v>
      </c>
      <c r="L60" s="79">
        <f t="shared" si="10"/>
        <v>11257367</v>
      </c>
      <c r="M60" s="62">
        <f>IF(ISBLANK(L60),"  ",IF(L76&gt;0,L60/L76,IF(L60&gt;0,1,0)))</f>
        <v>6.7252326499478307E-2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3278384</v>
      </c>
      <c r="E62" s="750">
        <f t="shared" si="0"/>
        <v>1</v>
      </c>
      <c r="F62" s="747">
        <f t="shared" si="11"/>
        <v>3278384</v>
      </c>
      <c r="G62" s="752">
        <f>IF(ISBLANK(F62),"  ",IF(F76&gt;0,F62/F76,IF(F62&gt;0,1,0)))</f>
        <v>2.0273173942022275E-2</v>
      </c>
      <c r="H62" s="290">
        <v>0</v>
      </c>
      <c r="I62" s="58">
        <f t="shared" si="8"/>
        <v>0</v>
      </c>
      <c r="J62" s="70">
        <v>3429190</v>
      </c>
      <c r="K62" s="60">
        <f t="shared" si="9"/>
        <v>1</v>
      </c>
      <c r="L62" s="44">
        <f t="shared" si="10"/>
        <v>3429190</v>
      </c>
      <c r="M62" s="62">
        <f>IF(ISBLANK(L62),"  ",IF(L76&gt;0,L62/L76,IF(L62&gt;0,1,0)))</f>
        <v>2.0486229640443099E-2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8389291</v>
      </c>
      <c r="E63" s="750">
        <f t="shared" si="0"/>
        <v>1</v>
      </c>
      <c r="F63" s="747">
        <f t="shared" si="11"/>
        <v>8389291</v>
      </c>
      <c r="G63" s="752">
        <f>IF(ISBLANK(F63),"  ",IF(F76&gt;0,F63/F76,IF(F63&gt;0,1,0)))</f>
        <v>5.1878472959007237E-2</v>
      </c>
      <c r="H63" s="290">
        <v>0</v>
      </c>
      <c r="I63" s="58">
        <f t="shared" si="8"/>
        <v>0</v>
      </c>
      <c r="J63" s="70">
        <v>9823597</v>
      </c>
      <c r="K63" s="60">
        <f t="shared" si="9"/>
        <v>1</v>
      </c>
      <c r="L63" s="44">
        <f t="shared" si="10"/>
        <v>9823597</v>
      </c>
      <c r="M63" s="62">
        <f>IF(ISBLANK(L63),"  ",IF(L76&gt;0,L63/L76,IF(L63&gt;0,1,0)))</f>
        <v>5.8686880586134894E-2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507341</v>
      </c>
      <c r="E64" s="750">
        <f t="shared" si="0"/>
        <v>1</v>
      </c>
      <c r="F64" s="747">
        <f t="shared" si="11"/>
        <v>507341</v>
      </c>
      <c r="G64" s="752">
        <f>IF(ISBLANK(F64),"  ",IF(F76&gt;0,F64/F76,IF(F64&gt;0,1,0)))</f>
        <v>3.1373421603203048E-3</v>
      </c>
      <c r="H64" s="290">
        <v>0</v>
      </c>
      <c r="I64" s="58">
        <f t="shared" si="8"/>
        <v>0</v>
      </c>
      <c r="J64" s="70">
        <v>500000</v>
      </c>
      <c r="K64" s="60">
        <f t="shared" si="9"/>
        <v>1</v>
      </c>
      <c r="L64" s="44">
        <f t="shared" si="10"/>
        <v>500000</v>
      </c>
      <c r="M64" s="62">
        <f>IF(ISBLANK(L64),"  ",IF(L76&gt;0,L64/L76,IF(L64&gt;0,1,0)))</f>
        <v>2.9870362447754571E-3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10891414</v>
      </c>
      <c r="E65" s="750">
        <f t="shared" si="0"/>
        <v>1</v>
      </c>
      <c r="F65" s="747">
        <f t="shared" si="11"/>
        <v>10891414</v>
      </c>
      <c r="G65" s="752">
        <f>IF(ISBLANK(F65),"  ",IF(F76&gt;0,F65/F76,IF(F65&gt;0,1,0)))</f>
        <v>6.7351332393208535E-2</v>
      </c>
      <c r="H65" s="290">
        <v>0</v>
      </c>
      <c r="I65" s="58">
        <f t="shared" si="8"/>
        <v>0</v>
      </c>
      <c r="J65" s="70">
        <v>9512475</v>
      </c>
      <c r="K65" s="60">
        <f t="shared" si="9"/>
        <v>1</v>
      </c>
      <c r="L65" s="44">
        <f t="shared" si="10"/>
        <v>9512475</v>
      </c>
      <c r="M65" s="62">
        <f>IF(ISBLANK(L65),"  ",IF(L76&gt;0,L65/L76,IF(L65&gt;0,1,0)))</f>
        <v>5.6828215205040833E-2</v>
      </c>
      <c r="N65" s="286"/>
    </row>
    <row r="66" spans="1:14" s="266" customFormat="1" ht="44.25" x14ac:dyDescent="0.55000000000000004">
      <c r="A66" s="297" t="s">
        <v>64</v>
      </c>
      <c r="B66" s="738">
        <v>4014132</v>
      </c>
      <c r="C66" s="749">
        <f t="shared" si="0"/>
        <v>0.62207734767587208</v>
      </c>
      <c r="D66" s="755">
        <v>2438654</v>
      </c>
      <c r="E66" s="750">
        <f t="shared" si="0"/>
        <v>0.557072639649417</v>
      </c>
      <c r="F66" s="747">
        <f t="shared" si="11"/>
        <v>6452786</v>
      </c>
      <c r="G66" s="752">
        <f>IF(ISBLANK(F66),"  ",IF(F76&gt;0,F66/F76,IF(F66&gt;0,1,0)))</f>
        <v>3.9903334383234589E-2</v>
      </c>
      <c r="H66" s="290">
        <v>4377623</v>
      </c>
      <c r="I66" s="58">
        <f t="shared" si="8"/>
        <v>0.62738026975662053</v>
      </c>
      <c r="J66" s="70">
        <v>2600000</v>
      </c>
      <c r="K66" s="60">
        <f t="shared" si="9"/>
        <v>0.37261973024337947</v>
      </c>
      <c r="L66" s="44">
        <f t="shared" si="10"/>
        <v>6977623</v>
      </c>
      <c r="M66" s="62">
        <f>IF(ISBLANK(L66),"  ",IF(L76&gt;0,L66/L76,IF(L66&gt;0,1,0)))</f>
        <v>4.1684825606757715E-2</v>
      </c>
      <c r="N66" s="286"/>
    </row>
    <row r="67" spans="1:14" s="268" customFormat="1" ht="45" x14ac:dyDescent="0.6">
      <c r="A67" s="301" t="s">
        <v>65</v>
      </c>
      <c r="B67" s="769">
        <v>63300315</v>
      </c>
      <c r="C67" s="766">
        <f t="shared" si="0"/>
        <v>0.57580918138907755</v>
      </c>
      <c r="D67" s="770">
        <v>46632484</v>
      </c>
      <c r="E67" s="767">
        <f t="shared" si="0"/>
        <v>0.66860306051050111</v>
      </c>
      <c r="F67" s="769">
        <f>F66+F65+F64+F63+F62+F61+F60+F59+F58+F57+F56</f>
        <v>109932799</v>
      </c>
      <c r="G67" s="768">
        <f>IF(ISBLANK(F67),"  ",IF(F76&gt;0,F67/F76,IF(F67&gt;0,1,0)))</f>
        <v>0.67981260159284951</v>
      </c>
      <c r="H67" s="298">
        <v>69746142</v>
      </c>
      <c r="I67" s="81">
        <f t="shared" si="8"/>
        <v>0.6031879194123001</v>
      </c>
      <c r="J67" s="92">
        <v>45883067</v>
      </c>
      <c r="K67" s="84">
        <f t="shared" si="9"/>
        <v>0.39681208058769996</v>
      </c>
      <c r="L67" s="298">
        <f>L66+L65+L64+L63+L62+L61+L60+L59+L58+L57+L56</f>
        <v>115629209</v>
      </c>
      <c r="M67" s="83">
        <f>IF(ISBLANK(L67),"  ",IF(L76&gt;0,L67/L76,IF(L67&gt;0,1,0)))</f>
        <v>0.69077727647543297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10048703</v>
      </c>
      <c r="E72" s="681">
        <f t="shared" si="0"/>
        <v>1</v>
      </c>
      <c r="F72" s="693">
        <f>D72+B72</f>
        <v>10048703</v>
      </c>
      <c r="G72" s="683">
        <f>IF(ISBLANK(F72),"  ",IF(F76&gt;0,F72/F76,IF(F72&gt;0,1,0)))</f>
        <v>6.2140098234593946E-2</v>
      </c>
      <c r="H72" s="273">
        <v>0</v>
      </c>
      <c r="I72" s="52">
        <f>IF(ISBLANK(H72),"  ",IF(L72&gt;0,H72/L72,IF(H72&gt;0,1,0)))</f>
        <v>0</v>
      </c>
      <c r="J72" s="59">
        <v>10250000</v>
      </c>
      <c r="K72" s="54">
        <f>IF(ISBLANK(J72),"  ",IF(L72&gt;0,J72/L72,IF(J72&gt;0,1,0)))</f>
        <v>1</v>
      </c>
      <c r="L72" s="68">
        <f>J72+H72</f>
        <v>10250000</v>
      </c>
      <c r="M72" s="56">
        <f>IF(ISBLANK(L72),"  ",IF(L76&gt;0,L72/L76,IF(L72&gt;0,1,0)))</f>
        <v>6.1234243017896872E-2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7688840</v>
      </c>
      <c r="E73" s="750">
        <f t="shared" si="0"/>
        <v>1</v>
      </c>
      <c r="F73" s="747">
        <f>D73+B73</f>
        <v>7688840</v>
      </c>
      <c r="G73" s="752">
        <f>IF(ISBLANK(F73),"  ",IF(F76&gt;0,F73/F76,IF(F73&gt;0,1,0)))</f>
        <v>4.7546959334958484E-2</v>
      </c>
      <c r="H73" s="290">
        <v>0</v>
      </c>
      <c r="I73" s="58">
        <f>IF(ISBLANK(H73),"  ",IF(L73&gt;0,H73/L73,IF(H73&gt;0,1,0)))</f>
        <v>0</v>
      </c>
      <c r="J73" s="70">
        <v>8802736</v>
      </c>
      <c r="K73" s="60">
        <f>IF(ISBLANK(J73),"  ",IF(L73&gt;0,J73/L73,IF(J73&gt;0,1,0)))</f>
        <v>1</v>
      </c>
      <c r="L73" s="44">
        <f>J73+H73</f>
        <v>8802736</v>
      </c>
      <c r="M73" s="62">
        <f>IF(ISBLANK(L73),"  ",IF(L76&gt;0,L73/L76,IF(L73&gt;0,1,0)))</f>
        <v>5.2588182970379455E-2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17737543</v>
      </c>
      <c r="E74" s="767">
        <f t="shared" si="0"/>
        <v>1</v>
      </c>
      <c r="F74" s="779">
        <f>F73+F72+F71+F70+F69</f>
        <v>17737543</v>
      </c>
      <c r="G74" s="785">
        <f>IF(ISBLANK(F74),"  ",IF(F76&gt;0,F74/F76,IF(F74&gt;0,1,0)))</f>
        <v>0.10968705756955244</v>
      </c>
      <c r="H74" s="118">
        <v>0</v>
      </c>
      <c r="I74" s="81">
        <f>IF(ISBLANK(H74),"  ",IF(L74&gt;0,H74/L74,IF(H74&gt;0,1,0)))</f>
        <v>0</v>
      </c>
      <c r="J74" s="96">
        <v>19052736</v>
      </c>
      <c r="K74" s="84">
        <f>IF(ISBLANK(J74),"  ",IF(L74&gt;0,J74/L74,IF(J74&gt;0,1,0)))</f>
        <v>1</v>
      </c>
      <c r="L74" s="119">
        <f>L73+L72+L71+L70+L69</f>
        <v>19052736</v>
      </c>
      <c r="M74" s="83">
        <f>IF(ISBLANK(L74),"  ",IF(L76&gt;0,L74/L76,IF(L74&gt;0,1,0)))</f>
        <v>0.11382242598827633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97340419</v>
      </c>
      <c r="C76" s="829">
        <f t="shared" si="0"/>
        <v>0.60194267845875582</v>
      </c>
      <c r="D76" s="830">
        <v>64370027</v>
      </c>
      <c r="E76" s="831">
        <f>IF(ISBLANK(D76),"  ",IF(F76&gt;0,D76/F76,IF(D76&gt;0,1,0)))</f>
        <v>0.39805732154124418</v>
      </c>
      <c r="F76" s="830">
        <f>F74+F67+F47+F40+F48+F75</f>
        <v>161710446</v>
      </c>
      <c r="G76" s="832">
        <f>IF(ISBLANK(F76),"  ",IF(F76&gt;0,F76/F76,IF(F76&gt;0,1,0)))</f>
        <v>1</v>
      </c>
      <c r="H76" s="122">
        <v>102454198</v>
      </c>
      <c r="I76" s="123">
        <f>IF(ISBLANK(H76),"  ",IF(L76&gt;0,H76/L76,IF(H76&gt;0,1,0)))</f>
        <v>0.61206880571080224</v>
      </c>
      <c r="J76" s="122">
        <v>64935803</v>
      </c>
      <c r="K76" s="124">
        <f>IF(ISBLANK(J76),"  ",IF(L76&gt;0,J76/L76,IF(J76&gt;0,1,0)))</f>
        <v>0.3879311942891977</v>
      </c>
      <c r="L76" s="122">
        <f>L74+L67+L47+L40+L48+L75</f>
        <v>167390001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43" zoomScale="30" zoomScaleNormal="30" workbookViewId="0">
      <selection activeCell="B55" sqref="B55"/>
    </sheetView>
  </sheetViews>
  <sheetFormatPr defaultColWidth="12.42578125" defaultRowHeight="15" x14ac:dyDescent="0.2"/>
  <cols>
    <col min="1" max="1" width="186.7109375" style="129" customWidth="1"/>
    <col min="2" max="2" width="56.42578125" style="130" customWidth="1"/>
    <col min="3" max="3" width="45.5703125" style="129" customWidth="1"/>
    <col min="4" max="4" width="50.28515625" style="130" customWidth="1"/>
    <col min="5" max="5" width="45.5703125" style="129" customWidth="1"/>
    <col min="6" max="6" width="49.85546875" style="130" customWidth="1"/>
    <col min="7" max="7" width="45.5703125" style="129" customWidth="1"/>
    <col min="8" max="8" width="54.7109375" style="130" customWidth="1"/>
    <col min="9" max="9" width="45.5703125" style="129" customWidth="1"/>
    <col min="10" max="10" width="50.85546875" style="130" customWidth="1"/>
    <col min="11" max="11" width="45.5703125" style="129" customWidth="1"/>
    <col min="12" max="12" width="50.28515625" style="130" customWidth="1"/>
    <col min="13" max="13" width="45.5703125" style="129" customWidth="1"/>
    <col min="14" max="256" width="12.42578125" style="129"/>
    <col min="257" max="257" width="186.7109375" style="129" customWidth="1"/>
    <col min="258" max="258" width="56.42578125" style="129" customWidth="1"/>
    <col min="259" max="263" width="45.5703125" style="129" customWidth="1"/>
    <col min="264" max="264" width="54.7109375" style="129" customWidth="1"/>
    <col min="265" max="269" width="45.5703125" style="129" customWidth="1"/>
    <col min="270" max="512" width="12.42578125" style="129"/>
    <col min="513" max="513" width="186.7109375" style="129" customWidth="1"/>
    <col min="514" max="514" width="56.42578125" style="129" customWidth="1"/>
    <col min="515" max="519" width="45.5703125" style="129" customWidth="1"/>
    <col min="520" max="520" width="54.7109375" style="129" customWidth="1"/>
    <col min="521" max="525" width="45.5703125" style="129" customWidth="1"/>
    <col min="526" max="768" width="12.42578125" style="129"/>
    <col min="769" max="769" width="186.7109375" style="129" customWidth="1"/>
    <col min="770" max="770" width="56.42578125" style="129" customWidth="1"/>
    <col min="771" max="775" width="45.5703125" style="129" customWidth="1"/>
    <col min="776" max="776" width="54.7109375" style="129" customWidth="1"/>
    <col min="777" max="781" width="45.5703125" style="129" customWidth="1"/>
    <col min="782" max="1024" width="12.42578125" style="129"/>
    <col min="1025" max="1025" width="186.7109375" style="129" customWidth="1"/>
    <col min="1026" max="1026" width="56.42578125" style="129" customWidth="1"/>
    <col min="1027" max="1031" width="45.5703125" style="129" customWidth="1"/>
    <col min="1032" max="1032" width="54.7109375" style="129" customWidth="1"/>
    <col min="1033" max="1037" width="45.5703125" style="129" customWidth="1"/>
    <col min="1038" max="1280" width="12.42578125" style="129"/>
    <col min="1281" max="1281" width="186.7109375" style="129" customWidth="1"/>
    <col min="1282" max="1282" width="56.42578125" style="129" customWidth="1"/>
    <col min="1283" max="1287" width="45.5703125" style="129" customWidth="1"/>
    <col min="1288" max="1288" width="54.7109375" style="129" customWidth="1"/>
    <col min="1289" max="1293" width="45.5703125" style="129" customWidth="1"/>
    <col min="1294" max="1536" width="12.42578125" style="129"/>
    <col min="1537" max="1537" width="186.7109375" style="129" customWidth="1"/>
    <col min="1538" max="1538" width="56.42578125" style="129" customWidth="1"/>
    <col min="1539" max="1543" width="45.5703125" style="129" customWidth="1"/>
    <col min="1544" max="1544" width="54.7109375" style="129" customWidth="1"/>
    <col min="1545" max="1549" width="45.5703125" style="129" customWidth="1"/>
    <col min="1550" max="1792" width="12.42578125" style="129"/>
    <col min="1793" max="1793" width="186.7109375" style="129" customWidth="1"/>
    <col min="1794" max="1794" width="56.42578125" style="129" customWidth="1"/>
    <col min="1795" max="1799" width="45.5703125" style="129" customWidth="1"/>
    <col min="1800" max="1800" width="54.7109375" style="129" customWidth="1"/>
    <col min="1801" max="1805" width="45.5703125" style="129" customWidth="1"/>
    <col min="1806" max="2048" width="12.42578125" style="129"/>
    <col min="2049" max="2049" width="186.7109375" style="129" customWidth="1"/>
    <col min="2050" max="2050" width="56.42578125" style="129" customWidth="1"/>
    <col min="2051" max="2055" width="45.5703125" style="129" customWidth="1"/>
    <col min="2056" max="2056" width="54.7109375" style="129" customWidth="1"/>
    <col min="2057" max="2061" width="45.5703125" style="129" customWidth="1"/>
    <col min="2062" max="2304" width="12.42578125" style="129"/>
    <col min="2305" max="2305" width="186.7109375" style="129" customWidth="1"/>
    <col min="2306" max="2306" width="56.42578125" style="129" customWidth="1"/>
    <col min="2307" max="2311" width="45.5703125" style="129" customWidth="1"/>
    <col min="2312" max="2312" width="54.7109375" style="129" customWidth="1"/>
    <col min="2313" max="2317" width="45.5703125" style="129" customWidth="1"/>
    <col min="2318" max="2560" width="12.42578125" style="129"/>
    <col min="2561" max="2561" width="186.7109375" style="129" customWidth="1"/>
    <col min="2562" max="2562" width="56.42578125" style="129" customWidth="1"/>
    <col min="2563" max="2567" width="45.5703125" style="129" customWidth="1"/>
    <col min="2568" max="2568" width="54.7109375" style="129" customWidth="1"/>
    <col min="2569" max="2573" width="45.5703125" style="129" customWidth="1"/>
    <col min="2574" max="2816" width="12.42578125" style="129"/>
    <col min="2817" max="2817" width="186.7109375" style="129" customWidth="1"/>
    <col min="2818" max="2818" width="56.42578125" style="129" customWidth="1"/>
    <col min="2819" max="2823" width="45.5703125" style="129" customWidth="1"/>
    <col min="2824" max="2824" width="54.7109375" style="129" customWidth="1"/>
    <col min="2825" max="2829" width="45.5703125" style="129" customWidth="1"/>
    <col min="2830" max="3072" width="12.42578125" style="129"/>
    <col min="3073" max="3073" width="186.7109375" style="129" customWidth="1"/>
    <col min="3074" max="3074" width="56.42578125" style="129" customWidth="1"/>
    <col min="3075" max="3079" width="45.5703125" style="129" customWidth="1"/>
    <col min="3080" max="3080" width="54.7109375" style="129" customWidth="1"/>
    <col min="3081" max="3085" width="45.5703125" style="129" customWidth="1"/>
    <col min="3086" max="3328" width="12.42578125" style="129"/>
    <col min="3329" max="3329" width="186.7109375" style="129" customWidth="1"/>
    <col min="3330" max="3330" width="56.42578125" style="129" customWidth="1"/>
    <col min="3331" max="3335" width="45.5703125" style="129" customWidth="1"/>
    <col min="3336" max="3336" width="54.7109375" style="129" customWidth="1"/>
    <col min="3337" max="3341" width="45.5703125" style="129" customWidth="1"/>
    <col min="3342" max="3584" width="12.42578125" style="129"/>
    <col min="3585" max="3585" width="186.7109375" style="129" customWidth="1"/>
    <col min="3586" max="3586" width="56.42578125" style="129" customWidth="1"/>
    <col min="3587" max="3591" width="45.5703125" style="129" customWidth="1"/>
    <col min="3592" max="3592" width="54.7109375" style="129" customWidth="1"/>
    <col min="3593" max="3597" width="45.5703125" style="129" customWidth="1"/>
    <col min="3598" max="3840" width="12.42578125" style="129"/>
    <col min="3841" max="3841" width="186.7109375" style="129" customWidth="1"/>
    <col min="3842" max="3842" width="56.42578125" style="129" customWidth="1"/>
    <col min="3843" max="3847" width="45.5703125" style="129" customWidth="1"/>
    <col min="3848" max="3848" width="54.7109375" style="129" customWidth="1"/>
    <col min="3849" max="3853" width="45.5703125" style="129" customWidth="1"/>
    <col min="3854" max="4096" width="12.42578125" style="129"/>
    <col min="4097" max="4097" width="186.7109375" style="129" customWidth="1"/>
    <col min="4098" max="4098" width="56.42578125" style="129" customWidth="1"/>
    <col min="4099" max="4103" width="45.5703125" style="129" customWidth="1"/>
    <col min="4104" max="4104" width="54.7109375" style="129" customWidth="1"/>
    <col min="4105" max="4109" width="45.5703125" style="129" customWidth="1"/>
    <col min="4110" max="4352" width="12.42578125" style="129"/>
    <col min="4353" max="4353" width="186.7109375" style="129" customWidth="1"/>
    <col min="4354" max="4354" width="56.42578125" style="129" customWidth="1"/>
    <col min="4355" max="4359" width="45.5703125" style="129" customWidth="1"/>
    <col min="4360" max="4360" width="54.7109375" style="129" customWidth="1"/>
    <col min="4361" max="4365" width="45.5703125" style="129" customWidth="1"/>
    <col min="4366" max="4608" width="12.42578125" style="129"/>
    <col min="4609" max="4609" width="186.7109375" style="129" customWidth="1"/>
    <col min="4610" max="4610" width="56.42578125" style="129" customWidth="1"/>
    <col min="4611" max="4615" width="45.5703125" style="129" customWidth="1"/>
    <col min="4616" max="4616" width="54.7109375" style="129" customWidth="1"/>
    <col min="4617" max="4621" width="45.5703125" style="129" customWidth="1"/>
    <col min="4622" max="4864" width="12.42578125" style="129"/>
    <col min="4865" max="4865" width="186.7109375" style="129" customWidth="1"/>
    <col min="4866" max="4866" width="56.42578125" style="129" customWidth="1"/>
    <col min="4867" max="4871" width="45.5703125" style="129" customWidth="1"/>
    <col min="4872" max="4872" width="54.7109375" style="129" customWidth="1"/>
    <col min="4873" max="4877" width="45.5703125" style="129" customWidth="1"/>
    <col min="4878" max="5120" width="12.42578125" style="129"/>
    <col min="5121" max="5121" width="186.7109375" style="129" customWidth="1"/>
    <col min="5122" max="5122" width="56.42578125" style="129" customWidth="1"/>
    <col min="5123" max="5127" width="45.5703125" style="129" customWidth="1"/>
    <col min="5128" max="5128" width="54.7109375" style="129" customWidth="1"/>
    <col min="5129" max="5133" width="45.5703125" style="129" customWidth="1"/>
    <col min="5134" max="5376" width="12.42578125" style="129"/>
    <col min="5377" max="5377" width="186.7109375" style="129" customWidth="1"/>
    <col min="5378" max="5378" width="56.42578125" style="129" customWidth="1"/>
    <col min="5379" max="5383" width="45.5703125" style="129" customWidth="1"/>
    <col min="5384" max="5384" width="54.7109375" style="129" customWidth="1"/>
    <col min="5385" max="5389" width="45.5703125" style="129" customWidth="1"/>
    <col min="5390" max="5632" width="12.42578125" style="129"/>
    <col min="5633" max="5633" width="186.7109375" style="129" customWidth="1"/>
    <col min="5634" max="5634" width="56.42578125" style="129" customWidth="1"/>
    <col min="5635" max="5639" width="45.5703125" style="129" customWidth="1"/>
    <col min="5640" max="5640" width="54.7109375" style="129" customWidth="1"/>
    <col min="5641" max="5645" width="45.5703125" style="129" customWidth="1"/>
    <col min="5646" max="5888" width="12.42578125" style="129"/>
    <col min="5889" max="5889" width="186.7109375" style="129" customWidth="1"/>
    <col min="5890" max="5890" width="56.42578125" style="129" customWidth="1"/>
    <col min="5891" max="5895" width="45.5703125" style="129" customWidth="1"/>
    <col min="5896" max="5896" width="54.7109375" style="129" customWidth="1"/>
    <col min="5897" max="5901" width="45.5703125" style="129" customWidth="1"/>
    <col min="5902" max="6144" width="12.42578125" style="129"/>
    <col min="6145" max="6145" width="186.7109375" style="129" customWidth="1"/>
    <col min="6146" max="6146" width="56.42578125" style="129" customWidth="1"/>
    <col min="6147" max="6151" width="45.5703125" style="129" customWidth="1"/>
    <col min="6152" max="6152" width="54.7109375" style="129" customWidth="1"/>
    <col min="6153" max="6157" width="45.5703125" style="129" customWidth="1"/>
    <col min="6158" max="6400" width="12.42578125" style="129"/>
    <col min="6401" max="6401" width="186.7109375" style="129" customWidth="1"/>
    <col min="6402" max="6402" width="56.42578125" style="129" customWidth="1"/>
    <col min="6403" max="6407" width="45.5703125" style="129" customWidth="1"/>
    <col min="6408" max="6408" width="54.7109375" style="129" customWidth="1"/>
    <col min="6409" max="6413" width="45.5703125" style="129" customWidth="1"/>
    <col min="6414" max="6656" width="12.42578125" style="129"/>
    <col min="6657" max="6657" width="186.7109375" style="129" customWidth="1"/>
    <col min="6658" max="6658" width="56.42578125" style="129" customWidth="1"/>
    <col min="6659" max="6663" width="45.5703125" style="129" customWidth="1"/>
    <col min="6664" max="6664" width="54.7109375" style="129" customWidth="1"/>
    <col min="6665" max="6669" width="45.5703125" style="129" customWidth="1"/>
    <col min="6670" max="6912" width="12.42578125" style="129"/>
    <col min="6913" max="6913" width="186.7109375" style="129" customWidth="1"/>
    <col min="6914" max="6914" width="56.42578125" style="129" customWidth="1"/>
    <col min="6915" max="6919" width="45.5703125" style="129" customWidth="1"/>
    <col min="6920" max="6920" width="54.7109375" style="129" customWidth="1"/>
    <col min="6921" max="6925" width="45.5703125" style="129" customWidth="1"/>
    <col min="6926" max="7168" width="12.42578125" style="129"/>
    <col min="7169" max="7169" width="186.7109375" style="129" customWidth="1"/>
    <col min="7170" max="7170" width="56.42578125" style="129" customWidth="1"/>
    <col min="7171" max="7175" width="45.5703125" style="129" customWidth="1"/>
    <col min="7176" max="7176" width="54.7109375" style="129" customWidth="1"/>
    <col min="7177" max="7181" width="45.5703125" style="129" customWidth="1"/>
    <col min="7182" max="7424" width="12.42578125" style="129"/>
    <col min="7425" max="7425" width="186.7109375" style="129" customWidth="1"/>
    <col min="7426" max="7426" width="56.42578125" style="129" customWidth="1"/>
    <col min="7427" max="7431" width="45.5703125" style="129" customWidth="1"/>
    <col min="7432" max="7432" width="54.7109375" style="129" customWidth="1"/>
    <col min="7433" max="7437" width="45.5703125" style="129" customWidth="1"/>
    <col min="7438" max="7680" width="12.42578125" style="129"/>
    <col min="7681" max="7681" width="186.7109375" style="129" customWidth="1"/>
    <col min="7682" max="7682" width="56.42578125" style="129" customWidth="1"/>
    <col min="7683" max="7687" width="45.5703125" style="129" customWidth="1"/>
    <col min="7688" max="7688" width="54.7109375" style="129" customWidth="1"/>
    <col min="7689" max="7693" width="45.5703125" style="129" customWidth="1"/>
    <col min="7694" max="7936" width="12.42578125" style="129"/>
    <col min="7937" max="7937" width="186.7109375" style="129" customWidth="1"/>
    <col min="7938" max="7938" width="56.42578125" style="129" customWidth="1"/>
    <col min="7939" max="7943" width="45.5703125" style="129" customWidth="1"/>
    <col min="7944" max="7944" width="54.7109375" style="129" customWidth="1"/>
    <col min="7945" max="7949" width="45.5703125" style="129" customWidth="1"/>
    <col min="7950" max="8192" width="12.42578125" style="129"/>
    <col min="8193" max="8193" width="186.7109375" style="129" customWidth="1"/>
    <col min="8194" max="8194" width="56.42578125" style="129" customWidth="1"/>
    <col min="8195" max="8199" width="45.5703125" style="129" customWidth="1"/>
    <col min="8200" max="8200" width="54.7109375" style="129" customWidth="1"/>
    <col min="8201" max="8205" width="45.5703125" style="129" customWidth="1"/>
    <col min="8206" max="8448" width="12.42578125" style="129"/>
    <col min="8449" max="8449" width="186.7109375" style="129" customWidth="1"/>
    <col min="8450" max="8450" width="56.42578125" style="129" customWidth="1"/>
    <col min="8451" max="8455" width="45.5703125" style="129" customWidth="1"/>
    <col min="8456" max="8456" width="54.7109375" style="129" customWidth="1"/>
    <col min="8457" max="8461" width="45.5703125" style="129" customWidth="1"/>
    <col min="8462" max="8704" width="12.42578125" style="129"/>
    <col min="8705" max="8705" width="186.7109375" style="129" customWidth="1"/>
    <col min="8706" max="8706" width="56.42578125" style="129" customWidth="1"/>
    <col min="8707" max="8711" width="45.5703125" style="129" customWidth="1"/>
    <col min="8712" max="8712" width="54.7109375" style="129" customWidth="1"/>
    <col min="8713" max="8717" width="45.5703125" style="129" customWidth="1"/>
    <col min="8718" max="8960" width="12.42578125" style="129"/>
    <col min="8961" max="8961" width="186.7109375" style="129" customWidth="1"/>
    <col min="8962" max="8962" width="56.42578125" style="129" customWidth="1"/>
    <col min="8963" max="8967" width="45.5703125" style="129" customWidth="1"/>
    <col min="8968" max="8968" width="54.7109375" style="129" customWidth="1"/>
    <col min="8969" max="8973" width="45.5703125" style="129" customWidth="1"/>
    <col min="8974" max="9216" width="12.42578125" style="129"/>
    <col min="9217" max="9217" width="186.7109375" style="129" customWidth="1"/>
    <col min="9218" max="9218" width="56.42578125" style="129" customWidth="1"/>
    <col min="9219" max="9223" width="45.5703125" style="129" customWidth="1"/>
    <col min="9224" max="9224" width="54.7109375" style="129" customWidth="1"/>
    <col min="9225" max="9229" width="45.5703125" style="129" customWidth="1"/>
    <col min="9230" max="9472" width="12.42578125" style="129"/>
    <col min="9473" max="9473" width="186.7109375" style="129" customWidth="1"/>
    <col min="9474" max="9474" width="56.42578125" style="129" customWidth="1"/>
    <col min="9475" max="9479" width="45.5703125" style="129" customWidth="1"/>
    <col min="9480" max="9480" width="54.7109375" style="129" customWidth="1"/>
    <col min="9481" max="9485" width="45.5703125" style="129" customWidth="1"/>
    <col min="9486" max="9728" width="12.42578125" style="129"/>
    <col min="9729" max="9729" width="186.7109375" style="129" customWidth="1"/>
    <col min="9730" max="9730" width="56.42578125" style="129" customWidth="1"/>
    <col min="9731" max="9735" width="45.5703125" style="129" customWidth="1"/>
    <col min="9736" max="9736" width="54.7109375" style="129" customWidth="1"/>
    <col min="9737" max="9741" width="45.5703125" style="129" customWidth="1"/>
    <col min="9742" max="9984" width="12.42578125" style="129"/>
    <col min="9985" max="9985" width="186.7109375" style="129" customWidth="1"/>
    <col min="9986" max="9986" width="56.42578125" style="129" customWidth="1"/>
    <col min="9987" max="9991" width="45.5703125" style="129" customWidth="1"/>
    <col min="9992" max="9992" width="54.7109375" style="129" customWidth="1"/>
    <col min="9993" max="9997" width="45.5703125" style="129" customWidth="1"/>
    <col min="9998" max="10240" width="12.42578125" style="129"/>
    <col min="10241" max="10241" width="186.7109375" style="129" customWidth="1"/>
    <col min="10242" max="10242" width="56.42578125" style="129" customWidth="1"/>
    <col min="10243" max="10247" width="45.5703125" style="129" customWidth="1"/>
    <col min="10248" max="10248" width="54.7109375" style="129" customWidth="1"/>
    <col min="10249" max="10253" width="45.5703125" style="129" customWidth="1"/>
    <col min="10254" max="10496" width="12.42578125" style="129"/>
    <col min="10497" max="10497" width="186.7109375" style="129" customWidth="1"/>
    <col min="10498" max="10498" width="56.42578125" style="129" customWidth="1"/>
    <col min="10499" max="10503" width="45.5703125" style="129" customWidth="1"/>
    <col min="10504" max="10504" width="54.7109375" style="129" customWidth="1"/>
    <col min="10505" max="10509" width="45.5703125" style="129" customWidth="1"/>
    <col min="10510" max="10752" width="12.42578125" style="129"/>
    <col min="10753" max="10753" width="186.7109375" style="129" customWidth="1"/>
    <col min="10754" max="10754" width="56.42578125" style="129" customWidth="1"/>
    <col min="10755" max="10759" width="45.5703125" style="129" customWidth="1"/>
    <col min="10760" max="10760" width="54.7109375" style="129" customWidth="1"/>
    <col min="10761" max="10765" width="45.5703125" style="129" customWidth="1"/>
    <col min="10766" max="11008" width="12.42578125" style="129"/>
    <col min="11009" max="11009" width="186.7109375" style="129" customWidth="1"/>
    <col min="11010" max="11010" width="56.42578125" style="129" customWidth="1"/>
    <col min="11011" max="11015" width="45.5703125" style="129" customWidth="1"/>
    <col min="11016" max="11016" width="54.7109375" style="129" customWidth="1"/>
    <col min="11017" max="11021" width="45.5703125" style="129" customWidth="1"/>
    <col min="11022" max="11264" width="12.42578125" style="129"/>
    <col min="11265" max="11265" width="186.7109375" style="129" customWidth="1"/>
    <col min="11266" max="11266" width="56.42578125" style="129" customWidth="1"/>
    <col min="11267" max="11271" width="45.5703125" style="129" customWidth="1"/>
    <col min="11272" max="11272" width="54.7109375" style="129" customWidth="1"/>
    <col min="11273" max="11277" width="45.5703125" style="129" customWidth="1"/>
    <col min="11278" max="11520" width="12.42578125" style="129"/>
    <col min="11521" max="11521" width="186.7109375" style="129" customWidth="1"/>
    <col min="11522" max="11522" width="56.42578125" style="129" customWidth="1"/>
    <col min="11523" max="11527" width="45.5703125" style="129" customWidth="1"/>
    <col min="11528" max="11528" width="54.7109375" style="129" customWidth="1"/>
    <col min="11529" max="11533" width="45.5703125" style="129" customWidth="1"/>
    <col min="11534" max="11776" width="12.42578125" style="129"/>
    <col min="11777" max="11777" width="186.7109375" style="129" customWidth="1"/>
    <col min="11778" max="11778" width="56.42578125" style="129" customWidth="1"/>
    <col min="11779" max="11783" width="45.5703125" style="129" customWidth="1"/>
    <col min="11784" max="11784" width="54.7109375" style="129" customWidth="1"/>
    <col min="11785" max="11789" width="45.5703125" style="129" customWidth="1"/>
    <col min="11790" max="12032" width="12.42578125" style="129"/>
    <col min="12033" max="12033" width="186.7109375" style="129" customWidth="1"/>
    <col min="12034" max="12034" width="56.42578125" style="129" customWidth="1"/>
    <col min="12035" max="12039" width="45.5703125" style="129" customWidth="1"/>
    <col min="12040" max="12040" width="54.7109375" style="129" customWidth="1"/>
    <col min="12041" max="12045" width="45.5703125" style="129" customWidth="1"/>
    <col min="12046" max="12288" width="12.42578125" style="129"/>
    <col min="12289" max="12289" width="186.7109375" style="129" customWidth="1"/>
    <col min="12290" max="12290" width="56.42578125" style="129" customWidth="1"/>
    <col min="12291" max="12295" width="45.5703125" style="129" customWidth="1"/>
    <col min="12296" max="12296" width="54.7109375" style="129" customWidth="1"/>
    <col min="12297" max="12301" width="45.5703125" style="129" customWidth="1"/>
    <col min="12302" max="12544" width="12.42578125" style="129"/>
    <col min="12545" max="12545" width="186.7109375" style="129" customWidth="1"/>
    <col min="12546" max="12546" width="56.42578125" style="129" customWidth="1"/>
    <col min="12547" max="12551" width="45.5703125" style="129" customWidth="1"/>
    <col min="12552" max="12552" width="54.7109375" style="129" customWidth="1"/>
    <col min="12553" max="12557" width="45.5703125" style="129" customWidth="1"/>
    <col min="12558" max="12800" width="12.42578125" style="129"/>
    <col min="12801" max="12801" width="186.7109375" style="129" customWidth="1"/>
    <col min="12802" max="12802" width="56.42578125" style="129" customWidth="1"/>
    <col min="12803" max="12807" width="45.5703125" style="129" customWidth="1"/>
    <col min="12808" max="12808" width="54.7109375" style="129" customWidth="1"/>
    <col min="12809" max="12813" width="45.5703125" style="129" customWidth="1"/>
    <col min="12814" max="13056" width="12.42578125" style="129"/>
    <col min="13057" max="13057" width="186.7109375" style="129" customWidth="1"/>
    <col min="13058" max="13058" width="56.42578125" style="129" customWidth="1"/>
    <col min="13059" max="13063" width="45.5703125" style="129" customWidth="1"/>
    <col min="13064" max="13064" width="54.7109375" style="129" customWidth="1"/>
    <col min="13065" max="13069" width="45.5703125" style="129" customWidth="1"/>
    <col min="13070" max="13312" width="12.42578125" style="129"/>
    <col min="13313" max="13313" width="186.7109375" style="129" customWidth="1"/>
    <col min="13314" max="13314" width="56.42578125" style="129" customWidth="1"/>
    <col min="13315" max="13319" width="45.5703125" style="129" customWidth="1"/>
    <col min="13320" max="13320" width="54.7109375" style="129" customWidth="1"/>
    <col min="13321" max="13325" width="45.5703125" style="129" customWidth="1"/>
    <col min="13326" max="13568" width="12.42578125" style="129"/>
    <col min="13569" max="13569" width="186.7109375" style="129" customWidth="1"/>
    <col min="13570" max="13570" width="56.42578125" style="129" customWidth="1"/>
    <col min="13571" max="13575" width="45.5703125" style="129" customWidth="1"/>
    <col min="13576" max="13576" width="54.7109375" style="129" customWidth="1"/>
    <col min="13577" max="13581" width="45.5703125" style="129" customWidth="1"/>
    <col min="13582" max="13824" width="12.42578125" style="129"/>
    <col min="13825" max="13825" width="186.7109375" style="129" customWidth="1"/>
    <col min="13826" max="13826" width="56.42578125" style="129" customWidth="1"/>
    <col min="13827" max="13831" width="45.5703125" style="129" customWidth="1"/>
    <col min="13832" max="13832" width="54.7109375" style="129" customWidth="1"/>
    <col min="13833" max="13837" width="45.5703125" style="129" customWidth="1"/>
    <col min="13838" max="14080" width="12.42578125" style="129"/>
    <col min="14081" max="14081" width="186.7109375" style="129" customWidth="1"/>
    <col min="14082" max="14082" width="56.42578125" style="129" customWidth="1"/>
    <col min="14083" max="14087" width="45.5703125" style="129" customWidth="1"/>
    <col min="14088" max="14088" width="54.7109375" style="129" customWidth="1"/>
    <col min="14089" max="14093" width="45.5703125" style="129" customWidth="1"/>
    <col min="14094" max="14336" width="12.42578125" style="129"/>
    <col min="14337" max="14337" width="186.7109375" style="129" customWidth="1"/>
    <col min="14338" max="14338" width="56.42578125" style="129" customWidth="1"/>
    <col min="14339" max="14343" width="45.5703125" style="129" customWidth="1"/>
    <col min="14344" max="14344" width="54.7109375" style="129" customWidth="1"/>
    <col min="14345" max="14349" width="45.5703125" style="129" customWidth="1"/>
    <col min="14350" max="14592" width="12.42578125" style="129"/>
    <col min="14593" max="14593" width="186.7109375" style="129" customWidth="1"/>
    <col min="14594" max="14594" width="56.42578125" style="129" customWidth="1"/>
    <col min="14595" max="14599" width="45.5703125" style="129" customWidth="1"/>
    <col min="14600" max="14600" width="54.7109375" style="129" customWidth="1"/>
    <col min="14601" max="14605" width="45.5703125" style="129" customWidth="1"/>
    <col min="14606" max="14848" width="12.42578125" style="129"/>
    <col min="14849" max="14849" width="186.7109375" style="129" customWidth="1"/>
    <col min="14850" max="14850" width="56.42578125" style="129" customWidth="1"/>
    <col min="14851" max="14855" width="45.5703125" style="129" customWidth="1"/>
    <col min="14856" max="14856" width="54.7109375" style="129" customWidth="1"/>
    <col min="14857" max="14861" width="45.5703125" style="129" customWidth="1"/>
    <col min="14862" max="15104" width="12.42578125" style="129"/>
    <col min="15105" max="15105" width="186.7109375" style="129" customWidth="1"/>
    <col min="15106" max="15106" width="56.42578125" style="129" customWidth="1"/>
    <col min="15107" max="15111" width="45.5703125" style="129" customWidth="1"/>
    <col min="15112" max="15112" width="54.7109375" style="129" customWidth="1"/>
    <col min="15113" max="15117" width="45.5703125" style="129" customWidth="1"/>
    <col min="15118" max="15360" width="12.42578125" style="129"/>
    <col min="15361" max="15361" width="186.7109375" style="129" customWidth="1"/>
    <col min="15362" max="15362" width="56.42578125" style="129" customWidth="1"/>
    <col min="15363" max="15367" width="45.5703125" style="129" customWidth="1"/>
    <col min="15368" max="15368" width="54.7109375" style="129" customWidth="1"/>
    <col min="15369" max="15373" width="45.5703125" style="129" customWidth="1"/>
    <col min="15374" max="15616" width="12.42578125" style="129"/>
    <col min="15617" max="15617" width="186.7109375" style="129" customWidth="1"/>
    <col min="15618" max="15618" width="56.42578125" style="129" customWidth="1"/>
    <col min="15619" max="15623" width="45.5703125" style="129" customWidth="1"/>
    <col min="15624" max="15624" width="54.7109375" style="129" customWidth="1"/>
    <col min="15625" max="15629" width="45.5703125" style="129" customWidth="1"/>
    <col min="15630" max="15872" width="12.42578125" style="129"/>
    <col min="15873" max="15873" width="186.7109375" style="129" customWidth="1"/>
    <col min="15874" max="15874" width="56.42578125" style="129" customWidth="1"/>
    <col min="15875" max="15879" width="45.5703125" style="129" customWidth="1"/>
    <col min="15880" max="15880" width="54.7109375" style="129" customWidth="1"/>
    <col min="15881" max="15885" width="45.5703125" style="129" customWidth="1"/>
    <col min="15886" max="16128" width="12.42578125" style="129"/>
    <col min="16129" max="16129" width="186.7109375" style="129" customWidth="1"/>
    <col min="16130" max="16130" width="56.42578125" style="129" customWidth="1"/>
    <col min="16131" max="16135" width="45.5703125" style="129" customWidth="1"/>
    <col min="16136" max="16136" width="54.7109375" style="129" customWidth="1"/>
    <col min="16137" max="16141" width="45.5703125" style="129" customWidth="1"/>
    <col min="16142" max="16384" width="12.42578125" style="129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90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266" customFormat="1" ht="45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44.25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44.25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44.25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11" customFormat="1" ht="44.25" x14ac:dyDescent="0.55000000000000004">
      <c r="A11" s="41" t="s">
        <v>11</v>
      </c>
      <c r="B11" s="42" t="s">
        <v>4</v>
      </c>
      <c r="C11" s="43"/>
      <c r="D11" s="70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 x14ac:dyDescent="0.6">
      <c r="A12" s="24" t="s">
        <v>12</v>
      </c>
      <c r="B12" s="46" t="s">
        <v>4</v>
      </c>
      <c r="C12" s="47" t="s">
        <v>4</v>
      </c>
      <c r="D12" s="88"/>
      <c r="E12" s="49"/>
      <c r="F12" s="48"/>
      <c r="G12" s="50"/>
      <c r="H12" s="46"/>
      <c r="I12" s="49"/>
      <c r="J12" s="88"/>
      <c r="K12" s="49"/>
      <c r="L12" s="48"/>
      <c r="M12" s="50"/>
      <c r="N12" s="35"/>
    </row>
    <row r="13" spans="1:17" s="10" customFormat="1" ht="44.25" x14ac:dyDescent="0.55000000000000004">
      <c r="A13" s="51" t="s">
        <v>13</v>
      </c>
      <c r="B13" s="9">
        <f>LSUBoard!B13+LSU!B13+LSUA!B13+LSUS!B13+LSUE!B13+LSULaw!B13+HSCS!B13+HSCNO!B13+LSUAg!B13+PBRC!B13+Conway!B13+Long!B13</f>
        <v>185987445</v>
      </c>
      <c r="C13" s="52">
        <f t="shared" ref="C13:C76" si="0">IF(ISBLANK(B13),"  ",IF(F13&gt;0,B13/F13,IF(B13&gt;0,1,0)))</f>
        <v>1</v>
      </c>
      <c r="D13" s="53">
        <f>LSUBoard!D13+LSU!D13+LSUA!D13+LSUS!D13+LSUE!D13+LSULaw!D13+HSCS!D13+HSCNO!D13+LSUAg!D13+PBRC!D13+Conway!D13+Long!D13</f>
        <v>0</v>
      </c>
      <c r="E13" s="54">
        <f>IF(ISBLANK(D13),"  ",IF(F13&gt;0,D13/F13,IF(D13&gt;0,1,0)))</f>
        <v>0</v>
      </c>
      <c r="F13" s="55">
        <f>D13+B13</f>
        <v>185987445</v>
      </c>
      <c r="G13" s="56">
        <f>IF(ISBLANK(F13),"  ",IF(F76&gt;0,F13/F76,IF(F13&gt;0,1,0)))</f>
        <v>8.699004382747054E-2</v>
      </c>
      <c r="H13" s="9">
        <f>LSUBoard!H13+LSU!H13+LSUA!H13+LSUS!H13+LSUE!H13+LSULaw!H13+HSCS!H13+HSCNO!H13+LSUAg!H13+PBRC!H13+Conway!H13+Long!H13</f>
        <v>316942421</v>
      </c>
      <c r="I13" s="52">
        <f>IF(ISBLANK(H13),"  ",IF(L13&gt;0,H13/L13,IF(H13&gt;0,1,0)))</f>
        <v>1</v>
      </c>
      <c r="J13" s="53">
        <f>LSUBoard!J13+LSU!J13+LSUA!J13+LSUS!J13+LSUE!J13+LSULaw!J13+HSCS!J13+HSCNO!J13+LSUAg!J13+PBRC!J13+Conway!J13+Long!J13</f>
        <v>0</v>
      </c>
      <c r="K13" s="54">
        <f>IF(ISBLANK(J13),"  ",IF(L13&gt;0,J13/L13,IF(J13&gt;0,1,0)))</f>
        <v>0</v>
      </c>
      <c r="L13" s="55">
        <f t="shared" ref="L13:L34" si="1">J13+H13</f>
        <v>316942421</v>
      </c>
      <c r="M13" s="56">
        <f>IF(ISBLANK(L13),"  ",IF(L76&gt;0,L13/L76,IF(L13&gt;0,1,0)))</f>
        <v>0.15466156841929996</v>
      </c>
      <c r="N13" s="57"/>
    </row>
    <row r="14" spans="1:17" s="11" customFormat="1" ht="44.25" x14ac:dyDescent="0.55000000000000004">
      <c r="A14" s="21" t="s">
        <v>14</v>
      </c>
      <c r="B14" s="9">
        <f>LSUBoard!B14+LSU!B14+LSUA!B14+LSUS!B14+LSUE!B14+LSULaw!B14+HSCS!B14+HSCNO!B14+LSUAg!B14+PBRC!B14+Conway!B14+Long!B14</f>
        <v>0</v>
      </c>
      <c r="C14" s="58">
        <f t="shared" si="0"/>
        <v>0</v>
      </c>
      <c r="D14" s="53">
        <f>LSUBoard!D14+LSU!D14+LSUA!D14+LSUS!D14+LSUE!D14+LSULaw!D14+HSCS!D14+HSCNO!D14+LSUAg!D14+PBRC!D14+Conway!D14+Long!D14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LSUBoard!H14+LSU!H14+LSUA!H14+LSUS!H14+LSUE!H14+LSULaw!H14+HSCS!H14+HSCNO!H14+LSUAg!H14+PBRC!H14+Conway!H14+Long!H14</f>
        <v>0</v>
      </c>
      <c r="I14" s="58">
        <f>IF(ISBLANK(H14),"  ",IF(L14&gt;0,H14/L14,IF(H14&gt;0,1,0)))</f>
        <v>0</v>
      </c>
      <c r="J14" s="53">
        <f>LSUBoard!J14+LSU!J14+LSUA!J14+LSUS!J14+LSUE!J14+LSULaw!J14+HSCS!J14+HSCNO!J14+LSUAg!J14+PBRC!J14+Conway!J14+Long!J14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15</v>
      </c>
      <c r="B15" s="264">
        <f>LSUBoard!B15+LSU!B15+LSUA!B15+LSUS!B15+LSUE!B15+LSULaw!B15+HSCS!B15+HSCNO!B15+LSUAg!B15+PBRC!B15+Conway!B15+Long!B15</f>
        <v>190689367.90000001</v>
      </c>
      <c r="C15" s="138">
        <f t="shared" si="0"/>
        <v>1</v>
      </c>
      <c r="D15" s="139">
        <f>LSUBoard!D15+LSU!D15+LSUA!D15+LSUS!D15+LSUE!D15+LSULaw!D15+HSCS!D15+HSCNO!D15+LSUAg!D15+PBRC!D15+Conway!D15+Long!D15</f>
        <v>0</v>
      </c>
      <c r="E15" s="65">
        <f>IF(ISBLANK(D15),"  ",IF(F15&gt;0,D15/F15,IF(D15&gt;0,1,0)))</f>
        <v>0</v>
      </c>
      <c r="F15" s="48">
        <f>D15+B15</f>
        <v>190689367.90000001</v>
      </c>
      <c r="G15" s="66">
        <f>IF(ISBLANK(F15),"  ",IF(F76&gt;0,F15/F76,IF(F15&gt;0,1,0)))</f>
        <v>8.9189227106451482E-2</v>
      </c>
      <c r="H15" s="264">
        <f>LSUBoard!H15+LSU!H15+LSUA!H15+LSUS!H15+LSUE!H15+LSULaw!H15+HSCS!H15+HSCNO!H15+LSUAg!H15+PBRC!H15+Conway!H15+Long!H15</f>
        <v>49596753</v>
      </c>
      <c r="I15" s="138">
        <f>IF(ISBLANK(H15),"  ",IF(L15&gt;0,H15/L15,IF(H15&gt;0,1,0)))</f>
        <v>1</v>
      </c>
      <c r="J15" s="139">
        <f>LSUBoard!J15+LSU!J15+LSUA!J15+LSUS!J15+LSUE!J15+LSULaw!J15+HSCS!J15+HSCNO!J15+LSUAg!J15+PBRC!J15+Conway!J15+Long!J15</f>
        <v>0</v>
      </c>
      <c r="K15" s="65">
        <f>IF(ISBLANK(J15),"  ",IF(L15&gt;0,J15/L15,IF(J15&gt;0,1,0)))</f>
        <v>0</v>
      </c>
      <c r="L15" s="48">
        <f t="shared" si="1"/>
        <v>49596753</v>
      </c>
      <c r="M15" s="66">
        <f>IF(ISBLANK(L15),"  ",IF(L76&gt;0,L15/L76,IF(L15&gt;0,1,0)))</f>
        <v>2.4202224439639212E-2</v>
      </c>
      <c r="N15" s="35"/>
    </row>
    <row r="16" spans="1:17" s="11" customFormat="1" ht="44.25" x14ac:dyDescent="0.55000000000000004">
      <c r="A16" s="67" t="s">
        <v>16</v>
      </c>
      <c r="B16" s="9">
        <f>LSUBoard!B16+LSU!B16+LSUA!B16+LSUS!B16+LSUE!B16+LSULaw!B16+HSCS!B16+HSCNO!B16+LSUAg!B16+PBRC!B16+Conway!B16+Long!B16</f>
        <v>0</v>
      </c>
      <c r="C16" s="52">
        <f t="shared" si="0"/>
        <v>0</v>
      </c>
      <c r="D16" s="53">
        <f>LSUBoard!D16+LSU!D16+LSUA!D16+LSUS!D16+LSUE!D16+LSULaw!D16+HSCS!D16+HSCNO!D16+LSUAg!D16+PBRC!D16+Conway!D16+Long!D16</f>
        <v>0</v>
      </c>
      <c r="E16" s="54">
        <f>IF(ISBLANK(D16),"  ",IF(F16&gt;0,D16/F16,IF(D16&gt;0,1,0)))</f>
        <v>0</v>
      </c>
      <c r="F16" s="68">
        <f t="shared" ref="F16:F39" si="2">D16+B16</f>
        <v>0</v>
      </c>
      <c r="G16" s="56">
        <f>IF(ISBLANK(F16),"  ",IF(F76&gt;0,F16/F76,IF(F16&gt;0,1,0)))</f>
        <v>0</v>
      </c>
      <c r="H16" s="9">
        <f>LSUBoard!H16+LSU!H16+LSUA!H16+LSUS!H16+LSUE!H16+LSULaw!H16+HSCS!H16+HSCNO!H16+LSUAg!H16+PBRC!H16+Conway!H16+Long!H16</f>
        <v>0</v>
      </c>
      <c r="I16" s="52">
        <f t="shared" ref="I16:I34" si="3">IF(ISBLANK(H16),"  ",IF(L16&gt;0,H16/L16,IF(H16&gt;0,1,0)))</f>
        <v>0</v>
      </c>
      <c r="J16" s="53">
        <f>LSUBoard!J16+LSU!J16+LSUA!J16+LSUS!J16+LSUE!J16+LSULaw!J16+HSCS!J16+HSCNO!J16+LSUAg!J16+PBRC!J16+Conway!J16+Long!J16</f>
        <v>0</v>
      </c>
      <c r="K16" s="54">
        <f t="shared" ref="K16:K34" si="4">IF(ISBLANK(J16),"  ",IF(L16&gt;0,J16/L16,IF(J16&gt;0,1,0)))</f>
        <v>0</v>
      </c>
      <c r="L16" s="68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9" t="s">
        <v>17</v>
      </c>
      <c r="B17" s="9">
        <f>LSUBoard!B17+LSU!B17+LSUA!B17+LSUS!B17+LSUE!B17+LSULaw!B17+HSCS!B17+HSCNO!B17+LSUAg!B17+PBRC!B17+Conway!B17+Long!B17</f>
        <v>19318362</v>
      </c>
      <c r="C17" s="58">
        <f t="shared" si="0"/>
        <v>1</v>
      </c>
      <c r="D17" s="53">
        <f>LSUBoard!D17+LSU!D17+LSUA!D17+LSUS!D17+LSUE!D17+LSULaw!D17+HSCS!D17+HSCNO!D17+LSUAg!D17+PBRC!D17+Conway!D17+Long!D17</f>
        <v>0</v>
      </c>
      <c r="E17" s="54">
        <f t="shared" ref="E17:E34" si="5">IF(ISBLANK(D17),"  ",IF(F17&gt;0,D17/F17,IF(D17&gt;0,1,0)))</f>
        <v>0</v>
      </c>
      <c r="F17" s="44">
        <f t="shared" si="2"/>
        <v>19318362</v>
      </c>
      <c r="G17" s="62">
        <f>IF(ISBLANK(F17),"  ",IF(F76&gt;0,F17/F76,IF(F17&gt;0,1,0)))</f>
        <v>9.0355838645718341E-3</v>
      </c>
      <c r="H17" s="9">
        <f>LSUBoard!H17+LSU!H17+LSUA!H17+LSUS!H17+LSUE!H17+LSULaw!H17+HSCS!H17+HSCNO!H17+LSUAg!H17+PBRC!H17+Conway!H17+Long!H17</f>
        <v>20336753</v>
      </c>
      <c r="I17" s="58">
        <f t="shared" si="3"/>
        <v>1</v>
      </c>
      <c r="J17" s="53">
        <f>LSUBoard!J17+LSU!J17+LSUA!J17+LSUS!J17+LSUE!J17+LSULaw!J17+HSCS!J17+HSCNO!J17+LSUAg!J17+PBRC!J17+Conway!J17+Long!J17</f>
        <v>0</v>
      </c>
      <c r="K17" s="60">
        <f t="shared" si="4"/>
        <v>0</v>
      </c>
      <c r="L17" s="44">
        <f t="shared" si="1"/>
        <v>20336753</v>
      </c>
      <c r="M17" s="62">
        <f>IF(ISBLANK(L17),"  ",IF(L76&gt;0,L17/L76,IF(L17&gt;0,1,0)))</f>
        <v>9.9239291023649479E-3</v>
      </c>
      <c r="N17" s="35"/>
    </row>
    <row r="18" spans="1:14" s="11" customFormat="1" ht="44.25" x14ac:dyDescent="0.55000000000000004">
      <c r="A18" s="69" t="s">
        <v>18</v>
      </c>
      <c r="B18" s="9">
        <f>LSUBoard!B18+LSU!B18+LSUA!B18+LSUS!B18+LSUE!B18+LSULaw!B18+HSCS!B18+HSCNO!B18+LSUAg!B18+PBRC!B18+Conway!B18+Long!B18</f>
        <v>23694391.900000002</v>
      </c>
      <c r="C18" s="58">
        <f t="shared" si="0"/>
        <v>1</v>
      </c>
      <c r="D18" s="53">
        <f>LSUBoard!D18+LSU!D18+LSUA!D18+LSUS!D18+LSUE!D18+LSULaw!D18+HSCS!D18+HSCNO!D18+LSUAg!D18+PBRC!D18+Conway!D18+Long!D18</f>
        <v>0</v>
      </c>
      <c r="E18" s="54">
        <f t="shared" si="5"/>
        <v>0</v>
      </c>
      <c r="F18" s="44">
        <f t="shared" si="2"/>
        <v>23694391.900000002</v>
      </c>
      <c r="G18" s="62">
        <f>IF(ISBLANK(F18),"  ",IF(F76&gt;0,F18/F76,IF(F18&gt;0,1,0)))</f>
        <v>1.1082340476510461E-2</v>
      </c>
      <c r="H18" s="9">
        <f>LSUBoard!H18+LSU!H18+LSUA!H18+LSUS!H18+LSUE!H18+LSULaw!H18+HSCS!H18+HSCNO!H18+LSUAg!H18+PBRC!H18+Conway!H18+Long!H18</f>
        <v>24600000</v>
      </c>
      <c r="I18" s="58">
        <f t="shared" si="3"/>
        <v>1</v>
      </c>
      <c r="J18" s="53">
        <f>LSUBoard!J18+LSU!J18+LSUA!J18+LSUS!J18+LSUE!J18+LSULaw!J18+HSCS!J18+HSCNO!J18+LSUAg!J18+PBRC!J18+Conway!J18+Long!J18</f>
        <v>0</v>
      </c>
      <c r="K18" s="60">
        <f t="shared" si="4"/>
        <v>0</v>
      </c>
      <c r="L18" s="44">
        <f t="shared" si="1"/>
        <v>24600000</v>
      </c>
      <c r="M18" s="62">
        <f>IF(ISBLANK(L18),"  ",IF(L76&gt;0,L18/L76,IF(L18&gt;0,1,0)))</f>
        <v>1.2004308451707002E-2</v>
      </c>
      <c r="N18" s="35"/>
    </row>
    <row r="19" spans="1:14" s="11" customFormat="1" ht="44.25" x14ac:dyDescent="0.55000000000000004">
      <c r="A19" s="69" t="s">
        <v>19</v>
      </c>
      <c r="B19" s="9">
        <f>LSUBoard!B19+LSU!B19+LSUA!B19+LSUS!B19+LSUE!B19+LSULaw!B19+HSCS!B19+HSCNO!B19+LSUAg!B19+PBRC!B19+Conway!B19+Long!B19</f>
        <v>0</v>
      </c>
      <c r="C19" s="58">
        <f t="shared" si="0"/>
        <v>0</v>
      </c>
      <c r="D19" s="53">
        <f>LSUBoard!D19+LSU!D19+LSUA!D19+LSUS!D19+LSUE!D19+LSULaw!D19+HSCS!D19+HSCNO!D19+LSUAg!D19+PBRC!D19+Conway!D19+Long!D19</f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9">
        <f>LSUBoard!H19+LSU!H19+LSUA!H19+LSUS!H19+LSUE!H19+LSULaw!H19+HSCS!H19+HSCNO!H19+LSUAg!H19+PBRC!H19+Conway!H19+Long!H19</f>
        <v>0</v>
      </c>
      <c r="I19" s="58">
        <f t="shared" si="3"/>
        <v>0</v>
      </c>
      <c r="J19" s="53">
        <f>LSUBoard!J19+LSU!J19+LSUA!J19+LSUS!J19+LSUE!J19+LSULaw!J19+HSCS!J19+HSCNO!J19+LSUAg!J19+PBRC!J19+Conway!J19+Long!J19</f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35"/>
    </row>
    <row r="20" spans="1:14" s="11" customFormat="1" ht="44.25" x14ac:dyDescent="0.55000000000000004">
      <c r="A20" s="69" t="s">
        <v>20</v>
      </c>
      <c r="B20" s="9">
        <f>LSUBoard!B20+LSU!B20+LSUA!B20+LSUS!B20+LSUE!B20+LSULaw!B20+HSCS!B20+HSCNO!B20+LSUAg!B20+PBRC!B20+Conway!B20+Long!B20</f>
        <v>0</v>
      </c>
      <c r="C20" s="58">
        <f t="shared" si="0"/>
        <v>0</v>
      </c>
      <c r="D20" s="53">
        <f>LSUBoard!D20+LSU!D20+LSUA!D20+LSUS!D20+LSUE!D20+LSULaw!D20+HSCS!D20+HSCNO!D20+LSUAg!D20+PBRC!D20+Conway!D20+Long!D20</f>
        <v>0</v>
      </c>
      <c r="E20" s="54">
        <f t="shared" si="5"/>
        <v>0</v>
      </c>
      <c r="F20" s="44">
        <f>D20+B20</f>
        <v>0</v>
      </c>
      <c r="G20" s="62">
        <f>IF(ISBLANK(F20),"  ",IF(F77&gt;0,F20/F77,IF(F20&gt;0,1,0)))</f>
        <v>0</v>
      </c>
      <c r="H20" s="9">
        <f>LSUBoard!H20+LSU!H20+LSUA!H20+LSUS!H20+LSUE!H20+LSULaw!H20+HSCS!H20+HSCNO!H20+LSUAg!H20+PBRC!H20+Conway!H20+Long!H20</f>
        <v>0</v>
      </c>
      <c r="I20" s="58">
        <f t="shared" si="3"/>
        <v>0</v>
      </c>
      <c r="J20" s="53">
        <f>LSUBoard!J20+LSU!J20+LSUA!J20+LSUS!J20+LSUE!J20+LSULaw!J20+HSCS!J20+HSCNO!J20+LSUAg!J20+PBRC!J20+Conway!J20+Long!J20</f>
        <v>0</v>
      </c>
      <c r="K20" s="60">
        <f t="shared" si="4"/>
        <v>0</v>
      </c>
      <c r="L20" s="44">
        <f t="shared" si="1"/>
        <v>0</v>
      </c>
      <c r="M20" s="62">
        <f>IF(ISBLANK(L20),"  ",IF(L77&gt;0,L20/L77,IF(L20&gt;0,1,0)))</f>
        <v>0</v>
      </c>
      <c r="N20" s="35"/>
    </row>
    <row r="21" spans="1:14" s="11" customFormat="1" ht="44.25" x14ac:dyDescent="0.55000000000000004">
      <c r="A21" s="69" t="s">
        <v>21</v>
      </c>
      <c r="B21" s="9">
        <f>LSUBoard!B21+LSU!B21+LSUA!B21+LSUS!B21+LSUE!B21+LSULaw!B21+HSCS!B21+HSCNO!B21+LSUAg!B21+PBRC!B21+Conway!B21+Long!B21</f>
        <v>0</v>
      </c>
      <c r="C21" s="58">
        <f t="shared" si="0"/>
        <v>0</v>
      </c>
      <c r="D21" s="53">
        <f>LSUBoard!D21+LSU!D21+LSUA!D21+LSUS!D21+LSUE!D21+LSULaw!D21+HSCS!D21+HSCNO!D21+LSUAg!D21+PBRC!D21+Conway!D21+Long!D21</f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9">
        <f>LSUBoard!H21+LSU!H21+LSUA!H21+LSUS!H21+LSUE!H21+LSULaw!H21+HSCS!H21+HSCNO!H21+LSUAg!H21+PBRC!H21+Conway!H21+Long!H21</f>
        <v>0</v>
      </c>
      <c r="I21" s="58">
        <f t="shared" si="3"/>
        <v>0</v>
      </c>
      <c r="J21" s="53">
        <f>LSUBoard!J21+LSU!J21+LSUA!J21+LSUS!J21+LSUE!J21+LSULaw!J21+HSCS!J21+HSCNO!J21+LSUAg!J21+PBRC!J21+Conway!J21+Long!J21</f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35"/>
    </row>
    <row r="22" spans="1:14" s="11" customFormat="1" ht="44.25" x14ac:dyDescent="0.55000000000000004">
      <c r="A22" s="69" t="s">
        <v>22</v>
      </c>
      <c r="B22" s="9">
        <f>LSUBoard!B22+LSU!B22+LSUA!B22+LSUS!B22+LSUE!B22+LSULaw!B22+HSCS!B22+HSCNO!B22+LSUAg!B22+PBRC!B22+Conway!B22+Long!B22</f>
        <v>0</v>
      </c>
      <c r="C22" s="58">
        <f t="shared" si="0"/>
        <v>0</v>
      </c>
      <c r="D22" s="53">
        <f>LSUBoard!D22+LSU!D22+LSUA!D22+LSUS!D22+LSUE!D22+LSULaw!D22+HSCS!D22+HSCNO!D22+LSUAg!D22+PBRC!D22+Conway!D22+Long!D22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LSUBoard!H22+LSU!H22+LSUA!H22+LSUS!H22+LSUE!H22+LSULaw!H22+HSCS!H22+HSCNO!H22+LSUAg!H22+PBRC!H22+Conway!H22+Long!H22</f>
        <v>0</v>
      </c>
      <c r="I22" s="58">
        <f t="shared" si="3"/>
        <v>0</v>
      </c>
      <c r="J22" s="53">
        <f>LSUBoard!J22+LSU!J22+LSUA!J22+LSUS!J22+LSUE!J22+LSULaw!J22+HSCS!J22+HSCNO!J22+LSUAg!J22+PBRC!J22+Conway!J22+Long!J22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35"/>
    </row>
    <row r="23" spans="1:14" s="11" customFormat="1" ht="44.25" x14ac:dyDescent="0.55000000000000004">
      <c r="A23" s="69" t="s">
        <v>23</v>
      </c>
      <c r="B23" s="9">
        <f>LSUBoard!B23+LSU!B23+LSUA!B23+LSUS!B23+LSUE!B23+LSULaw!B23+HSCS!B23+HSCNO!B23+LSUAg!B23+PBRC!B23+Conway!B23+Long!B23</f>
        <v>750000</v>
      </c>
      <c r="C23" s="58">
        <f t="shared" si="0"/>
        <v>1</v>
      </c>
      <c r="D23" s="53">
        <f>LSUBoard!D23+LSU!D23+LSUA!D23+LSUS!D23+LSUE!D23+LSULaw!D23+HSCS!D23+HSCNO!D23+LSUAg!D23+PBRC!D23+Conway!D23+Long!D23</f>
        <v>0</v>
      </c>
      <c r="E23" s="54">
        <f t="shared" si="5"/>
        <v>0</v>
      </c>
      <c r="F23" s="44">
        <f t="shared" si="2"/>
        <v>750000</v>
      </c>
      <c r="G23" s="62">
        <f>IF(ISBLANK(F23),"  ",IF(F76&gt;0,F23/F76,IF(F23&gt;0,1,0)))</f>
        <v>3.5078998407985499E-4</v>
      </c>
      <c r="H23" s="9">
        <f>LSUBoard!H23+LSU!H23+LSUA!H23+LSUS!H23+LSUE!H23+LSULaw!H23+HSCS!H23+HSCNO!H23+LSUAg!H23+PBRC!H23+Conway!H23+Long!H23</f>
        <v>750000</v>
      </c>
      <c r="I23" s="58">
        <f t="shared" si="3"/>
        <v>1</v>
      </c>
      <c r="J23" s="53">
        <f>LSUBoard!J23+LSU!J23+LSUA!J23+LSUS!J23+LSUE!J23+LSULaw!J23+HSCS!J23+HSCNO!J23+LSUAg!J23+PBRC!J23+Conway!J23+Long!J23</f>
        <v>0</v>
      </c>
      <c r="K23" s="60">
        <f t="shared" si="4"/>
        <v>0</v>
      </c>
      <c r="L23" s="44">
        <f t="shared" si="1"/>
        <v>750000</v>
      </c>
      <c r="M23" s="62">
        <f>IF(ISBLANK(L23),"  ",IF(L76&gt;0,L23/L76,IF(L23&gt;0,1,0)))</f>
        <v>3.659850137715549E-4</v>
      </c>
      <c r="N23" s="35"/>
    </row>
    <row r="24" spans="1:14" s="11" customFormat="1" ht="44.25" x14ac:dyDescent="0.55000000000000004">
      <c r="A24" s="69" t="s">
        <v>24</v>
      </c>
      <c r="B24" s="9">
        <f>LSUBoard!B24+LSU!B24+LSUA!B24+LSUS!B24+LSUE!B24+LSULaw!B24+HSCS!B24+HSCNO!B24+LSUAg!B24+PBRC!B24+Conway!B24+Long!B24</f>
        <v>3141459</v>
      </c>
      <c r="C24" s="58">
        <f t="shared" si="0"/>
        <v>1</v>
      </c>
      <c r="D24" s="53">
        <f>LSUBoard!D24+LSU!D24+LSUA!D24+LSUS!D24+LSUE!D24+LSULaw!D24+HSCS!D24+HSCNO!D24+LSUAg!D24+PBRC!D24+Conway!D24+Long!D24</f>
        <v>0</v>
      </c>
      <c r="E24" s="54">
        <f t="shared" si="5"/>
        <v>0</v>
      </c>
      <c r="F24" s="44">
        <f t="shared" si="2"/>
        <v>3141459</v>
      </c>
      <c r="G24" s="62">
        <f>IF(ISBLANK(F24),"  ",IF(F76&gt;0,F24/F76,IF(F24&gt;0,1,0)))</f>
        <v>1.4693231367966897E-3</v>
      </c>
      <c r="H24" s="9">
        <f>LSUBoard!H24+LSU!H24+LSUA!H24+LSUS!H24+LSUE!H24+LSULaw!H24+HSCS!H24+HSCNO!H24+LSUAg!H24+PBRC!H24+Conway!H24+Long!H24</f>
        <v>3700000</v>
      </c>
      <c r="I24" s="58">
        <f t="shared" si="3"/>
        <v>1</v>
      </c>
      <c r="J24" s="53">
        <f>LSUBoard!J24+LSU!J24+LSUA!J24+LSUS!J24+LSUE!J24+LSULaw!J24+HSCS!J24+HSCNO!J24+LSUAg!J24+PBRC!J24+Conway!J24+Long!J24</f>
        <v>0</v>
      </c>
      <c r="K24" s="60">
        <f t="shared" si="4"/>
        <v>0</v>
      </c>
      <c r="L24" s="44">
        <f t="shared" si="1"/>
        <v>3700000</v>
      </c>
      <c r="M24" s="62">
        <f>IF(ISBLANK(L24),"  ",IF(L76&gt;0,L24/L76,IF(L24&gt;0,1,0)))</f>
        <v>1.805526067939671E-3</v>
      </c>
      <c r="N24" s="35"/>
    </row>
    <row r="25" spans="1:14" s="11" customFormat="1" ht="44.25" x14ac:dyDescent="0.55000000000000004">
      <c r="A25" s="69" t="s">
        <v>25</v>
      </c>
      <c r="B25" s="9">
        <f>LSUBoard!B25+LSU!B25+LSUA!B25+LSUS!B25+LSUE!B25+LSULaw!B25+HSCS!B25+HSCNO!B25+LSUAg!B25+PBRC!B25+Conway!B25+Long!B25</f>
        <v>210000</v>
      </c>
      <c r="C25" s="58">
        <f t="shared" si="0"/>
        <v>1</v>
      </c>
      <c r="D25" s="53">
        <f>LSUBoard!D25+LSU!D25+LSUA!D25+LSUS!D25+LSUE!D25+LSULaw!D25+HSCS!D25+HSCNO!D25+LSUAg!D25+PBRC!D25+Conway!D25+Long!D25</f>
        <v>0</v>
      </c>
      <c r="E25" s="54">
        <f t="shared" si="5"/>
        <v>0</v>
      </c>
      <c r="F25" s="44">
        <f t="shared" si="2"/>
        <v>210000</v>
      </c>
      <c r="G25" s="62">
        <f>IF(ISBLANK(F25),"  ",IF(F76&gt;0,F25/F76,IF(F25&gt;0,1,0)))</f>
        <v>9.8221195542359398E-5</v>
      </c>
      <c r="H25" s="9">
        <f>LSUBoard!H25+LSU!H25+LSUA!H25+LSUS!H25+LSUE!H25+LSULaw!H25+HSCS!H25+HSCNO!H25+LSUAg!H25+PBRC!H25+Conway!H25+Long!H25</f>
        <v>210000</v>
      </c>
      <c r="I25" s="58">
        <f t="shared" si="3"/>
        <v>1</v>
      </c>
      <c r="J25" s="53">
        <f>LSUBoard!J25+LSU!J25+LSUA!J25+LSUS!J25+LSUE!J25+LSULaw!J25+HSCS!J25+HSCNO!J25+LSUAg!J25+PBRC!J25+Conway!J25+Long!J25</f>
        <v>0</v>
      </c>
      <c r="K25" s="60">
        <f t="shared" si="4"/>
        <v>0</v>
      </c>
      <c r="L25" s="44">
        <f t="shared" si="1"/>
        <v>210000</v>
      </c>
      <c r="M25" s="62">
        <f>IF(ISBLANK(L25),"  ",IF(L76&gt;0,L25/L76,IF(L25&gt;0,1,0)))</f>
        <v>1.0247580385603538E-4</v>
      </c>
      <c r="N25" s="35"/>
    </row>
    <row r="26" spans="1:14" s="11" customFormat="1" ht="44.25" x14ac:dyDescent="0.55000000000000004">
      <c r="A26" s="69" t="s">
        <v>26</v>
      </c>
      <c r="B26" s="9">
        <f>LSUBoard!B26+LSU!B26+LSUA!B26+LSUS!B26+LSUE!B26+LSULaw!B26+HSCS!B26+HSCNO!B26+LSUAg!B26+PBRC!B26+Conway!B26+Long!B26</f>
        <v>0</v>
      </c>
      <c r="C26" s="58">
        <f t="shared" si="0"/>
        <v>0</v>
      </c>
      <c r="D26" s="53">
        <f>LSUBoard!D26+LSU!D26+LSUA!D26+LSUS!D26+LSUE!D26+LSULaw!D26+HSCS!D26+HSCNO!D26+LSUAg!D26+PBRC!D26+Conway!D26+Long!D26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LSUBoard!H26+LSU!H26+LSUA!H26+LSUS!H26+LSUE!H26+LSULaw!H26+HSCS!H26+HSCNO!H26+LSUAg!H26+PBRC!H26+Conway!H26+Long!H26</f>
        <v>0</v>
      </c>
      <c r="I26" s="58">
        <f t="shared" si="3"/>
        <v>0</v>
      </c>
      <c r="J26" s="53">
        <f>LSUBoard!J26+LSU!J26+LSUA!J26+LSUS!J26+LSUE!J26+LSULaw!J26+HSCS!J26+HSCNO!J26+LSUAg!J26+PBRC!J26+Conway!J26+Long!J26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9" t="s">
        <v>27</v>
      </c>
      <c r="B27" s="9">
        <f>LSUBoard!B27+LSU!B27+LSUA!B27+LSUS!B27+LSUE!B27+LSULaw!B27+HSCS!B27+HSCNO!B27+LSUAg!B27+PBRC!B27+Conway!B27+Long!B27</f>
        <v>0</v>
      </c>
      <c r="C27" s="58">
        <f t="shared" si="0"/>
        <v>0</v>
      </c>
      <c r="D27" s="53">
        <f>LSUBoard!D27+LSU!D27+LSUA!D27+LSUS!D27+LSUE!D27+LSULaw!D27+HSCS!D27+HSCNO!D27+LSUAg!D27+PBRC!D27+Conway!D27+Long!D27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LSUBoard!H27+LSU!H27+LSUA!H27+LSUS!H27+LSUE!H27+LSULaw!H27+HSCS!H27+HSCNO!H27+LSUAg!H27+PBRC!H27+Conway!H27+Long!H27</f>
        <v>0</v>
      </c>
      <c r="I27" s="58">
        <f t="shared" si="3"/>
        <v>0</v>
      </c>
      <c r="J27" s="53">
        <f>LSUBoard!J27+LSU!J27+LSUA!J27+LSUS!J27+LSUE!J27+LSULaw!J27+HSCS!J27+HSCNO!J27+LSUAg!J27+PBRC!J27+Conway!J27+Long!J27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1" t="s">
        <v>28</v>
      </c>
      <c r="B28" s="9">
        <f>LSUBoard!B28+LSU!B28+LSUA!B28+LSUS!B28+LSUE!B28+LSULaw!B28+HSCS!B28+HSCNO!B28+LSUAg!B28+PBRC!B28+Conway!B28+Long!B28</f>
        <v>0</v>
      </c>
      <c r="C28" s="58">
        <f t="shared" si="0"/>
        <v>0</v>
      </c>
      <c r="D28" s="53">
        <f>LSUBoard!D28+LSU!D28+LSUA!D28+LSUS!D28+LSUE!D28+LSULaw!D28+HSCS!D28+HSCNO!D28+LSUAg!D28+PBRC!D28+Conway!D28+Long!D28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LSUBoard!H28+LSU!H28+LSUA!H28+LSUS!H28+LSUE!H28+LSULaw!H28+HSCS!H28+HSCNO!H28+LSUAg!H28+PBRC!H28+Conway!H28+Long!H28</f>
        <v>0</v>
      </c>
      <c r="I28" s="58">
        <f t="shared" si="3"/>
        <v>0</v>
      </c>
      <c r="J28" s="53">
        <f>LSUBoard!J28+LSU!J28+LSUA!J28+LSUS!J28+LSUE!J28+LSULaw!J28+HSCS!J28+HSCNO!J28+LSUAg!J28+PBRC!J28+Conway!J28+Long!J28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1" t="s">
        <v>29</v>
      </c>
      <c r="B29" s="9">
        <f>LSUBoard!B29+LSU!B29+LSUA!B29+LSUS!B29+LSUE!B29+LSULaw!B29+HSCS!B29+HSCNO!B29+LSUAg!B29+PBRC!B29+Conway!B29+Long!B29</f>
        <v>0</v>
      </c>
      <c r="C29" s="58">
        <f t="shared" si="0"/>
        <v>0</v>
      </c>
      <c r="D29" s="53">
        <f>LSUBoard!D29+LSU!D29+LSUA!D29+LSUS!D29+LSUE!D29+LSULaw!D29+HSCS!D29+HSCNO!D29+LSUAg!D29+PBRC!D29+Conway!D29+Long!D29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LSUBoard!H29+LSU!H29+LSUA!H29+LSUS!H29+LSUE!H29+LSULaw!H29+HSCS!H29+HSCNO!H29+LSUAg!H29+PBRC!H29+Conway!H29+Long!H29</f>
        <v>0</v>
      </c>
      <c r="I29" s="58">
        <f t="shared" si="3"/>
        <v>0</v>
      </c>
      <c r="J29" s="53">
        <f>LSUBoard!J29+LSU!J29+LSUA!J29+LSUS!J29+LSUE!J29+LSULaw!J29+HSCS!J29+HSCNO!J29+LSUAg!J29+PBRC!J29+Conway!J29+Long!J29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35"/>
    </row>
    <row r="30" spans="1:14" s="11" customFormat="1" ht="44.25" x14ac:dyDescent="0.55000000000000004">
      <c r="A30" s="71" t="s">
        <v>30</v>
      </c>
      <c r="B30" s="9">
        <f>LSUBoard!B30+LSU!B30+LSUA!B30+LSUS!B30+LSUE!B30+LSULaw!B30+HSCS!B30+HSCNO!B30+LSUAg!B30+PBRC!B30+Conway!B30+Long!B30</f>
        <v>0</v>
      </c>
      <c r="C30" s="58">
        <f t="shared" si="0"/>
        <v>0</v>
      </c>
      <c r="D30" s="53">
        <f>LSUBoard!D30+LSU!D30+LSUA!D30+LSUS!D30+LSUE!D30+LSULaw!D30+HSCS!D30+HSCNO!D30+LSUAg!D30+PBRC!D30+Conway!D30+Long!D30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",IF(F77&gt;0,F30/F77,IF(F30&gt;0,1,0)))</f>
        <v>0</v>
      </c>
      <c r="H30" s="9">
        <f>LSUBoard!H30+LSU!H30+LSUA!H30+LSUS!H30+LSUE!H30+LSULaw!H30+HSCS!H30+HSCNO!H30+LSUAg!H30+PBRC!H30+Conway!H30+Long!H30</f>
        <v>0</v>
      </c>
      <c r="I30" s="58">
        <f t="shared" si="3"/>
        <v>0</v>
      </c>
      <c r="J30" s="53">
        <f>LSUBoard!J30+LSU!J30+LSUA!J30+LSUS!J30+LSUE!J30+LSULaw!J30+HSCS!J30+HSCNO!J30+LSUAg!J30+PBRC!J30+Conway!J30+Long!J30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",IF(L77&gt;0,L30/L77,IF(L30&gt;0,1,0)))</f>
        <v>0</v>
      </c>
      <c r="N30" s="35"/>
    </row>
    <row r="31" spans="1:14" s="11" customFormat="1" ht="44.25" x14ac:dyDescent="0.55000000000000004">
      <c r="A31" s="71" t="s">
        <v>31</v>
      </c>
      <c r="B31" s="9">
        <f>LSUBoard!B31+LSU!B31+LSUA!B31+LSUS!B31+LSUE!B31+LSULaw!B31+HSCS!B31+HSCNO!B31+LSUAg!B31+PBRC!B31+Conway!B31+Long!B31</f>
        <v>0</v>
      </c>
      <c r="C31" s="58">
        <f t="shared" si="0"/>
        <v>0</v>
      </c>
      <c r="D31" s="53">
        <f>LSUBoard!D31+LSU!D31+LSUA!D31+LSUS!D31+LSUE!D31+LSULaw!D31+HSCS!D31+HSCNO!D31+LSUAg!D31+PBRC!D31+Conway!D31+Long!D31</f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",IF(F78&gt;0,F31/F78,IF(F31&gt;0,1,0)))</f>
        <v>0</v>
      </c>
      <c r="H31" s="9">
        <f>LSUBoard!H31+LSU!H31+LSUA!H31+LSUS!H31+LSUE!H31+LSULaw!H31+HSCS!H31+HSCNO!H31+LSUAg!H31+PBRC!H31+Conway!H31+Long!H31</f>
        <v>0</v>
      </c>
      <c r="I31" s="58">
        <f t="shared" si="3"/>
        <v>0</v>
      </c>
      <c r="J31" s="53">
        <f>LSUBoard!J31+LSU!J31+LSUA!J31+LSUS!J31+LSUE!J31+LSULaw!J31+HSCS!J31+HSCNO!J31+LSUAg!J31+PBRC!J31+Conway!J31+Long!J31</f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",IF(L78&gt;0,L31/L78,IF(L31&gt;0,1,0)))</f>
        <v>0</v>
      </c>
      <c r="N31" s="35"/>
    </row>
    <row r="32" spans="1:14" s="11" customFormat="1" ht="44.25" x14ac:dyDescent="0.55000000000000004">
      <c r="A32" s="71" t="s">
        <v>32</v>
      </c>
      <c r="B32" s="9">
        <f>LSUBoard!B32+LSU!B32+LSUA!B32+LSUS!B32+LSUE!B32+LSULaw!B32+HSCS!B32+HSCNO!B32+LSUAg!B32+PBRC!B32+Conway!B32+Long!B32</f>
        <v>0</v>
      </c>
      <c r="C32" s="58">
        <f t="shared" si="0"/>
        <v>0</v>
      </c>
      <c r="D32" s="53">
        <f>LSUBoard!D32+LSU!D32+LSUA!D32+LSUS!D32+LSUE!D32+LSULaw!D32+HSCS!D32+HSCNO!D32+LSUAg!D32+PBRC!D32+Conway!D32+Long!D32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",IF(F79&gt;0,F32/F79,IF(F32&gt;0,1,0)))</f>
        <v>0</v>
      </c>
      <c r="H32" s="9">
        <f>LSUBoard!H32+LSU!H32+LSUA!H32+LSUS!H32+LSUE!H32+LSULaw!H32+HSCS!H32+HSCNO!H32+LSUAg!H32+PBRC!H32+Conway!H32+Long!H32</f>
        <v>0</v>
      </c>
      <c r="I32" s="58">
        <f t="shared" si="3"/>
        <v>0</v>
      </c>
      <c r="J32" s="53">
        <f>LSUBoard!J32+LSU!J32+LSUA!J32+LSUS!J32+LSUE!J32+LSULaw!J32+HSCS!J32+HSCNO!J32+LSUAg!J32+PBRC!J32+Conway!J32+Long!J32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",IF(L79&gt;0,L32/L79,IF(L32&gt;0,1,0)))</f>
        <v>0</v>
      </c>
      <c r="N32" s="35"/>
    </row>
    <row r="33" spans="1:14" s="11" customFormat="1" ht="44.25" x14ac:dyDescent="0.55000000000000004">
      <c r="A33" s="132" t="s">
        <v>76</v>
      </c>
      <c r="B33" s="9">
        <f>LSUBoard!B33+LSU!B33+LSUA!B33+LSUS!B33+LSUE!B33+LSULaw!B33+HSCS!B33+HSCNO!B33+LSUAg!B33+PBRC!B33+Conway!B33+Long!B33</f>
        <v>0</v>
      </c>
      <c r="C33" s="58">
        <f>IF(ISBLANK(B33),"  ",IF(F33&gt;0,B33/F33,IF(B33&gt;0,1,0)))</f>
        <v>0</v>
      </c>
      <c r="D33" s="53">
        <f>LSUBoard!D33+LSU!D33+LSUA!D33+LSUS!D33+LSUE!D33+LSULaw!D33+HSCS!D33+HSCNO!D33+LSUAg!D33+PBRC!D33+Conway!D33+Long!D33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",IF(F80&gt;0,F33/F80,IF(F33&gt;0,1,0)))</f>
        <v>0</v>
      </c>
      <c r="H33" s="9">
        <f>LSUBoard!H33+LSU!H33+LSUA!H33+LSUS!H33+LSUE!H33+LSULaw!H33+HSCS!H33+HSCNO!H33+LSUAg!H33+PBRC!H33+Conway!H33+Long!H33</f>
        <v>0</v>
      </c>
      <c r="I33" s="58">
        <f>IF(ISBLANK(H33),"  ",IF(L33&gt;0,H33/L33,IF(H33&gt;0,1,0)))</f>
        <v>0</v>
      </c>
      <c r="J33" s="53">
        <f>LSUBoard!J33+LSU!J33+LSUA!J33+LSUS!J33+LSUE!J33+LSULaw!J33+HSCS!J33+HSCNO!J33+LSUAg!J33+PBRC!J33+Conway!J33+Long!J33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",IF(L80&gt;0,L33/L80,IF(L33&gt;0,1,0)))</f>
        <v>0</v>
      </c>
      <c r="N33" s="35"/>
    </row>
    <row r="34" spans="1:14" s="11" customFormat="1" ht="44.25" x14ac:dyDescent="0.55000000000000004">
      <c r="A34" s="71" t="s">
        <v>33</v>
      </c>
      <c r="B34" s="9">
        <f>LSUBoard!B34+LSU!B34+LSUA!B34+LSUS!B34+LSUE!B34+LSULaw!B34+HSCS!B34+HSCNO!B34+LSUAg!B34+PBRC!B34+Conway!B34+Long!B34</f>
        <v>143575155</v>
      </c>
      <c r="C34" s="58">
        <f t="shared" si="0"/>
        <v>1</v>
      </c>
      <c r="D34" s="53">
        <f>LSUBoard!D34+LSU!D34+LSUA!D34+LSUS!D34+LSUE!D34+LSULaw!D34+HSCS!D34+HSCNO!D34+LSUAg!D34+PBRC!D34+Conway!D34+Long!D34</f>
        <v>0</v>
      </c>
      <c r="E34" s="54">
        <f t="shared" si="5"/>
        <v>0</v>
      </c>
      <c r="F34" s="44">
        <f t="shared" si="2"/>
        <v>143575155</v>
      </c>
      <c r="G34" s="62">
        <f>IF(ISBLANK(F34),"  ",IF(F76&gt;0,F34/F76,IF(F34&gt;0,1,0)))</f>
        <v>6.7152968448950287E-2</v>
      </c>
      <c r="H34" s="9">
        <f>LSUBoard!H34+LSU!H34+LSUA!H34+LSUS!H34+LSUE!H34+LSULaw!H34+HSCS!H34+HSCNO!H34+LSUAg!H34+PBRC!H34+Conway!H34+Long!H34</f>
        <v>0</v>
      </c>
      <c r="I34" s="58">
        <f t="shared" si="3"/>
        <v>0</v>
      </c>
      <c r="J34" s="53">
        <f>LSUBoard!J34+LSU!J34+LSUA!J34+LSUS!J34+LSUE!J34+LSULaw!J34+HSCS!J34+HSCNO!J34+LSUAg!J34+PBRC!J34+Conway!J34+Long!J34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2" t="s">
        <v>34</v>
      </c>
      <c r="B35" s="137"/>
      <c r="C35" s="74" t="s">
        <v>4</v>
      </c>
      <c r="D35" s="140"/>
      <c r="E35" s="75" t="s">
        <v>4</v>
      </c>
      <c r="F35" s="44"/>
      <c r="G35" s="76" t="s">
        <v>4</v>
      </c>
      <c r="H35" s="137"/>
      <c r="I35" s="74" t="s">
        <v>4</v>
      </c>
      <c r="J35" s="140"/>
      <c r="K35" s="75" t="s">
        <v>4</v>
      </c>
      <c r="L35" s="44"/>
      <c r="M35" s="76" t="s">
        <v>4</v>
      </c>
      <c r="N35" s="35"/>
    </row>
    <row r="36" spans="1:14" s="11" customFormat="1" ht="44.25" x14ac:dyDescent="0.55000000000000004">
      <c r="A36" s="67" t="s">
        <v>35</v>
      </c>
      <c r="B36" s="9">
        <f>LSUBoard!B36+LSU!B36+LSUA!B36+LSUS!B36+LSUE!B36+LSULaw!B36+HSCS!B36+HSCNO!B36+LSUAg!B36+PBRC!B36+Conway!B36+Long!B36</f>
        <v>0</v>
      </c>
      <c r="C36" s="58">
        <f t="shared" si="0"/>
        <v>0</v>
      </c>
      <c r="D36" s="53">
        <f>LSUBoard!D36+LSU!D36+LSUA!D36+LSUS!D36+LSUE!D36+LSULaw!D36+HSCS!D36+HSCNO!D36+LSUAg!D36+PBRC!D36+Conway!D36+Long!D36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LSUBoard!H36+LSU!H36+LSUA!H36+LSUS!H36+LSUE!H36+LSULaw!H36+HSCS!H36+HSCNO!H36+LSUAg!H36+PBRC!H36+Conway!H36+Long!H36</f>
        <v>0</v>
      </c>
      <c r="I36" s="58">
        <f>IF(ISBLANK(H36),"  ",IF(L36&gt;0,H36/L36,IF(H36&gt;0,1,0)))</f>
        <v>0</v>
      </c>
      <c r="J36" s="53">
        <f>LSUBoard!J36+LSU!J36+LSUA!J36+LSUS!J36+LSUE!J36+LSULaw!J36+HSCS!J36+HSCNO!J36+LSUAg!J36+PBRC!J36+Conway!J36+Long!J36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2" t="s">
        <v>36</v>
      </c>
      <c r="B37" s="137"/>
      <c r="C37" s="74" t="s">
        <v>4</v>
      </c>
      <c r="D37" s="140"/>
      <c r="E37" s="75" t="s">
        <v>4</v>
      </c>
      <c r="F37" s="44"/>
      <c r="G37" s="76" t="s">
        <v>4</v>
      </c>
      <c r="H37" s="137"/>
      <c r="I37" s="74" t="s">
        <v>4</v>
      </c>
      <c r="J37" s="140"/>
      <c r="K37" s="75" t="s">
        <v>4</v>
      </c>
      <c r="L37" s="44"/>
      <c r="M37" s="76" t="s">
        <v>4</v>
      </c>
      <c r="N37" s="35"/>
    </row>
    <row r="38" spans="1:14" s="11" customFormat="1" ht="44.25" x14ac:dyDescent="0.55000000000000004">
      <c r="A38" s="69" t="s">
        <v>35</v>
      </c>
      <c r="B38" s="9">
        <f>LSUBoard!B38+LSU!B38+LSUA!B38+LSUS!B38+LSUE!B38+LSULaw!B38+HSCS!B38+HSCNO!B38+LSUAg!B38+PBRC!B38+Conway!B38+Long!B38</f>
        <v>0</v>
      </c>
      <c r="C38" s="58">
        <f t="shared" si="0"/>
        <v>0</v>
      </c>
      <c r="D38" s="53">
        <f>LSUBoard!D38+LSU!D38+LSUA!D38+LSUS!D38+LSUE!D38+LSULaw!D38+HSCS!D38+HSCNO!D38+LSUAg!D38+PBRC!D38+Conway!D38+Long!D38</f>
        <v>0</v>
      </c>
      <c r="E38" s="60">
        <f>IF(ISBLANK(D38),"  ",IF(F38&gt;0,D38/F38,IF(D38&gt;0,1,0)))</f>
        <v>0</v>
      </c>
      <c r="F38" s="79">
        <f t="shared" si="2"/>
        <v>0</v>
      </c>
      <c r="G38" s="62">
        <f>IF(ISBLANK(F38),"  ",IF(F76&gt;0,F38/F76,IF(F38&gt;0,1,0)))</f>
        <v>0</v>
      </c>
      <c r="H38" s="9">
        <f>LSUBoard!H38+LSU!H38+LSUA!H38+LSUS!H38+LSUE!H38+LSULaw!H38+HSCS!H38+HSCNO!H38+LSUAg!H38+PBRC!H38+Conway!H38+Long!H38</f>
        <v>0</v>
      </c>
      <c r="I38" s="58">
        <f>IF(ISBLANK(H38),"  ",IF(L38&gt;0,H38/L38,IF(H38&gt;0,1,0)))</f>
        <v>0</v>
      </c>
      <c r="J38" s="53">
        <f>LSUBoard!J38+LSU!J38+LSUA!J38+LSUS!J38+LSUE!J38+LSULaw!J38+HSCS!J38+HSCNO!J38+LSUAg!J38+PBRC!J38+Conway!J38+Long!J38</f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9" t="s">
        <v>37</v>
      </c>
      <c r="B39" s="77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77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6" customFormat="1" ht="45" x14ac:dyDescent="0.6">
      <c r="A40" s="72" t="s">
        <v>38</v>
      </c>
      <c r="B40" s="80">
        <f>B39+B38+B36+B34+B29+B28+B26+B27+B25+B24+B23+B22+B21+B20+B19+B18+B17+B16+B14+B13+B30+B31+B32</f>
        <v>376676812.89999998</v>
      </c>
      <c r="C40" s="81">
        <f t="shared" si="0"/>
        <v>1</v>
      </c>
      <c r="D40" s="295">
        <f>D39+D38+D36+D34+D29+D28+D26+D27+D25+D24+D23+D22+D21+D20+D19+D18+D17+D16+D14+D13+D30+D31+D32</f>
        <v>0</v>
      </c>
      <c r="E40" s="82">
        <f>IF(ISBLANK(D40),"  ",IF(F40&gt;0,D40/F40,IF(D40&gt;0,1,0)))</f>
        <v>0</v>
      </c>
      <c r="F40" s="80">
        <f>F39+F38+F36+F34+F29+F28+F26+F27+F25+F24+F23+F22+F21+F20+F19+F18+F17+F16+F14+F13+F30+F31+F32</f>
        <v>376676812.89999998</v>
      </c>
      <c r="G40" s="83">
        <f>IF(ISBLANK(F40),"  ",IF(F76&gt;0,F40/F76,IF(F40&gt;0,1,0)))</f>
        <v>0.17617927093392202</v>
      </c>
      <c r="H40" s="295">
        <f>H39+H38+H36+H34+H29+H28+H26+H27+H25+H24+H23+H22+H21+H20+H19+H18+H17+H16+H14+H13+H30+H31+H32</f>
        <v>366539174</v>
      </c>
      <c r="I40" s="81">
        <f>IF(ISBLANK(H40),"  ",IF(L40&gt;0,H40/L40,IF(H40&gt;0,1,0)))</f>
        <v>1</v>
      </c>
      <c r="J40" s="295">
        <f>J39+J38+J36+J34+J29+J28+J26+J27+J25+J24+J23+J22+J21+J20+J19+J18+J17+J16+J14+J13+J30+J31+J32</f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366539174</v>
      </c>
      <c r="M40" s="83">
        <f>IF(ISBLANK(L40),"  ",IF(L76&gt;0,L40/L76,IF(L40&gt;0,1,0)))</f>
        <v>0.17886379285893916</v>
      </c>
      <c r="N40" s="85"/>
    </row>
    <row r="41" spans="1:14" s="11" customFormat="1" ht="45" x14ac:dyDescent="0.6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 x14ac:dyDescent="0.55000000000000004">
      <c r="A42" s="21" t="s">
        <v>40</v>
      </c>
      <c r="B42" s="9">
        <f>LSUBoard!B42+LSU!B42+LSUA!B42+LSUS!B42+LSUE!B42+LSULaw!B42+HSCS!B42+HSCNO!B42+LSUAg!B42+PBRC!B42+Conway!B42+Long!B42</f>
        <v>9130105.5799999982</v>
      </c>
      <c r="C42" s="52">
        <f t="shared" si="0"/>
        <v>1</v>
      </c>
      <c r="D42" s="53">
        <f>LSUBoard!D42+LSU!D42+LSUA!D42+LSUS!D42+LSUE!D42+LSULaw!D42+HSCS!D42+HSCNO!D42+LSUAg!D42+PBRC!D42+Conway!D42+Long!D42</f>
        <v>0</v>
      </c>
      <c r="E42" s="54">
        <f t="shared" ref="E42:E48" si="6">IF(ISBLANK(D42),"  ",IF(F42&gt;0,D42/F42,IF(D42&gt;0,1,0)))</f>
        <v>0</v>
      </c>
      <c r="F42" s="48">
        <f>D42+B42</f>
        <v>9130105.5799999982</v>
      </c>
      <c r="G42" s="56">
        <f>IF(ISBLANK(F42),"  ",IF(F76&gt;0,F42/D76,IF(F42&gt;0,1,0)))</f>
        <v>7.7823277319528988E-3</v>
      </c>
      <c r="H42" s="9">
        <f>LSUBoard!H42+LSU!H42+LSUA!H42+LSUS!H42+LSUE!H42+LSULaw!H42+HSCS!H42+HSCNO!H42+LSUAg!H42+PBRC!H42+Conway!H42+Long!H42</f>
        <v>0</v>
      </c>
      <c r="I42" s="52">
        <f t="shared" ref="I42:I48" si="7">IF(ISBLANK(H42),"  ",IF(L42&gt;0,H42/L42,IF(H42&gt;0,1,0)))</f>
        <v>0</v>
      </c>
      <c r="J42" s="53">
        <f>LSUBoard!J42+LSU!J42+LSUA!J42+LSUS!J42+LSUE!J42+LSULaw!J42+HSCS!J42+HSCNO!J42+LSUAg!J42+PBRC!J42+Conway!J42+Long!J42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35"/>
    </row>
    <row r="43" spans="1:14" s="11" customFormat="1" ht="44.25" x14ac:dyDescent="0.55000000000000004">
      <c r="A43" s="89" t="s">
        <v>41</v>
      </c>
      <c r="B43" s="9">
        <f>LSUBoard!B43+LSU!B43+LSUA!B43+LSUS!B43+LSUE!B43+LSULaw!B43+HSCS!B43+HSCNO!B43+LSUAg!B43+PBRC!B43+Conway!B43+Long!B43</f>
        <v>48703512.5</v>
      </c>
      <c r="C43" s="58">
        <f t="shared" si="0"/>
        <v>0.92767744496033044</v>
      </c>
      <c r="D43" s="53">
        <f>LSUBoard!D43+LSU!D43+LSUA!D43+LSUS!D43+LSUE!D43+LSULaw!D43+HSCS!D43+HSCNO!D43+LSUAg!D43+PBRC!D43+Conway!D43+Long!D43</f>
        <v>3796968.96</v>
      </c>
      <c r="E43" s="60">
        <f t="shared" si="6"/>
        <v>7.2322555039669528E-2</v>
      </c>
      <c r="F43" s="44">
        <f>D43+B43</f>
        <v>52500481.460000001</v>
      </c>
      <c r="G43" s="62">
        <f>IF(ISBLANK(F43),"  ",IF(D76&gt;0,F43/D76,IF(F43&gt;0,1,0)))</f>
        <v>4.475040833065997E-2</v>
      </c>
      <c r="H43" s="9">
        <f>LSUBoard!H43+LSU!H43+LSUA!H43+LSUS!H43+LSUE!H43+LSULaw!H43+HSCS!H43+HSCNO!H43+LSUAg!H43+PBRC!H43+Conway!H43+Long!H43</f>
        <v>0</v>
      </c>
      <c r="I43" s="58">
        <f t="shared" si="7"/>
        <v>0</v>
      </c>
      <c r="J43" s="53">
        <f>LSUBoard!J43+LSU!J43+LSUA!J43+LSUS!J43+LSUE!J43+LSULaw!J43+HSCS!J43+HSCNO!J43+LSUAg!J43+PBRC!J43+Conway!J43+Long!J43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90" t="s">
        <v>42</v>
      </c>
      <c r="B44" s="9">
        <f>LSUBoard!B44+LSU!B44+LSUA!B44+LSUS!B44+LSUE!B44+LSULaw!B44+HSCS!B44+HSCNO!B44+LSUAg!B44+PBRC!B44+Conway!B44+Long!B44</f>
        <v>0</v>
      </c>
      <c r="C44" s="58">
        <f t="shared" si="0"/>
        <v>0</v>
      </c>
      <c r="D44" s="53">
        <f>LSUBoard!D44+LSU!D44+LSUA!D44+LSUS!D44+LSUE!D44+LSULaw!D44+HSCS!D44+HSCNO!D44+LSUAg!D44+PBRC!D44+Conway!D44+Long!D44</f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9">
        <f>LSUBoard!H44+LSU!H44+LSUA!H44+LSUS!H44+LSUE!H44+LSULaw!H44+HSCS!H44+HSCNO!H44+LSUAg!H44+PBRC!H44+Conway!H44+Long!H44</f>
        <v>0</v>
      </c>
      <c r="I44" s="58">
        <f t="shared" si="7"/>
        <v>0</v>
      </c>
      <c r="J44" s="53">
        <f>LSUBoard!J44+LSU!J44+LSUA!J44+LSUS!J44+LSUE!J44+LSULaw!J44+HSCS!J44+HSCNO!J44+LSUAg!J44+PBRC!J44+Conway!J44+Long!J44</f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43</v>
      </c>
      <c r="B45" s="9">
        <f>LSUBoard!B45+LSU!B45+LSUA!B45+LSUS!B45+LSUE!B45+LSULaw!B45+HSCS!B45+HSCNO!B45+LSUAg!B45+PBRC!B45+Conway!B45+Long!B45</f>
        <v>7076226</v>
      </c>
      <c r="C45" s="58">
        <f t="shared" si="0"/>
        <v>1</v>
      </c>
      <c r="D45" s="53">
        <f>LSUBoard!D45+LSU!D45+LSUA!D45+LSUS!D45+LSUE!D45+LSULaw!D45+HSCS!D45+HSCNO!D45+LSUAg!D45+PBRC!D45+Conway!D45+Long!D45</f>
        <v>0</v>
      </c>
      <c r="E45" s="60">
        <f t="shared" si="6"/>
        <v>0</v>
      </c>
      <c r="F45" s="79">
        <f>D45+B45</f>
        <v>7076226</v>
      </c>
      <c r="G45" s="62">
        <f>IF(ISBLANK(F45),"  ",IF(D76&gt;0,F45/D76,IF(F45&gt;0,1,0)))</f>
        <v>6.0316399799361514E-3</v>
      </c>
      <c r="H45" s="9">
        <f>LSUBoard!H45+LSU!H45+LSUA!H45+LSUS!H45+LSUE!H45+LSULaw!H45+HSCS!H45+HSCNO!H45+LSUAg!H45+PBRC!H45+Conway!H45+Long!H45</f>
        <v>7073880</v>
      </c>
      <c r="I45" s="58">
        <f t="shared" si="7"/>
        <v>1</v>
      </c>
      <c r="J45" s="53">
        <f>LSUBoard!J45+LSU!J45+LSUA!J45+LSUS!J45+LSUE!J45+LSULaw!J45+HSCS!J45+HSCNO!J45+LSUAg!J45+PBRC!J45+Conway!J45+Long!J45</f>
        <v>0</v>
      </c>
      <c r="K45" s="60">
        <f t="shared" si="8"/>
        <v>0</v>
      </c>
      <c r="L45" s="79">
        <f>J45+H45</f>
        <v>7073880</v>
      </c>
      <c r="M45" s="62">
        <f>IF(ISBLANK(L45),"  ",IF(J76&gt;0,L45/J76,IF(L45&gt;0,1,0)))</f>
        <v>6.5843326118805922E-3</v>
      </c>
      <c r="N45" s="35"/>
    </row>
    <row r="46" spans="1:14" s="11" customFormat="1" ht="44.25" x14ac:dyDescent="0.55000000000000004">
      <c r="A46" s="89" t="s">
        <v>44</v>
      </c>
      <c r="B46" s="9">
        <f>LSUBoard!B46+LSU!B46+LSUA!B46+LSUS!B46+LSUE!B46+LSULaw!B46+HSCS!B46+HSCNO!B46+LSUAg!B46+PBRC!B46+Conway!B46+Long!B46</f>
        <v>1527402</v>
      </c>
      <c r="C46" s="58">
        <f t="shared" si="0"/>
        <v>1</v>
      </c>
      <c r="D46" s="53">
        <f>LSUBoard!D46+LSU!D46+LSUA!D46+LSUS!D46+LSUE!D46+LSULaw!D46+HSCS!D46+HSCNO!D46+LSUAg!D46+PBRC!D46+Conway!D46+Long!D46</f>
        <v>0</v>
      </c>
      <c r="E46" s="60">
        <f t="shared" si="6"/>
        <v>0</v>
      </c>
      <c r="F46" s="79">
        <f>D46+B46</f>
        <v>1527402</v>
      </c>
      <c r="G46" s="62">
        <f>IF(ISBLANK(F46),"  ",IF(F76&gt;0,F46/F76,IF(F46&gt;0,1,0)))</f>
        <v>7.1439643101805161E-4</v>
      </c>
      <c r="H46" s="9">
        <f>LSUBoard!H46+LSU!H46+LSUA!H46+LSUS!H46+LSUE!H46+LSULaw!H46+HSCS!H46+HSCNO!H46+LSUAg!H46+PBRC!H46+Conway!H46+Long!H46</f>
        <v>8000000</v>
      </c>
      <c r="I46" s="58">
        <f t="shared" si="7"/>
        <v>0.94117647058823528</v>
      </c>
      <c r="J46" s="53">
        <f>LSUBoard!J46+LSU!J46+LSUA!J46+LSUS!J46+LSUE!J46+LSULaw!J46+HSCS!J46+HSCNO!J46+LSUAg!J46+PBRC!J46+Conway!J46+Long!J46</f>
        <v>500000</v>
      </c>
      <c r="K46" s="60">
        <f t="shared" si="8"/>
        <v>5.8823529411764705E-2</v>
      </c>
      <c r="L46" s="79">
        <f>J46+H46</f>
        <v>8500000</v>
      </c>
      <c r="M46" s="62">
        <f>IF(ISBLANK(L46),"  ",IF(L76&gt;0,L46/L76,IF(L46&gt;0,1,0)))</f>
        <v>4.1478301560776221E-3</v>
      </c>
      <c r="N46" s="35"/>
    </row>
    <row r="47" spans="1:14" s="86" customFormat="1" ht="45" x14ac:dyDescent="0.6">
      <c r="A47" s="87" t="s">
        <v>45</v>
      </c>
      <c r="B47" s="144">
        <f>B46+B45+B44+B43+B42</f>
        <v>66437246.079999998</v>
      </c>
      <c r="C47" s="81">
        <f t="shared" si="0"/>
        <v>0.94593847232666395</v>
      </c>
      <c r="D47" s="145">
        <f>D46+D45+D44+D43+D42</f>
        <v>3796968.96</v>
      </c>
      <c r="E47" s="84">
        <f t="shared" si="6"/>
        <v>5.4061527673336128E-2</v>
      </c>
      <c r="F47" s="93">
        <f>F46+F45+F44+F43+F42</f>
        <v>70234215.039999992</v>
      </c>
      <c r="G47" s="83">
        <f>IF(ISBLANK(F47),"  ",IF(F76&gt;0,F47/F76,IF(F47&gt;0,1,0)))</f>
        <v>3.2849945567656948E-2</v>
      </c>
      <c r="H47" s="144">
        <f>H46+H45+H44+H43+H42</f>
        <v>15073880</v>
      </c>
      <c r="I47" s="81">
        <f t="shared" si="7"/>
        <v>0.96789496259121044</v>
      </c>
      <c r="J47" s="145">
        <f>J46+J45+J44+J43+J42</f>
        <v>500000</v>
      </c>
      <c r="K47" s="84">
        <f t="shared" si="8"/>
        <v>3.2105037408789588E-2</v>
      </c>
      <c r="L47" s="93">
        <f>L46+L45+L44+L43+L42</f>
        <v>15573880</v>
      </c>
      <c r="M47" s="83">
        <f>IF(ISBLANK(L47),"  ",IF(L76&gt;0,L47/L76,IF(L47&gt;0,1,0)))</f>
        <v>7.5997422483687254E-3</v>
      </c>
      <c r="N47" s="85"/>
    </row>
    <row r="48" spans="1:14" s="86" customFormat="1" ht="45" x14ac:dyDescent="0.6">
      <c r="A48" s="94" t="s">
        <v>46</v>
      </c>
      <c r="B48" s="134">
        <f>LSUBoard!B48+LSU!B48+LSUA!B48+LSUS!B48+LSUE!B48+LSULaw!B48+HSCS!B48+HSCNO!B48+LSUAg!B48+PBRC!B48+Conway!B48+Long!B48</f>
        <v>0</v>
      </c>
      <c r="C48" s="81">
        <f t="shared" si="0"/>
        <v>0</v>
      </c>
      <c r="D48" s="143">
        <f>LSUBoard!D48+LSU!D48+LSUA!D48+LSUS!D48+LSUE!D48+LSULaw!D48+HSCS!D48+HSCNO!D48+LSUAg!D48+PBRC!D48+Conway!D48+Long!D48</f>
        <v>0</v>
      </c>
      <c r="E48" s="84">
        <f t="shared" si="6"/>
        <v>0</v>
      </c>
      <c r="F48" s="97">
        <f>D48+B48</f>
        <v>0</v>
      </c>
      <c r="G48" s="83">
        <f>IF(ISBLANK(F48),"  ",IF(F76&gt;0,F48/F76,IF(F48&gt;0,1,0)))</f>
        <v>0</v>
      </c>
      <c r="H48" s="134">
        <f>LSUBoard!H48+LSU!H48+LSUA!H48+LSUS!H48+LSUE!H48+LSULaw!H48+HSCS!H48+HSCNO!H48+LSUAg!H48+PBRC!H48+Conway!H48+Long!H48</f>
        <v>0</v>
      </c>
      <c r="I48" s="81">
        <f t="shared" si="7"/>
        <v>0</v>
      </c>
      <c r="J48" s="143">
        <f>LSUBoard!J48+LSU!J48+LSUA!J48+LSUS!J48+LSUE!J48+LSULaw!J48+HSCS!J48+HSCNO!J48+LSUAg!J48+PBRC!J48+Conway!J48+Long!J48</f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85"/>
    </row>
    <row r="49" spans="1:14" s="11" customFormat="1" ht="45" x14ac:dyDescent="0.6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 x14ac:dyDescent="0.55000000000000004">
      <c r="A50" s="21" t="s">
        <v>48</v>
      </c>
      <c r="B50" s="9">
        <f>LSUBoard!B50+LSU!B50+LSUA!B50+LSUS!B50+LSUE!B50+LSULaw!B50+HSCS!B50+HSCNO!B50+LSUAg!B50+PBRC!B50+Conway!B50+Long!B50</f>
        <v>268779651.24000001</v>
      </c>
      <c r="C50" s="52">
        <f t="shared" si="0"/>
        <v>0.9992288682292827</v>
      </c>
      <c r="D50" s="53">
        <f>LSUBoard!D50+LSU!D50+LSUA!D50+LSUS!D50+LSUE!D50+LSULaw!D50+HSCS!D50+HSCNO!D50+LSUAg!D50+PBRC!D50+Conway!D50+Long!D50</f>
        <v>207424.47999999998</v>
      </c>
      <c r="E50" s="54">
        <f t="shared" ref="E50:E67" si="9">IF(ISBLANK(D50),"  ",IF(F50&gt;0,D50/F50,IF(D50&gt;0,1,0)))</f>
        <v>7.7113177071718071E-4</v>
      </c>
      <c r="F50" s="102">
        <f t="shared" ref="F50:F53" si="10">D50+B50</f>
        <v>268987075.72000003</v>
      </c>
      <c r="G50" s="56">
        <f>IF(ISBLANK(F50),"  ",IF(F76&gt;0,F50/F76,IF(F50&gt;0,1,0)))</f>
        <v>0.12581062934600742</v>
      </c>
      <c r="H50" s="9">
        <f>LSUBoard!H50+LSU!H50+LSUA!H50+LSUS!H50+LSUE!H50+LSULaw!H50+HSCS!H50+HSCNO!H50+LSUAg!H50+PBRC!H50+Conway!H50+Long!H50</f>
        <v>310408470</v>
      </c>
      <c r="I50" s="52">
        <f t="shared" ref="I50:I67" si="11">IF(ISBLANK(H50),"  ",IF(L50&gt;0,H50/L50,IF(H50&gt;0,1,0)))</f>
        <v>0.99931213209057279</v>
      </c>
      <c r="J50" s="53">
        <f>LSUBoard!J50+LSU!J50+LSUA!J50+LSUS!J50+LSUE!J50+LSULaw!J50+HSCS!J50+HSCNO!J50+LSUAg!J50+PBRC!J50+Conway!J50+Long!J50</f>
        <v>213667</v>
      </c>
      <c r="K50" s="54">
        <f t="shared" ref="K50:K67" si="12">IF(ISBLANK(J50),"  ",IF(L50&gt;0,J50/L50,IF(J50&gt;0,1,0)))</f>
        <v>6.8786790942720227E-4</v>
      </c>
      <c r="L50" s="102">
        <f t="shared" ref="L50:L66" si="13">J50+H50</f>
        <v>310622137</v>
      </c>
      <c r="M50" s="56">
        <f>IF(ISBLANK(L50),"  ",IF(L76&gt;0,L50/L76,IF(L50&gt;0,1,0)))</f>
        <v>0.15157739611692642</v>
      </c>
      <c r="N50" s="35"/>
    </row>
    <row r="51" spans="1:14" s="11" customFormat="1" ht="44.25" x14ac:dyDescent="0.55000000000000004">
      <c r="A51" s="41" t="s">
        <v>49</v>
      </c>
      <c r="B51" s="9">
        <f>LSUBoard!B51+LSU!B51+LSUA!B51+LSUS!B51+LSUE!B51+LSULaw!B51+HSCS!B51+HSCNO!B51+LSUAg!B51+PBRC!B51+Conway!B51+Long!B51</f>
        <v>99631502.520000011</v>
      </c>
      <c r="C51" s="58">
        <f t="shared" si="0"/>
        <v>1</v>
      </c>
      <c r="D51" s="53">
        <f>LSUBoard!D51+LSU!D51+LSUA!D51+LSUS!D51+LSUE!D51+LSULaw!D51+HSCS!D51+HSCNO!D51+LSUAg!D51+PBRC!D51+Conway!D51+Long!D51</f>
        <v>0</v>
      </c>
      <c r="E51" s="60">
        <f t="shared" si="9"/>
        <v>0</v>
      </c>
      <c r="F51" s="103">
        <f t="shared" si="10"/>
        <v>99631502.520000011</v>
      </c>
      <c r="G51" s="62">
        <f>IF(ISBLANK(F51),"  ",IF(F76&gt;0,F51/F76,IF(F51&gt;0,1,0)))</f>
        <v>4.6599644243790449E-2</v>
      </c>
      <c r="H51" s="9">
        <f>LSUBoard!H51+LSU!H51+LSUA!H51+LSUS!H51+LSUE!H51+LSULaw!H51+HSCS!H51+HSCNO!H51+LSUAg!H51+PBRC!H51+Conway!H51+Long!H51</f>
        <v>102763866</v>
      </c>
      <c r="I51" s="58">
        <f t="shared" si="11"/>
        <v>1</v>
      </c>
      <c r="J51" s="53">
        <f>LSUBoard!J51+LSU!J51+LSUA!J51+LSUS!J51+LSUE!J51+LSULaw!J51+HSCS!J51+HSCNO!J51+LSUAg!J51+PBRC!J51+Conway!J51+Long!J51</f>
        <v>0</v>
      </c>
      <c r="K51" s="60">
        <f t="shared" si="12"/>
        <v>0</v>
      </c>
      <c r="L51" s="103">
        <f t="shared" si="13"/>
        <v>102763866</v>
      </c>
      <c r="M51" s="62">
        <f>IF(ISBLANK(L51),"  ",IF(L76&gt;0,L51/L76,IF(L51&gt;0,1,0)))</f>
        <v>5.0146713217637633E-2</v>
      </c>
      <c r="N51" s="35"/>
    </row>
    <row r="52" spans="1:14" s="11" customFormat="1" ht="44.25" x14ac:dyDescent="0.55000000000000004">
      <c r="A52" s="104" t="s">
        <v>50</v>
      </c>
      <c r="B52" s="9">
        <f>LSUBoard!B52+LSU!B52+LSUA!B52+LSUS!B52+LSUE!B52+LSULaw!B52+HSCS!B52+HSCNO!B52+LSUAg!B52+PBRC!B52+Conway!B52+Long!B52</f>
        <v>17342160.100000001</v>
      </c>
      <c r="C52" s="58">
        <f t="shared" si="0"/>
        <v>1</v>
      </c>
      <c r="D52" s="53">
        <f>LSUBoard!D52+LSU!D52+LSUA!D52+LSUS!D52+LSUE!D52+LSULaw!D52+HSCS!D52+HSCNO!D52+LSUAg!D52+PBRC!D52+Conway!D52+Long!D52</f>
        <v>0</v>
      </c>
      <c r="E52" s="60">
        <f t="shared" si="9"/>
        <v>0</v>
      </c>
      <c r="F52" s="107">
        <f t="shared" si="10"/>
        <v>17342160.100000001</v>
      </c>
      <c r="G52" s="62">
        <f>IF(ISBLANK(F52),"  ",IF(F76&gt;0,F52/F76,IF(F52&gt;0,1,0)))</f>
        <v>8.1112747538523954E-3</v>
      </c>
      <c r="H52" s="9">
        <f>LSUBoard!H52+LSU!H52+LSUA!H52+LSUS!H52+LSUE!H52+LSULaw!H52+HSCS!H52+HSCNO!H52+LSUAg!H52+PBRC!H52+Conway!H52+Long!H52</f>
        <v>17551530</v>
      </c>
      <c r="I52" s="58">
        <f t="shared" si="11"/>
        <v>1</v>
      </c>
      <c r="J52" s="53">
        <f>LSUBoard!J52+LSU!J52+LSUA!J52+LSUS!J52+LSUE!J52+LSULaw!J52+HSCS!J52+HSCNO!J52+LSUAg!J52+PBRC!J52+Conway!J52+Long!J52</f>
        <v>0</v>
      </c>
      <c r="K52" s="60">
        <f t="shared" si="12"/>
        <v>0</v>
      </c>
      <c r="L52" s="107">
        <f t="shared" si="13"/>
        <v>17551530</v>
      </c>
      <c r="M52" s="62">
        <f>IF(ISBLANK(L52),"  ",IF(L76&gt;0,L52/L76,IF(L52&gt;0,1,0)))</f>
        <v>8.5647959316824795E-3</v>
      </c>
      <c r="N52" s="35"/>
    </row>
    <row r="53" spans="1:14" s="11" customFormat="1" ht="44.25" x14ac:dyDescent="0.55000000000000004">
      <c r="A53" s="104" t="s">
        <v>51</v>
      </c>
      <c r="B53" s="9">
        <f>LSUBoard!B53+LSU!B53+LSUA!B53+LSUS!B53+LSUE!B53+LSULaw!B53+HSCS!B53+HSCNO!B53+LSUAg!B53+PBRC!B53+Conway!B53+Long!B53</f>
        <v>6716640.1599999992</v>
      </c>
      <c r="C53" s="58">
        <f t="shared" si="0"/>
        <v>1</v>
      </c>
      <c r="D53" s="9">
        <f>LSUBoard!D53+LSU!D53+LSUA!D53+LSUS!D53+LSUE!D53+LSULaw!D53+HSCS!D53+HSCNO!D53+LSUAg!D53+PBRC!D53+Conway!D53+Long!D53</f>
        <v>0</v>
      </c>
      <c r="E53" s="60">
        <f t="shared" si="9"/>
        <v>0</v>
      </c>
      <c r="F53" s="107">
        <f t="shared" si="10"/>
        <v>6716640.1599999992</v>
      </c>
      <c r="G53" s="62">
        <f>IF(ISBLANK(F53),"  ",IF(F76&gt;0,F53/F76,IF(F53&gt;0,1,0)))</f>
        <v>3.1415067930620193E-3</v>
      </c>
      <c r="H53" s="9">
        <f>LSUBoard!H53+LSU!H53+LSUA!H53+LSUS!H53+LSUE!H53+LSULaw!H53+HSCS!H53+HSCNO!H53+LSUAg!H53+PBRC!H53+Conway!H53+Long!H53</f>
        <v>6855932</v>
      </c>
      <c r="I53" s="58">
        <f t="shared" si="11"/>
        <v>1</v>
      </c>
      <c r="J53" s="9">
        <f>LSUBoard!J53+LSU!J53+LSUA!J53+LSUS!J53+LSUE!J53+LSULaw!J53+HSCS!J53+HSCNO!J53+LSUAg!J53+PBRC!J53+Conway!J53+Long!J53</f>
        <v>0</v>
      </c>
      <c r="K53" s="60">
        <f t="shared" si="12"/>
        <v>0</v>
      </c>
      <c r="L53" s="107">
        <f t="shared" si="13"/>
        <v>6855932</v>
      </c>
      <c r="M53" s="62">
        <f>IF(ISBLANK(L53),"  ",IF(L76&gt;0,L53/L76,IF(L53&gt;0,1,0)))</f>
        <v>3.3455578232491254E-3</v>
      </c>
      <c r="N53" s="35"/>
    </row>
    <row r="54" spans="1:14" s="11" customFormat="1" ht="44.25" x14ac:dyDescent="0.55000000000000004">
      <c r="A54" s="104" t="s">
        <v>52</v>
      </c>
      <c r="B54" s="9">
        <f>LSUBoard!B54+LSU!B54+LSUA!B54+LSUS!B54+LSUE!B54+LSULaw!B54+HSCS!B54+HSCNO!B54+LSUAg!B54+PBRC!B54+Conway!B54+Long!B54</f>
        <v>0</v>
      </c>
      <c r="C54" s="58">
        <f t="shared" ref="C54:C55" si="14">IF(ISBLANK(B54),"  ",IF(F54&gt;0,B54/F54,IF(B54&gt;0,1,0)))</f>
        <v>0</v>
      </c>
      <c r="D54" s="9">
        <f>LSUBoard!D54+LSU!D54+LSUA!D54+LSUS!D54+LSUE!D54+LSULaw!D54+HSCS!D54+HSCNO!D54+LSUAg!D54+PBRC!D54+Conway!D54+Long!D54</f>
        <v>1849817.5</v>
      </c>
      <c r="E54" s="60">
        <f t="shared" ref="E54:E55" si="15">IF(ISBLANK(D54),"  ",IF(F54&gt;0,D54/F54,IF(D54&gt;0,1,0)))</f>
        <v>1</v>
      </c>
      <c r="F54" s="107">
        <f t="shared" ref="F54:F55" si="16">D54+B54</f>
        <v>1849817.5</v>
      </c>
      <c r="G54" s="62">
        <f t="shared" ref="G54:G55" si="17">IF(ISBLANK(F54),"  ",IF(F77&gt;0,F54/F77,IF(F54&gt;0,1,0)))</f>
        <v>1</v>
      </c>
      <c r="H54" s="9">
        <f>LSUBoard!H54+LSU!H54+LSUA!H54+LSUS!H54+LSUE!H54+LSULaw!H54+HSCS!H54+HSCNO!H54+LSUAg!H54+PBRC!H54+Conway!H54+Long!H54</f>
        <v>0</v>
      </c>
      <c r="I54" s="58">
        <f t="shared" ref="I54:I55" si="18">IF(ISBLANK(H54),"  ",IF(L54&gt;0,H54/L54,IF(H54&gt;0,1,0)))</f>
        <v>0</v>
      </c>
      <c r="J54" s="9">
        <f>LSUBoard!J54+LSU!J54+LSUA!J54+LSUS!J54+LSUE!J54+LSULaw!J54+HSCS!J54+HSCNO!J54+LSUAg!J54+PBRC!J54+Conway!J54+Long!J54</f>
        <v>2057440</v>
      </c>
      <c r="K54" s="60">
        <f>IF(ISBLANK(J54),"  ",IF(L54&gt;0,J54/L54,IF(J54&gt;0,1,0)))</f>
        <v>1</v>
      </c>
      <c r="L54" s="107">
        <f t="shared" si="13"/>
        <v>2057440</v>
      </c>
      <c r="M54" s="62">
        <f>IF(ISBLANK(L54),"  ",IF(L78&gt;0,L54/L78,IF(L54&gt;0,1,0)))</f>
        <v>1</v>
      </c>
      <c r="N54" s="35"/>
    </row>
    <row r="55" spans="1:14" s="11" customFormat="1" ht="44.25" x14ac:dyDescent="0.55000000000000004">
      <c r="A55" s="41" t="s">
        <v>53</v>
      </c>
      <c r="B55" s="9">
        <f>LSUBoard!B55+LSU!B55+LSUA!B55+LSUS!B55+LSUE!B55+LSULaw!B55+HSCS!B55+HSCNO!B55+LSUAg!B55+PBRC!B55+Conway!B55+Long!B55</f>
        <v>15400645.109999999</v>
      </c>
      <c r="C55" s="58">
        <f t="shared" si="14"/>
        <v>0.32648710940031828</v>
      </c>
      <c r="D55" s="9">
        <f>LSUBoard!D55+LSU!D55+LSUA!D55+LSUS!D55+LSUE!D55+LSULaw!D55+HSCS!D55+HSCNO!D55+LSUAg!D55+PBRC!D55+Conway!D55+Long!D55</f>
        <v>31770114.98</v>
      </c>
      <c r="E55" s="60">
        <f t="shared" si="15"/>
        <v>0.67351289059968167</v>
      </c>
      <c r="F55" s="107">
        <f t="shared" si="16"/>
        <v>47170760.090000004</v>
      </c>
      <c r="G55" s="62">
        <f t="shared" si="17"/>
        <v>1</v>
      </c>
      <c r="H55" s="9">
        <f>LSUBoard!H55+LSU!H55+LSUA!H55+LSUS!H55+LSUE!H55+LSULaw!H55+HSCS!H55+HSCNO!H55+LSUAg!H55+PBRC!H55+Conway!H55+Long!H55</f>
        <v>15240036</v>
      </c>
      <c r="I55" s="58">
        <f t="shared" si="18"/>
        <v>0.30859416312528365</v>
      </c>
      <c r="J55" s="9">
        <f>LSUBoard!J55+LSU!J55+LSUA!J55+LSUS!J55+LSUE!J55+LSULaw!J55+HSCS!J55+HSCNO!J55+LSUAg!J55+PBRC!J55+Conway!J55+Long!J55</f>
        <v>34145331</v>
      </c>
      <c r="K55" s="60">
        <f t="shared" si="12"/>
        <v>0.69140583687471635</v>
      </c>
      <c r="L55" s="103">
        <f t="shared" si="13"/>
        <v>49385367</v>
      </c>
      <c r="M55" s="62">
        <f>IF(ISBLANK(L55),"  ",IF(L76&gt;0,L55/L76,IF(L55&gt;0,1,0)))</f>
        <v>2.4099072295477725E-2</v>
      </c>
      <c r="N55" s="35"/>
    </row>
    <row r="56" spans="1:14" s="86" customFormat="1" ht="45" x14ac:dyDescent="0.6">
      <c r="A56" s="94" t="s">
        <v>54</v>
      </c>
      <c r="B56" s="144">
        <f>B55+B53+B52+B51+B50</f>
        <v>407870599.13</v>
      </c>
      <c r="C56" s="81">
        <f t="shared" si="0"/>
        <v>0.9234151833994283</v>
      </c>
      <c r="D56" s="145">
        <f>D55+D53+D52+D51+D50</f>
        <v>31977539.460000001</v>
      </c>
      <c r="E56" s="84">
        <f t="shared" si="9"/>
        <v>7.2396847255241273E-2</v>
      </c>
      <c r="F56" s="108">
        <f>F55+F53+F52+F51+F50+F54</f>
        <v>441697956.09000003</v>
      </c>
      <c r="G56" s="83">
        <f>IF(ISBLANK(F56),"  ",IF(F76&gt;0,F56/F76,IF(F56&gt;0,1,0)))</f>
        <v>0.20659095864655413</v>
      </c>
      <c r="H56" s="144">
        <f>H55+H53+H52+H51+H50</f>
        <v>452819834</v>
      </c>
      <c r="I56" s="81">
        <f t="shared" si="11"/>
        <v>0.92947354083725875</v>
      </c>
      <c r="J56" s="145">
        <f>J55+J53+J52+J51+J50</f>
        <v>34358998</v>
      </c>
      <c r="K56" s="84">
        <f t="shared" si="12"/>
        <v>7.0526459162741292E-2</v>
      </c>
      <c r="L56" s="103">
        <f t="shared" si="13"/>
        <v>487178832</v>
      </c>
      <c r="M56" s="83">
        <f>IF(ISBLANK(L56),"  ",IF(L76&gt;0,L56/L76,IF(L56&gt;0,1,0)))</f>
        <v>0.23773353538497338</v>
      </c>
      <c r="N56" s="85"/>
    </row>
    <row r="57" spans="1:14" s="11" customFormat="1" ht="44.25" x14ac:dyDescent="0.55000000000000004">
      <c r="A57" s="51" t="s">
        <v>55</v>
      </c>
      <c r="B57" s="9">
        <f>LSUBoard!B57+LSU!B57+LSUA!B57+LSUS!B57+LSUE!B57+LSULaw!B57+HSCS!B57+HSCNO!B57+LSUAg!B57+PBRC!B57+Conway!B57+Long!B57</f>
        <v>22127535.720000021</v>
      </c>
      <c r="C57" s="58">
        <f t="shared" ref="C57:C66" si="19">IF(ISBLANK(B57),"  ",IF(F57&gt;0,B57/F57,IF(B57&gt;0,1,0)))</f>
        <v>0.3530931555242765</v>
      </c>
      <c r="D57" s="9">
        <f>LSUBoard!D57+LSU!D57+LSUA!D57+LSUS!D57+LSUE!D57+LSULaw!D57+HSCS!D57+HSCNO!D57+LSUAg!D57+PBRC!D57+Conway!D57+Long!D57</f>
        <v>40540163.649999999</v>
      </c>
      <c r="E57" s="60">
        <f t="shared" ref="E57:E66" si="20">IF(ISBLANK(D57),"  ",IF(F57&gt;0,D57/F57,IF(D57&gt;0,1,0)))</f>
        <v>0.64690684447572355</v>
      </c>
      <c r="F57" s="107">
        <f t="shared" ref="F57:F66" si="21">D57+B57</f>
        <v>62667699.37000002</v>
      </c>
      <c r="G57" s="62">
        <f t="shared" ref="G57:G66" si="22">IF(ISBLANK(F57),"  ",IF(F80&gt;0,F57/F80,IF(F57&gt;0,1,0)))</f>
        <v>1</v>
      </c>
      <c r="H57" s="9">
        <f>LSUBoard!H57+LSU!H57+LSUA!H57+LSUS!H57+LSUE!H57+LSULaw!H57+HSCS!H57+HSCNO!H57+LSUAg!H57+PBRC!H57+Conway!H57+Long!H57</f>
        <v>0</v>
      </c>
      <c r="I57" s="58">
        <f t="shared" ref="I57:I66" si="23">IF(ISBLANK(H57),"  ",IF(L57&gt;0,H57/L57,IF(H57&gt;0,1,0)))</f>
        <v>0</v>
      </c>
      <c r="J57" s="9">
        <f>LSUBoard!J57+LSU!J57+LSUA!J57+LSUS!J57+LSUE!J57+LSULaw!J57+HSCS!J57+HSCNO!J57+LSUAg!J57+PBRC!J57+Conway!J57+Long!J57</f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2" t="s">
        <v>56</v>
      </c>
      <c r="B58" s="9">
        <f>LSUBoard!B58+LSU!B58+LSUA!B58+LSUS!B58+LSUE!B58+LSULaw!B58+HSCS!B58+HSCNO!B58+LSUAg!B58+PBRC!B58+Conway!B58+Long!B58</f>
        <v>0</v>
      </c>
      <c r="C58" s="58">
        <f t="shared" si="19"/>
        <v>0</v>
      </c>
      <c r="D58" s="9">
        <f>LSUBoard!D58+LSU!D58+LSUA!D58+LSUS!D58+LSUE!D58+LSULaw!D58+HSCS!D58+HSCNO!D58+LSUAg!D58+PBRC!D58+Conway!D58+Long!D58</f>
        <v>9516105.9299999997</v>
      </c>
      <c r="E58" s="60">
        <f t="shared" si="20"/>
        <v>1</v>
      </c>
      <c r="F58" s="107">
        <f t="shared" si="21"/>
        <v>9516105.9299999997</v>
      </c>
      <c r="G58" s="62">
        <f t="shared" si="22"/>
        <v>1</v>
      </c>
      <c r="H58" s="9">
        <f>LSUBoard!H58+LSU!H58+LSUA!H58+LSUS!H58+LSUE!H58+LSULaw!H58+HSCS!H58+HSCNO!H58+LSUAg!H58+PBRC!H58+Conway!H58+Long!H58</f>
        <v>0</v>
      </c>
      <c r="I58" s="58">
        <f t="shared" si="23"/>
        <v>0</v>
      </c>
      <c r="J58" s="9">
        <f>LSUBoard!J58+LSU!J58+LSUA!J58+LSUS!J58+LSUE!J58+LSULaw!J58+HSCS!J58+HSCNO!J58+LSUAg!J58+PBRC!J58+Conway!J58+Long!J58</f>
        <v>9527000</v>
      </c>
      <c r="K58" s="60">
        <f t="shared" si="12"/>
        <v>1</v>
      </c>
      <c r="L58" s="44">
        <f t="shared" si="13"/>
        <v>9527000</v>
      </c>
      <c r="M58" s="62">
        <f>IF(ISBLANK(L58),"  ",IF(L76&gt;0,L58/L76,IF(L58&gt;0,1,0)))</f>
        <v>4.6489856349354718E-3</v>
      </c>
      <c r="N58" s="35"/>
    </row>
    <row r="59" spans="1:14" s="11" customFormat="1" ht="44.25" x14ac:dyDescent="0.55000000000000004">
      <c r="A59" s="90" t="s">
        <v>57</v>
      </c>
      <c r="B59" s="9">
        <f>LSUBoard!B59+LSU!B59+LSUA!B59+LSUS!B59+LSUE!B59+LSULaw!B59+HSCS!B59+HSCNO!B59+LSUAg!B59+PBRC!B59+Conway!B59+Long!B59</f>
        <v>8979151.5300000012</v>
      </c>
      <c r="C59" s="58">
        <f t="shared" si="19"/>
        <v>9.2198450558066775E-2</v>
      </c>
      <c r="D59" s="9">
        <f>LSUBoard!D59+LSU!D59+LSUA!D59+LSUS!D59+LSUE!D59+LSULaw!D59+HSCS!D59+HSCNO!D59+LSUAg!D59+PBRC!D59+Conway!D59+Long!D59</f>
        <v>88410245.749999985</v>
      </c>
      <c r="E59" s="60">
        <f t="shared" si="20"/>
        <v>0.90780154944193325</v>
      </c>
      <c r="F59" s="107">
        <f t="shared" si="21"/>
        <v>97389397.279999986</v>
      </c>
      <c r="G59" s="62">
        <f t="shared" si="22"/>
        <v>1</v>
      </c>
      <c r="H59" s="9">
        <f>LSUBoard!H59+LSU!H59+LSUA!H59+LSUS!H59+LSUE!H59+LSULaw!H59+HSCS!H59+HSCNO!H59+LSUAg!H59+PBRC!H59+Conway!H59+Long!H59</f>
        <v>7619538</v>
      </c>
      <c r="I59" s="58">
        <f t="shared" si="23"/>
        <v>8.0420020606505049E-2</v>
      </c>
      <c r="J59" s="9">
        <f>LSUBoard!J59+LSU!J59+LSUA!J59+LSUS!J59+LSUE!J59+LSULaw!J59+HSCS!J59+HSCNO!J59+LSUAg!J59+PBRC!J59+Conway!J59+Long!J59</f>
        <v>87127242</v>
      </c>
      <c r="K59" s="60">
        <f t="shared" si="12"/>
        <v>0.91957997939349501</v>
      </c>
      <c r="L59" s="44">
        <f t="shared" si="13"/>
        <v>94746780</v>
      </c>
      <c r="M59" s="62">
        <f>IF(ISBLANK(L59),"  ",IF(L76&gt;0,L59/L76,IF(L59&gt;0,1,0)))</f>
        <v>4.6234535444147316E-2</v>
      </c>
      <c r="N59" s="35"/>
    </row>
    <row r="60" spans="1:14" s="11" customFormat="1" ht="44.25" x14ac:dyDescent="0.55000000000000004">
      <c r="A60" s="89" t="s">
        <v>58</v>
      </c>
      <c r="B60" s="9">
        <f>LSUBoard!B60+LSU!B60+LSUA!B60+LSUS!B60+LSUE!B60+LSULaw!B60+HSCS!B60+HSCNO!B60+LSUAg!B60+PBRC!B60+Conway!B60+Long!B60</f>
        <v>0</v>
      </c>
      <c r="C60" s="58">
        <f t="shared" si="19"/>
        <v>0</v>
      </c>
      <c r="D60" s="9">
        <f>LSUBoard!D60+LSU!D60+LSUA!D60+LSUS!D60+LSUE!D60+LSULaw!D60+HSCS!D60+HSCNO!D60+LSUAg!D60+PBRC!D60+Conway!D60+Long!D60</f>
        <v>83833840.310000017</v>
      </c>
      <c r="E60" s="60">
        <f t="shared" si="20"/>
        <v>1</v>
      </c>
      <c r="F60" s="107">
        <f t="shared" si="21"/>
        <v>83833840.310000017</v>
      </c>
      <c r="G60" s="62">
        <f t="shared" si="22"/>
        <v>1</v>
      </c>
      <c r="H60" s="9">
        <f>LSUBoard!H60+LSU!H60+LSUA!H60+LSUS!H60+LSUE!H60+LSULaw!H60+HSCS!H60+HSCNO!H60+LSUAg!H60+PBRC!H60+Conway!H60+Long!H60</f>
        <v>0</v>
      </c>
      <c r="I60" s="58">
        <f t="shared" si="23"/>
        <v>0</v>
      </c>
      <c r="J60" s="9">
        <f>LSUBoard!J60+LSU!J60+LSUA!J60+LSUS!J60+LSUE!J60+LSULaw!J60+HSCS!J60+HSCNO!J60+LSUAg!J60+PBRC!J60+Conway!J60+Long!J60</f>
        <v>87281941</v>
      </c>
      <c r="K60" s="60">
        <f t="shared" si="12"/>
        <v>1</v>
      </c>
      <c r="L60" s="79">
        <f t="shared" si="13"/>
        <v>87281941</v>
      </c>
      <c r="M60" s="62">
        <f>IF(ISBLANK(L60),"  ",IF(L76&gt;0,L60/L76,IF(L60&gt;0,1,0)))</f>
        <v>4.2591843171857394E-2</v>
      </c>
      <c r="N60" s="35"/>
    </row>
    <row r="61" spans="1:14" s="11" customFormat="1" ht="44.25" x14ac:dyDescent="0.55000000000000004">
      <c r="A61" s="113" t="s">
        <v>59</v>
      </c>
      <c r="B61" s="9">
        <f>LSUBoard!B61+LSU!B61+LSUA!B61+LSUS!B61+LSUE!B61+LSULaw!B61+HSCS!B61+HSCNO!B61+LSUAg!B61+PBRC!B61+Conway!B61+Long!B61</f>
        <v>0</v>
      </c>
      <c r="C61" s="58">
        <f t="shared" si="19"/>
        <v>0</v>
      </c>
      <c r="D61" s="9">
        <f>LSUBoard!D61+LSU!D61+LSUA!D61+LSUS!D61+LSUE!D61+LSULaw!D61+HSCS!D61+HSCNO!D61+LSUAg!D61+PBRC!D61+Conway!D61+Long!D61</f>
        <v>0</v>
      </c>
      <c r="E61" s="60">
        <f t="shared" si="20"/>
        <v>0</v>
      </c>
      <c r="F61" s="107">
        <f t="shared" si="21"/>
        <v>0</v>
      </c>
      <c r="G61" s="62">
        <f t="shared" si="22"/>
        <v>0</v>
      </c>
      <c r="H61" s="9">
        <f>LSUBoard!H61+LSU!H61+LSUA!H61+LSUS!H61+LSUE!H61+LSULaw!H61+HSCS!H61+HSCNO!H61+LSUAg!H61+PBRC!H61+Conway!H61+Long!H61</f>
        <v>0</v>
      </c>
      <c r="I61" s="58">
        <f t="shared" si="23"/>
        <v>0</v>
      </c>
      <c r="J61" s="9">
        <f>LSUBoard!J61+LSU!J61+LSUA!J61+LSUS!J61+LSUE!J61+LSULaw!J61+HSCS!J61+HSCNO!J61+LSUAg!J61+PBRC!J61+Conway!J61+Long!J61</f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35"/>
    </row>
    <row r="62" spans="1:14" s="11" customFormat="1" ht="44.25" x14ac:dyDescent="0.55000000000000004">
      <c r="A62" s="113" t="s">
        <v>60</v>
      </c>
      <c r="B62" s="9">
        <f>LSUBoard!B62+LSU!B62+LSUA!B62+LSUS!B62+LSUE!B62+LSULaw!B62+HSCS!B62+HSCNO!B62+LSUAg!B62+PBRC!B62+Conway!B62+Long!B62</f>
        <v>0</v>
      </c>
      <c r="C62" s="58">
        <f t="shared" si="19"/>
        <v>0</v>
      </c>
      <c r="D62" s="9">
        <f>LSUBoard!D62+LSU!D62+LSUA!D62+LSUS!D62+LSUE!D62+LSULaw!D62+HSCS!D62+HSCNO!D62+LSUAg!D62+PBRC!D62+Conway!D62+Long!D62</f>
        <v>107180213.61</v>
      </c>
      <c r="E62" s="60">
        <f t="shared" si="20"/>
        <v>1</v>
      </c>
      <c r="F62" s="107">
        <f t="shared" si="21"/>
        <v>107180213.61</v>
      </c>
      <c r="G62" s="62">
        <f t="shared" si="22"/>
        <v>1</v>
      </c>
      <c r="H62" s="9">
        <f>LSUBoard!H62+LSU!H62+LSUA!H62+LSUS!H62+LSUE!H62+LSULaw!H62+HSCS!H62+HSCNO!H62+LSUAg!H62+PBRC!H62+Conway!H62+Long!H62</f>
        <v>0</v>
      </c>
      <c r="I62" s="58">
        <f t="shared" si="23"/>
        <v>0</v>
      </c>
      <c r="J62" s="9">
        <f>LSUBoard!J62+LSU!J62+LSUA!J62+LSUS!J62+LSUE!J62+LSULaw!J62+HSCS!J62+HSCNO!J62+LSUAg!J62+PBRC!J62+Conway!J62+Long!J62</f>
        <v>109116883</v>
      </c>
      <c r="K62" s="60">
        <f t="shared" si="12"/>
        <v>1</v>
      </c>
      <c r="L62" s="44">
        <f t="shared" si="13"/>
        <v>109116883</v>
      </c>
      <c r="M62" s="62">
        <f>IF(ISBLANK(L62),"  ",IF(L76&gt;0,L62/L76,IF(L62&gt;0,1,0)))</f>
        <v>5.3246858569952198E-2</v>
      </c>
      <c r="N62" s="35"/>
    </row>
    <row r="63" spans="1:14" s="11" customFormat="1" ht="44.25" x14ac:dyDescent="0.55000000000000004">
      <c r="A63" s="114" t="s">
        <v>61</v>
      </c>
      <c r="B63" s="9">
        <f>LSUBoard!B63+LSU!B63+LSUA!B63+LSUS!B63+LSUE!B63+LSULaw!B63+HSCS!B63+HSCNO!B63+LSUAg!B63+PBRC!B63+Conway!B63+Long!B63</f>
        <v>0</v>
      </c>
      <c r="C63" s="58">
        <f t="shared" si="19"/>
        <v>0</v>
      </c>
      <c r="D63" s="9">
        <f>LSUBoard!D63+LSU!D63+LSUA!D63+LSUS!D63+LSUE!D63+LSULaw!D63+HSCS!D63+HSCNO!D63+LSUAg!D63+PBRC!D63+Conway!D63+Long!D63</f>
        <v>120909285.44</v>
      </c>
      <c r="E63" s="60">
        <f t="shared" si="20"/>
        <v>1</v>
      </c>
      <c r="F63" s="107">
        <f t="shared" si="21"/>
        <v>120909285.44</v>
      </c>
      <c r="G63" s="62">
        <f t="shared" si="22"/>
        <v>1</v>
      </c>
      <c r="H63" s="9">
        <f>LSUBoard!H63+LSU!H63+LSUA!H63+LSUS!H63+LSUE!H63+LSULaw!H63+HSCS!H63+HSCNO!H63+LSUAg!H63+PBRC!H63+Conway!H63+Long!H63</f>
        <v>0</v>
      </c>
      <c r="I63" s="58">
        <f t="shared" si="23"/>
        <v>0</v>
      </c>
      <c r="J63" s="9">
        <f>LSUBoard!J63+LSU!J63+LSUA!J63+LSUS!J63+LSUE!J63+LSULaw!J63+HSCS!J63+HSCNO!J63+LSUAg!J63+PBRC!J63+Conway!J63+Long!J63</f>
        <v>114441875</v>
      </c>
      <c r="K63" s="60">
        <f t="shared" si="12"/>
        <v>1</v>
      </c>
      <c r="L63" s="44">
        <f t="shared" si="13"/>
        <v>114441875</v>
      </c>
      <c r="M63" s="62">
        <f>IF(ISBLANK(L63),"  ",IF(L76&gt;0,L63/L76,IF(L63&gt;0,1,0)))</f>
        <v>5.5845348263890093E-2</v>
      </c>
      <c r="N63" s="35"/>
    </row>
    <row r="64" spans="1:14" s="11" customFormat="1" ht="44.25" x14ac:dyDescent="0.55000000000000004">
      <c r="A64" s="114" t="s">
        <v>62</v>
      </c>
      <c r="B64" s="9">
        <f>LSUBoard!B64+LSU!B64+LSUA!B64+LSUS!B64+LSUE!B64+LSULaw!B64+HSCS!B64+HSCNO!B64+LSUAg!B64+PBRC!B64+Conway!B64+Long!B64</f>
        <v>0</v>
      </c>
      <c r="C64" s="58">
        <f t="shared" si="19"/>
        <v>0</v>
      </c>
      <c r="D64" s="9">
        <f>LSUBoard!D64+LSU!D64+LSUA!D64+LSUS!D64+LSUE!D64+LSULaw!D64+HSCS!D64+HSCNO!D64+LSUAg!D64+PBRC!D64+Conway!D64+Long!D64</f>
        <v>5446600.7199999997</v>
      </c>
      <c r="E64" s="60">
        <f t="shared" si="20"/>
        <v>1</v>
      </c>
      <c r="F64" s="107">
        <f t="shared" si="21"/>
        <v>5446600.7199999997</v>
      </c>
      <c r="G64" s="62">
        <f t="shared" si="22"/>
        <v>1</v>
      </c>
      <c r="H64" s="9">
        <f>LSUBoard!H64+LSU!H64+LSUA!H64+LSUS!H64+LSUE!H64+LSULaw!H64+HSCS!H64+HSCNO!H64+LSUAg!H64+PBRC!H64+Conway!H64+Long!H64</f>
        <v>0</v>
      </c>
      <c r="I64" s="58">
        <f t="shared" si="23"/>
        <v>0</v>
      </c>
      <c r="J64" s="9">
        <f>LSUBoard!J64+LSU!J64+LSUA!J64+LSUS!J64+LSUE!J64+LSULaw!J64+HSCS!J64+HSCNO!J64+LSUAg!J64+PBRC!J64+Conway!J64+Long!J64</f>
        <v>6503075</v>
      </c>
      <c r="K64" s="60">
        <f t="shared" si="12"/>
        <v>1</v>
      </c>
      <c r="L64" s="44">
        <f t="shared" si="13"/>
        <v>6503075</v>
      </c>
      <c r="M64" s="62">
        <f>IF(ISBLANK(L64),"  ",IF(L76&gt;0,L64/L76,IF(L64&gt;0,1,0)))</f>
        <v>3.1733706579099392E-3</v>
      </c>
      <c r="N64" s="35"/>
    </row>
    <row r="65" spans="1:14" s="11" customFormat="1" ht="44.25" x14ac:dyDescent="0.55000000000000004">
      <c r="A65" s="90" t="s">
        <v>63</v>
      </c>
      <c r="B65" s="9">
        <f>LSUBoard!B65+LSU!B65+LSUA!B65+LSUS!B65+LSUE!B65+LSULaw!B65+HSCS!B65+HSCNO!B65+LSUAg!B65+PBRC!B65+Conway!B65+Long!B65</f>
        <v>0</v>
      </c>
      <c r="C65" s="58">
        <f t="shared" si="19"/>
        <v>0</v>
      </c>
      <c r="D65" s="9">
        <f>LSUBoard!D65+LSU!D65+LSUA!D65+LSUS!D65+LSUE!D65+LSULaw!D65+HSCS!D65+HSCNO!D65+LSUAg!D65+PBRC!D65+Conway!D65+Long!D65</f>
        <v>383182887.53999996</v>
      </c>
      <c r="E65" s="60">
        <f t="shared" si="20"/>
        <v>1</v>
      </c>
      <c r="F65" s="107">
        <f t="shared" si="21"/>
        <v>383182887.53999996</v>
      </c>
      <c r="G65" s="62">
        <f t="shared" si="22"/>
        <v>1</v>
      </c>
      <c r="H65" s="9">
        <f>LSUBoard!H65+LSU!H65+LSUA!H65+LSUS!H65+LSUE!H65+LSULaw!H65+HSCS!H65+HSCNO!H65+LSUAg!H65+PBRC!H65+Conway!H65+Long!H65</f>
        <v>0</v>
      </c>
      <c r="I65" s="58">
        <f t="shared" si="23"/>
        <v>0</v>
      </c>
      <c r="J65" s="9">
        <f>LSUBoard!J65+LSU!J65+LSUA!J65+LSUS!J65+LSUE!J65+LSULaw!J65+HSCS!J65+HSCNO!J65+LSUAg!J65+PBRC!J65+Conway!J65+Long!J65</f>
        <v>349162139</v>
      </c>
      <c r="K65" s="60">
        <f t="shared" si="12"/>
        <v>1</v>
      </c>
      <c r="L65" s="44">
        <f t="shared" si="13"/>
        <v>349162139</v>
      </c>
      <c r="M65" s="62">
        <f>IF(ISBLANK(L65),"  ",IF(L76&gt;0,L65/L76,IF(L65&gt;0,1,0)))</f>
        <v>0.17038414700056076</v>
      </c>
      <c r="N65" s="35"/>
    </row>
    <row r="66" spans="1:14" s="11" customFormat="1" ht="44.25" x14ac:dyDescent="0.55000000000000004">
      <c r="A66" s="89" t="s">
        <v>64</v>
      </c>
      <c r="B66" s="9">
        <f>LSUBoard!B66+LSU!B66+LSUA!B66+LSUS!B66+LSUE!B66+LSULaw!B66+HSCS!B66+HSCNO!B66+LSUAg!B66+PBRC!B66+Conway!B66+Long!B66</f>
        <v>50793660.800000004</v>
      </c>
      <c r="C66" s="58">
        <f t="shared" si="19"/>
        <v>0.33996359143120325</v>
      </c>
      <c r="D66" s="9">
        <f>LSUBoard!D66+LSU!D66+LSUA!D66+LSUS!D66+LSUE!D66+LSULaw!D66+HSCS!D66+HSCNO!D66+LSUAg!D66+PBRC!D66+Conway!D66+Long!D66</f>
        <v>98615458.529999986</v>
      </c>
      <c r="E66" s="60">
        <f t="shared" si="20"/>
        <v>0.66003640856879686</v>
      </c>
      <c r="F66" s="107">
        <f t="shared" si="21"/>
        <v>149409119.32999998</v>
      </c>
      <c r="G66" s="62">
        <f t="shared" si="22"/>
        <v>1</v>
      </c>
      <c r="H66" s="9">
        <f>LSUBoard!H66+LSU!H66+LSUA!H66+LSUS!H66+LSUE!H66+LSULaw!H66+HSCS!H66+HSCNO!H66+LSUAg!H66+PBRC!H66+Conway!H66+Long!H66</f>
        <v>119843193</v>
      </c>
      <c r="I66" s="58">
        <f t="shared" si="23"/>
        <v>0.60566282789559733</v>
      </c>
      <c r="J66" s="9">
        <f>LSUBoard!J66+LSU!J66+LSUA!J66+LSUS!J66+LSUE!J66+LSULaw!J66+HSCS!J66+HSCNO!J66+LSUAg!J66+PBRC!J66+Conway!J66+Long!J66</f>
        <v>78027945</v>
      </c>
      <c r="K66" s="60">
        <f t="shared" si="12"/>
        <v>0.39433717210440261</v>
      </c>
      <c r="L66" s="44">
        <f t="shared" si="13"/>
        <v>197871138</v>
      </c>
      <c r="M66" s="62">
        <f>IF(ISBLANK(L66),"  ",IF(L76&gt;0,L66/L76,IF(L66&gt;0,1,0)))</f>
        <v>9.6557161554564327E-2</v>
      </c>
      <c r="N66" s="35"/>
    </row>
    <row r="67" spans="1:14" s="86" customFormat="1" ht="45" x14ac:dyDescent="0.6">
      <c r="A67" s="115" t="s">
        <v>65</v>
      </c>
      <c r="B67" s="91">
        <f>B66+B65+B64+B63+B62+B61+B60+B59+B58+B57+B56</f>
        <v>489770947.18000001</v>
      </c>
      <c r="C67" s="81">
        <f t="shared" si="0"/>
        <v>0.33517646520346978</v>
      </c>
      <c r="D67" s="92">
        <f>D66+D65+D64+D63+D62+D61+D60+D59+D58+D57+D56</f>
        <v>969612340.94000006</v>
      </c>
      <c r="E67" s="84">
        <f t="shared" si="9"/>
        <v>0.66355760570357081</v>
      </c>
      <c r="F67" s="91">
        <f>F66+F65+F64+F63+F62+F61+F60+F59+F58+F57+F56</f>
        <v>1461233105.6199999</v>
      </c>
      <c r="G67" s="83">
        <f>IF(ISBLANK(F67),"  ",IF(F76&gt;0,F67/F76,IF(F67&gt;0,1,0)))</f>
        <v>0.68344791714319575</v>
      </c>
      <c r="H67" s="91">
        <f>H66+H65+H64+H63+H62+H61+H60+H59+H58+H57+H56</f>
        <v>580282565</v>
      </c>
      <c r="I67" s="81">
        <f t="shared" si="11"/>
        <v>0.39859234891822642</v>
      </c>
      <c r="J67" s="92">
        <f>J66+J65+J64+J63+J62+J61+J60+J59+J58+J57+J56</f>
        <v>875547098</v>
      </c>
      <c r="K67" s="84">
        <f t="shared" si="12"/>
        <v>0.60140765108177352</v>
      </c>
      <c r="L67" s="91">
        <f>L66+L65+L64+L63+L62+L61+L60+L59+L58+L57+L56</f>
        <v>1455829663</v>
      </c>
      <c r="M67" s="83">
        <f>IF(ISBLANK(L67),"  ",IF(L76&gt;0,L67/L76,IF(L67&gt;0,1,0)))</f>
        <v>0.71041578568279085</v>
      </c>
      <c r="N67" s="85"/>
    </row>
    <row r="68" spans="1:14" s="11" customFormat="1" ht="45" x14ac:dyDescent="0.6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 x14ac:dyDescent="0.55000000000000004">
      <c r="A69" s="116" t="s">
        <v>67</v>
      </c>
      <c r="B69" s="9">
        <f>LSUBoard!B69+LSU!B69+LSUA!B69+LSUS!B69+LSUE!B69+LSULaw!B69+HSCS!B69+HSCNO!B69+LSUAg!B69+PBRC!B69+Conway!B69+Long!B69</f>
        <v>0</v>
      </c>
      <c r="C69" s="52">
        <f t="shared" ref="C69:C70" si="24">IF(ISBLANK(B69),"  ",IF(F69&gt;0,B69/F69,IF(B69&gt;0,1,0)))</f>
        <v>0</v>
      </c>
      <c r="D69" s="9">
        <f>LSUBoard!D69+LSU!D69+LSUA!D69+LSUS!D69+LSUE!D69+LSULaw!D69+HSCS!D69+HSCNO!D69+LSUAg!D69+PBRC!D69+Conway!D69+Long!D69</f>
        <v>33150</v>
      </c>
      <c r="E69" s="54">
        <f t="shared" ref="E69:E70" si="25">IF(ISBLANK(D69),"  ",IF(F69&gt;0,D69/F69,IF(D69&gt;0,1,0)))</f>
        <v>1</v>
      </c>
      <c r="F69" s="560">
        <f t="shared" ref="F69:F70" si="26">D69+B69</f>
        <v>33150</v>
      </c>
      <c r="G69" s="56">
        <f t="shared" ref="G69:G70" si="27">IF(ISBLANK(F69),"  ",IF(F92&gt;0,F69/F92,IF(F69&gt;0,1,0)))</f>
        <v>1</v>
      </c>
      <c r="H69" s="9">
        <f>LSUBoard!H69+LSU!H69+LSUA!H69+LSUS!H69+LSUE!H69+LSULaw!H69+HSCS!H69+HSCNO!H69+LSUAg!H69+PBRC!H69+Conway!H69+Long!H69</f>
        <v>0</v>
      </c>
      <c r="I69" s="52">
        <f t="shared" ref="I69:I70" si="28">IF(ISBLANK(H69),"  ",IF(L69&gt;0,H69/L69,IF(H69&gt;0,1,0)))</f>
        <v>0</v>
      </c>
      <c r="J69" s="9">
        <f>LSUBoard!J69+LSU!J69+LSUA!J69+LSUS!J69+LSUE!J69+LSULaw!J69+HSCS!J69+HSCNO!J69+LSUAg!J69+PBRC!J69+Conway!J69+Long!J69</f>
        <v>37000</v>
      </c>
      <c r="K69" s="54">
        <f>IF(ISBLANK(J69),"  ",IF(L69&gt;0,J69/L69,IF(J69&gt;0,1,0)))</f>
        <v>1</v>
      </c>
      <c r="L69" s="68">
        <f>J69+H69</f>
        <v>37000</v>
      </c>
      <c r="M69" s="56">
        <f>IF(ISBLANK(L69),"  ",IF(L76&gt;0,L69/L76,IF(L69&gt;0,1,0)))</f>
        <v>1.8055260679396711E-5</v>
      </c>
    </row>
    <row r="70" spans="1:14" s="11" customFormat="1" ht="44.25" x14ac:dyDescent="0.55000000000000004">
      <c r="A70" s="41" t="s">
        <v>68</v>
      </c>
      <c r="B70" s="9">
        <f>LSUBoard!B70+LSU!B70+LSUA!B70+LSUS!B70+LSUE!B70+LSULaw!B70+HSCS!B70+HSCNO!B70+LSUAg!B70+PBRC!B70+Conway!B70+Long!B70</f>
        <v>17176684.689999998</v>
      </c>
      <c r="C70" s="58">
        <f t="shared" si="24"/>
        <v>1</v>
      </c>
      <c r="D70" s="9">
        <f>LSUBoard!D70+LSU!D70+LSUA!D70+LSUS!D70+LSUE!D70+LSULaw!D70+HSCS!D70+HSCNO!D70+LSUAg!D70+PBRC!D70+Conway!D70+Long!D70</f>
        <v>0</v>
      </c>
      <c r="E70" s="60">
        <f t="shared" si="25"/>
        <v>0</v>
      </c>
      <c r="F70" s="107">
        <f t="shared" si="26"/>
        <v>17176684.689999998</v>
      </c>
      <c r="G70" s="62">
        <f t="shared" si="27"/>
        <v>1</v>
      </c>
      <c r="H70" s="9">
        <f>LSUBoard!H70+LSU!H70+LSUA!H70+LSUS!H70+LSUE!H70+LSULaw!H70+HSCS!H70+HSCNO!H70+LSUAg!H70+PBRC!H70+Conway!H70+Long!H70</f>
        <v>0</v>
      </c>
      <c r="I70" s="58">
        <f t="shared" si="28"/>
        <v>0</v>
      </c>
      <c r="J70" s="9">
        <f>LSUBoard!J70+LSU!J70+LSUA!J70+LSUS!J70+LSUE!J70+LSULaw!J70+HSCS!J70+HSCNO!J70+LSUAg!J70+PBRC!J70+Conway!J70+Long!J70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7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 x14ac:dyDescent="0.55000000000000004">
      <c r="A72" s="90" t="s">
        <v>70</v>
      </c>
      <c r="B72" s="9">
        <f>LSUBoard!B72+LSU!B72+LSUA!B72+LSUS!B72+LSUE!B72+LSULaw!B72+HSCS!B72+HSCNO!B72+LSUAg!B72+PBRC!B72+Conway!B72+Long!B72</f>
        <v>0</v>
      </c>
      <c r="C72" s="52">
        <f t="shared" ref="C72:C73" si="29">IF(ISBLANK(B72),"  ",IF(F72&gt;0,B72/F72,IF(B72&gt;0,1,0)))</f>
        <v>0</v>
      </c>
      <c r="D72" s="9">
        <f>LSUBoard!D72+LSU!D72+LSUA!D72+LSUS!D72+LSUE!D72+LSULaw!D72+HSCS!D72+HSCNO!D72+LSUAg!D72+PBRC!D72+Conway!D72+Long!D72</f>
        <v>35414548</v>
      </c>
      <c r="E72" s="54">
        <f t="shared" ref="E72:E73" si="30">IF(ISBLANK(D72),"  ",IF(F72&gt;0,D72/F72,IF(D72&gt;0,1,0)))</f>
        <v>1</v>
      </c>
      <c r="F72" s="560">
        <f t="shared" ref="F72:F73" si="31">D72+B72</f>
        <v>35414548</v>
      </c>
      <c r="G72" s="56">
        <f t="shared" ref="G72:G73" si="32">IF(ISBLANK(F72),"  ",IF(F95&gt;0,F72/F95,IF(F72&gt;0,1,0)))</f>
        <v>1</v>
      </c>
      <c r="H72" s="9">
        <f>LSUBoard!H72+LSU!H72+LSUA!H72+LSUS!H72+LSUE!H72+LSULaw!H72+HSCS!H72+HSCNO!H72+LSUAg!H72+PBRC!H72+Conway!H72+Long!H72</f>
        <v>0</v>
      </c>
      <c r="I72" s="52">
        <f t="shared" ref="I72:I73" si="33">IF(ISBLANK(H72),"  ",IF(L72&gt;0,H72/L72,IF(H72&gt;0,1,0)))</f>
        <v>0</v>
      </c>
      <c r="J72" s="9">
        <f>LSUBoard!J72+LSU!J72+LSUA!J72+LSUS!J72+LSUE!J72+LSULaw!J72+HSCS!J72+HSCNO!J72+LSUAg!J72+PBRC!J72+Conway!J72+Long!J72</f>
        <v>31800000</v>
      </c>
      <c r="K72" s="54">
        <f>IF(ISBLANK(J72),"  ",IF(L72&gt;0,J72/L72,IF(J72&gt;0,1,0)))</f>
        <v>1</v>
      </c>
      <c r="L72" s="68">
        <f>J72+H72</f>
        <v>31800000</v>
      </c>
      <c r="M72" s="56">
        <f>IF(ISBLANK(L72),"  ",IF(L76&gt;0,L72/L76,IF(L72&gt;0,1,0)))</f>
        <v>1.5517764583913929E-2</v>
      </c>
    </row>
    <row r="73" spans="1:14" s="11" customFormat="1" ht="44.25" x14ac:dyDescent="0.55000000000000004">
      <c r="A73" s="41" t="s">
        <v>71</v>
      </c>
      <c r="B73" s="9">
        <f>LSUBoard!B73+LSU!B73+LSUA!B73+LSUS!B73+LSUE!B73+LSULaw!B73+HSCS!B73+HSCNO!B73+LSUAg!B73+PBRC!B73+Conway!B73+Long!B73</f>
        <v>12935478</v>
      </c>
      <c r="C73" s="58">
        <f t="shared" si="29"/>
        <v>7.2973416014460959E-2</v>
      </c>
      <c r="D73" s="9">
        <f>LSUBoard!D73+LSU!D73+LSUA!D73+LSUS!D73+LSUE!D73+LSULaw!D73+HSCS!D73+HSCNO!D73+LSUAg!D73+PBRC!D73+Conway!D73+Long!D73</f>
        <v>164327403.56</v>
      </c>
      <c r="E73" s="60">
        <f t="shared" si="30"/>
        <v>0.92702658398553905</v>
      </c>
      <c r="F73" s="107">
        <f t="shared" si="31"/>
        <v>177262881.56</v>
      </c>
      <c r="G73" s="62">
        <f t="shared" si="32"/>
        <v>1</v>
      </c>
      <c r="H73" s="9">
        <f>LSUBoard!H73+LSU!H73+LSUA!H73+LSUS!H73+LSUE!H73+LSULaw!H73+HSCS!H73+HSCNO!H73+LSUAg!H73+PBRC!H73+Conway!H73+Long!H73</f>
        <v>13018275</v>
      </c>
      <c r="I73" s="58">
        <f t="shared" si="33"/>
        <v>7.2531463994777931E-2</v>
      </c>
      <c r="J73" s="9">
        <f>LSUBoard!J73+LSU!J73+LSUA!J73+LSUS!J73+LSUE!J73+LSULaw!J73+HSCS!J73+HSCNO!J73+LSUAg!J73+PBRC!J73+Conway!J73+Long!J73</f>
        <v>166466245</v>
      </c>
      <c r="K73" s="60">
        <f>IF(ISBLANK(J73),"  ",IF(L73&gt;0,J73/L73,IF(J73&gt;0,1,0)))</f>
        <v>0.92746853600522206</v>
      </c>
      <c r="L73" s="44">
        <f>J73+H73</f>
        <v>179484520</v>
      </c>
      <c r="M73" s="62">
        <f>IF(ISBLANK(L73),"  ",IF(L76&gt;0,L73/L76,IF(L73&gt;0,1,0)))</f>
        <v>8.7584859365307896E-2</v>
      </c>
    </row>
    <row r="74" spans="1:14" s="86" customFormat="1" ht="45" x14ac:dyDescent="0.6">
      <c r="A74" s="87" t="s">
        <v>72</v>
      </c>
      <c r="B74" s="118">
        <f>B73+B72+B70+B69</f>
        <v>30112162.689999998</v>
      </c>
      <c r="C74" s="81">
        <f t="shared" si="0"/>
        <v>0.1309866502967878</v>
      </c>
      <c r="D74" s="96">
        <f>D73+D72+D70+D69</f>
        <v>199775101.56</v>
      </c>
      <c r="E74" s="84">
        <f>IF(ISBLANK(D74),"  ",IF(F74&gt;0,D74/F74,IF(D74&gt;0,1,0)))</f>
        <v>0.8690133497032122</v>
      </c>
      <c r="F74" s="119">
        <f>F73+F72+F71+F70+F69</f>
        <v>229887264.25</v>
      </c>
      <c r="G74" s="83">
        <f>IF(ISBLANK(F74),"  ",IF(F76&gt;0,F74/F76,IF(F74&gt;0,1,0)))</f>
        <v>0.10752286635522522</v>
      </c>
      <c r="H74" s="118">
        <f>H73+H72+H70+H69</f>
        <v>13018275</v>
      </c>
      <c r="I74" s="81">
        <f>IF(ISBLANK(H74),"  ",IF(L74&gt;0,H74/L74,IF(H74&gt;0,1,0)))</f>
        <v>6.1604113958673018E-2</v>
      </c>
      <c r="J74" s="96">
        <f>J73+J72+J70+J69</f>
        <v>198303245</v>
      </c>
      <c r="K74" s="84">
        <f>IF(ISBLANK(J74),"  ",IF(L74&gt;0,J74/L74,IF(J74&gt;0,1,0)))</f>
        <v>0.93839588604132695</v>
      </c>
      <c r="L74" s="119">
        <f>L73+L72+L71+L70+L69</f>
        <v>211321520</v>
      </c>
      <c r="M74" s="83">
        <f>IF(ISBLANK(L74),"  ",IF(L76&gt;0,L74/L76,IF(L74&gt;0,1,0)))</f>
        <v>0.10312067920990123</v>
      </c>
    </row>
    <row r="75" spans="1:14" s="86" customFormat="1" ht="45" x14ac:dyDescent="0.6">
      <c r="A75" s="87" t="s">
        <v>73</v>
      </c>
      <c r="B75" s="134">
        <f>LSUBoard!B75+LSU!B75+LSUA!B75+LSUS!B75+LSUE!B75+LSULaw!B75+HSCS!B75+HSCNO!B75+LSUAg!B75+PBRC!B75+Conway!B75+Long!B75</f>
        <v>0</v>
      </c>
      <c r="C75" s="81">
        <f>IF(ISBLANK(B75),"  ",IF(F75&gt;0,B75/F75,IF(B75&gt;0,1,0)))</f>
        <v>0</v>
      </c>
      <c r="D75" s="143">
        <f>LSUBoard!D75+LSU!D75+LSUA!D75+LSUS!D75+LSUE!D75+LSULaw!D75+HSCS!D75+HSCNO!D75+LSUAg!D75+PBRC!D75+Conway!D75+Long!D75</f>
        <v>0</v>
      </c>
      <c r="E75" s="84">
        <f>IF(ISBLANK(D75),"  ",IF(F75&gt;0,D75/F75,IF(D75&gt;0,1,0)))</f>
        <v>0</v>
      </c>
      <c r="F75" s="120">
        <f>D75+B75</f>
        <v>0</v>
      </c>
      <c r="G75" s="83">
        <f>IF(ISBLANK(F75),"  ",IF(F77&gt;0,F75/F77,IF(F75&gt;0,1,0)))</f>
        <v>0</v>
      </c>
      <c r="H75" s="134">
        <f>LSUBoard!H75+LSU!H75+LSUA!H75+LSUS!H75+LSUE!H75+LSULaw!H75+HSCS!H75+HSCNO!H75+LSUAg!H75+PBRC!H75+Conway!H75+Long!H75</f>
        <v>0</v>
      </c>
      <c r="I75" s="81">
        <f>IF(ISBLANK(H75),"  ",IF(L75&gt;0,H75/L75,IF(H75&gt;0,1,0)))</f>
        <v>0</v>
      </c>
      <c r="J75" s="143">
        <f>LSUBoard!J75+LSU!J75+LSUA!J75+LSUS!J75+LSUE!J75+LSULaw!J75+HSCS!J75+HSCNO!J75+LSUAg!J75+PBRC!J75+Conway!J75+Long!J75</f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86" customFormat="1" ht="45.75" thickBot="1" x14ac:dyDescent="0.65">
      <c r="A76" s="121" t="s">
        <v>74</v>
      </c>
      <c r="B76" s="122">
        <f>B74+B67+B47+B40+B48+B75</f>
        <v>962997168.85000002</v>
      </c>
      <c r="C76" s="123">
        <f t="shared" si="0"/>
        <v>0.4504130153731159</v>
      </c>
      <c r="D76" s="122">
        <f>D74+D67+D47+D40+D48+D75</f>
        <v>1173184411.46</v>
      </c>
      <c r="E76" s="124">
        <f>IF(ISBLANK(D76),"  ",IF(F76&gt;0,D76/F76,IF(D76&gt;0,1,0)))</f>
        <v>0.54872178802505001</v>
      </c>
      <c r="F76" s="122">
        <f>F74+F67+F47+F40+F48+F75</f>
        <v>2138031397.8099999</v>
      </c>
      <c r="G76" s="125">
        <f>IF(ISBLANK(F76),"  ",IF(F76&gt;0,F76/F76,IF(F76&gt;0,1,0)))</f>
        <v>1</v>
      </c>
      <c r="H76" s="122">
        <f>H74+H67+H47+H40+H48+H75</f>
        <v>974913894</v>
      </c>
      <c r="I76" s="123">
        <f>IF(ISBLANK(H76),"  ",IF(L76&gt;0,H76/L76,IF(H76&gt;0,1,0)))</f>
        <v>0.47573849989556033</v>
      </c>
      <c r="J76" s="122">
        <f>J74+J67+J47+J40+J48+J75</f>
        <v>1074350343</v>
      </c>
      <c r="K76" s="124">
        <f>IF(ISBLANK(J76),"  ",IF(L76&gt;0,J76/L76,IF(J76&gt;0,1,0)))</f>
        <v>0.52426150010443973</v>
      </c>
      <c r="L76" s="122">
        <f>L74+L67+L47+L40+L48+L75</f>
        <v>2049264237</v>
      </c>
      <c r="M76" s="125">
        <f>IF(ISBLANK(L76),"  ",IF(L76&gt;0,L76/L76,IF(L76&gt;0,1,0)))</f>
        <v>1</v>
      </c>
    </row>
    <row r="77" spans="1:14" ht="21" thickTop="1" x14ac:dyDescent="0.3">
      <c r="A77" s="126"/>
      <c r="B77" s="127"/>
      <c r="C77" s="128"/>
      <c r="D77" s="127"/>
      <c r="E77" s="128"/>
      <c r="F77" s="127"/>
      <c r="G77" s="128"/>
      <c r="H77" s="127"/>
      <c r="I77" s="128"/>
      <c r="J77" s="127"/>
      <c r="K77" s="128"/>
      <c r="L77" s="127"/>
      <c r="M77" s="128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46"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129" customWidth="1"/>
    <col min="2" max="2" width="56.42578125" style="130" customWidth="1"/>
    <col min="3" max="3" width="45.5703125" style="129" customWidth="1"/>
    <col min="4" max="4" width="52.140625" style="130" customWidth="1"/>
    <col min="5" max="5" width="45.5703125" style="129" customWidth="1"/>
    <col min="6" max="6" width="50.28515625" style="130" customWidth="1"/>
    <col min="7" max="7" width="45.5703125" style="129" customWidth="1"/>
    <col min="8" max="8" width="54.7109375" style="130" customWidth="1"/>
    <col min="9" max="9" width="45.5703125" style="129" customWidth="1"/>
    <col min="10" max="10" width="50.28515625" style="130" customWidth="1"/>
    <col min="11" max="11" width="45.5703125" style="129" customWidth="1"/>
    <col min="12" max="12" width="50.28515625" style="130" customWidth="1"/>
    <col min="13" max="13" width="45.5703125" style="129" customWidth="1"/>
    <col min="14" max="256" width="12.42578125" style="129"/>
    <col min="257" max="257" width="186.7109375" style="129" customWidth="1"/>
    <col min="258" max="258" width="56.42578125" style="129" customWidth="1"/>
    <col min="259" max="263" width="45.5703125" style="129" customWidth="1"/>
    <col min="264" max="264" width="54.7109375" style="129" customWidth="1"/>
    <col min="265" max="269" width="45.5703125" style="129" customWidth="1"/>
    <col min="270" max="512" width="12.42578125" style="129"/>
    <col min="513" max="513" width="186.7109375" style="129" customWidth="1"/>
    <col min="514" max="514" width="56.42578125" style="129" customWidth="1"/>
    <col min="515" max="519" width="45.5703125" style="129" customWidth="1"/>
    <col min="520" max="520" width="54.7109375" style="129" customWidth="1"/>
    <col min="521" max="525" width="45.5703125" style="129" customWidth="1"/>
    <col min="526" max="768" width="12.42578125" style="129"/>
    <col min="769" max="769" width="186.7109375" style="129" customWidth="1"/>
    <col min="770" max="770" width="56.42578125" style="129" customWidth="1"/>
    <col min="771" max="775" width="45.5703125" style="129" customWidth="1"/>
    <col min="776" max="776" width="54.7109375" style="129" customWidth="1"/>
    <col min="777" max="781" width="45.5703125" style="129" customWidth="1"/>
    <col min="782" max="1024" width="12.42578125" style="129"/>
    <col min="1025" max="1025" width="186.7109375" style="129" customWidth="1"/>
    <col min="1026" max="1026" width="56.42578125" style="129" customWidth="1"/>
    <col min="1027" max="1031" width="45.5703125" style="129" customWidth="1"/>
    <col min="1032" max="1032" width="54.7109375" style="129" customWidth="1"/>
    <col min="1033" max="1037" width="45.5703125" style="129" customWidth="1"/>
    <col min="1038" max="1280" width="12.42578125" style="129"/>
    <col min="1281" max="1281" width="186.7109375" style="129" customWidth="1"/>
    <col min="1282" max="1282" width="56.42578125" style="129" customWidth="1"/>
    <col min="1283" max="1287" width="45.5703125" style="129" customWidth="1"/>
    <col min="1288" max="1288" width="54.7109375" style="129" customWidth="1"/>
    <col min="1289" max="1293" width="45.5703125" style="129" customWidth="1"/>
    <col min="1294" max="1536" width="12.42578125" style="129"/>
    <col min="1537" max="1537" width="186.7109375" style="129" customWidth="1"/>
    <col min="1538" max="1538" width="56.42578125" style="129" customWidth="1"/>
    <col min="1539" max="1543" width="45.5703125" style="129" customWidth="1"/>
    <col min="1544" max="1544" width="54.7109375" style="129" customWidth="1"/>
    <col min="1545" max="1549" width="45.5703125" style="129" customWidth="1"/>
    <col min="1550" max="1792" width="12.42578125" style="129"/>
    <col min="1793" max="1793" width="186.7109375" style="129" customWidth="1"/>
    <col min="1794" max="1794" width="56.42578125" style="129" customWidth="1"/>
    <col min="1795" max="1799" width="45.5703125" style="129" customWidth="1"/>
    <col min="1800" max="1800" width="54.7109375" style="129" customWidth="1"/>
    <col min="1801" max="1805" width="45.5703125" style="129" customWidth="1"/>
    <col min="1806" max="2048" width="12.42578125" style="129"/>
    <col min="2049" max="2049" width="186.7109375" style="129" customWidth="1"/>
    <col min="2050" max="2050" width="56.42578125" style="129" customWidth="1"/>
    <col min="2051" max="2055" width="45.5703125" style="129" customWidth="1"/>
    <col min="2056" max="2056" width="54.7109375" style="129" customWidth="1"/>
    <col min="2057" max="2061" width="45.5703125" style="129" customWidth="1"/>
    <col min="2062" max="2304" width="12.42578125" style="129"/>
    <col min="2305" max="2305" width="186.7109375" style="129" customWidth="1"/>
    <col min="2306" max="2306" width="56.42578125" style="129" customWidth="1"/>
    <col min="2307" max="2311" width="45.5703125" style="129" customWidth="1"/>
    <col min="2312" max="2312" width="54.7109375" style="129" customWidth="1"/>
    <col min="2313" max="2317" width="45.5703125" style="129" customWidth="1"/>
    <col min="2318" max="2560" width="12.42578125" style="129"/>
    <col min="2561" max="2561" width="186.7109375" style="129" customWidth="1"/>
    <col min="2562" max="2562" width="56.42578125" style="129" customWidth="1"/>
    <col min="2563" max="2567" width="45.5703125" style="129" customWidth="1"/>
    <col min="2568" max="2568" width="54.7109375" style="129" customWidth="1"/>
    <col min="2569" max="2573" width="45.5703125" style="129" customWidth="1"/>
    <col min="2574" max="2816" width="12.42578125" style="129"/>
    <col min="2817" max="2817" width="186.7109375" style="129" customWidth="1"/>
    <col min="2818" max="2818" width="56.42578125" style="129" customWidth="1"/>
    <col min="2819" max="2823" width="45.5703125" style="129" customWidth="1"/>
    <col min="2824" max="2824" width="54.7109375" style="129" customWidth="1"/>
    <col min="2825" max="2829" width="45.5703125" style="129" customWidth="1"/>
    <col min="2830" max="3072" width="12.42578125" style="129"/>
    <col min="3073" max="3073" width="186.7109375" style="129" customWidth="1"/>
    <col min="3074" max="3074" width="56.42578125" style="129" customWidth="1"/>
    <col min="3075" max="3079" width="45.5703125" style="129" customWidth="1"/>
    <col min="3080" max="3080" width="54.7109375" style="129" customWidth="1"/>
    <col min="3081" max="3085" width="45.5703125" style="129" customWidth="1"/>
    <col min="3086" max="3328" width="12.42578125" style="129"/>
    <col min="3329" max="3329" width="186.7109375" style="129" customWidth="1"/>
    <col min="3330" max="3330" width="56.42578125" style="129" customWidth="1"/>
    <col min="3331" max="3335" width="45.5703125" style="129" customWidth="1"/>
    <col min="3336" max="3336" width="54.7109375" style="129" customWidth="1"/>
    <col min="3337" max="3341" width="45.5703125" style="129" customWidth="1"/>
    <col min="3342" max="3584" width="12.42578125" style="129"/>
    <col min="3585" max="3585" width="186.7109375" style="129" customWidth="1"/>
    <col min="3586" max="3586" width="56.42578125" style="129" customWidth="1"/>
    <col min="3587" max="3591" width="45.5703125" style="129" customWidth="1"/>
    <col min="3592" max="3592" width="54.7109375" style="129" customWidth="1"/>
    <col min="3593" max="3597" width="45.5703125" style="129" customWidth="1"/>
    <col min="3598" max="3840" width="12.42578125" style="129"/>
    <col min="3841" max="3841" width="186.7109375" style="129" customWidth="1"/>
    <col min="3842" max="3842" width="56.42578125" style="129" customWidth="1"/>
    <col min="3843" max="3847" width="45.5703125" style="129" customWidth="1"/>
    <col min="3848" max="3848" width="54.7109375" style="129" customWidth="1"/>
    <col min="3849" max="3853" width="45.5703125" style="129" customWidth="1"/>
    <col min="3854" max="4096" width="12.42578125" style="129"/>
    <col min="4097" max="4097" width="186.7109375" style="129" customWidth="1"/>
    <col min="4098" max="4098" width="56.42578125" style="129" customWidth="1"/>
    <col min="4099" max="4103" width="45.5703125" style="129" customWidth="1"/>
    <col min="4104" max="4104" width="54.7109375" style="129" customWidth="1"/>
    <col min="4105" max="4109" width="45.5703125" style="129" customWidth="1"/>
    <col min="4110" max="4352" width="12.42578125" style="129"/>
    <col min="4353" max="4353" width="186.7109375" style="129" customWidth="1"/>
    <col min="4354" max="4354" width="56.42578125" style="129" customWidth="1"/>
    <col min="4355" max="4359" width="45.5703125" style="129" customWidth="1"/>
    <col min="4360" max="4360" width="54.7109375" style="129" customWidth="1"/>
    <col min="4361" max="4365" width="45.5703125" style="129" customWidth="1"/>
    <col min="4366" max="4608" width="12.42578125" style="129"/>
    <col min="4609" max="4609" width="186.7109375" style="129" customWidth="1"/>
    <col min="4610" max="4610" width="56.42578125" style="129" customWidth="1"/>
    <col min="4611" max="4615" width="45.5703125" style="129" customWidth="1"/>
    <col min="4616" max="4616" width="54.7109375" style="129" customWidth="1"/>
    <col min="4617" max="4621" width="45.5703125" style="129" customWidth="1"/>
    <col min="4622" max="4864" width="12.42578125" style="129"/>
    <col min="4865" max="4865" width="186.7109375" style="129" customWidth="1"/>
    <col min="4866" max="4866" width="56.42578125" style="129" customWidth="1"/>
    <col min="4867" max="4871" width="45.5703125" style="129" customWidth="1"/>
    <col min="4872" max="4872" width="54.7109375" style="129" customWidth="1"/>
    <col min="4873" max="4877" width="45.5703125" style="129" customWidth="1"/>
    <col min="4878" max="5120" width="12.42578125" style="129"/>
    <col min="5121" max="5121" width="186.7109375" style="129" customWidth="1"/>
    <col min="5122" max="5122" width="56.42578125" style="129" customWidth="1"/>
    <col min="5123" max="5127" width="45.5703125" style="129" customWidth="1"/>
    <col min="5128" max="5128" width="54.7109375" style="129" customWidth="1"/>
    <col min="5129" max="5133" width="45.5703125" style="129" customWidth="1"/>
    <col min="5134" max="5376" width="12.42578125" style="129"/>
    <col min="5377" max="5377" width="186.7109375" style="129" customWidth="1"/>
    <col min="5378" max="5378" width="56.42578125" style="129" customWidth="1"/>
    <col min="5379" max="5383" width="45.5703125" style="129" customWidth="1"/>
    <col min="5384" max="5384" width="54.7109375" style="129" customWidth="1"/>
    <col min="5385" max="5389" width="45.5703125" style="129" customWidth="1"/>
    <col min="5390" max="5632" width="12.42578125" style="129"/>
    <col min="5633" max="5633" width="186.7109375" style="129" customWidth="1"/>
    <col min="5634" max="5634" width="56.42578125" style="129" customWidth="1"/>
    <col min="5635" max="5639" width="45.5703125" style="129" customWidth="1"/>
    <col min="5640" max="5640" width="54.7109375" style="129" customWidth="1"/>
    <col min="5641" max="5645" width="45.5703125" style="129" customWidth="1"/>
    <col min="5646" max="5888" width="12.42578125" style="129"/>
    <col min="5889" max="5889" width="186.7109375" style="129" customWidth="1"/>
    <col min="5890" max="5890" width="56.42578125" style="129" customWidth="1"/>
    <col min="5891" max="5895" width="45.5703125" style="129" customWidth="1"/>
    <col min="5896" max="5896" width="54.7109375" style="129" customWidth="1"/>
    <col min="5897" max="5901" width="45.5703125" style="129" customWidth="1"/>
    <col min="5902" max="6144" width="12.42578125" style="129"/>
    <col min="6145" max="6145" width="186.7109375" style="129" customWidth="1"/>
    <col min="6146" max="6146" width="56.42578125" style="129" customWidth="1"/>
    <col min="6147" max="6151" width="45.5703125" style="129" customWidth="1"/>
    <col min="6152" max="6152" width="54.7109375" style="129" customWidth="1"/>
    <col min="6153" max="6157" width="45.5703125" style="129" customWidth="1"/>
    <col min="6158" max="6400" width="12.42578125" style="129"/>
    <col min="6401" max="6401" width="186.7109375" style="129" customWidth="1"/>
    <col min="6402" max="6402" width="56.42578125" style="129" customWidth="1"/>
    <col min="6403" max="6407" width="45.5703125" style="129" customWidth="1"/>
    <col min="6408" max="6408" width="54.7109375" style="129" customWidth="1"/>
    <col min="6409" max="6413" width="45.5703125" style="129" customWidth="1"/>
    <col min="6414" max="6656" width="12.42578125" style="129"/>
    <col min="6657" max="6657" width="186.7109375" style="129" customWidth="1"/>
    <col min="6658" max="6658" width="56.42578125" style="129" customWidth="1"/>
    <col min="6659" max="6663" width="45.5703125" style="129" customWidth="1"/>
    <col min="6664" max="6664" width="54.7109375" style="129" customWidth="1"/>
    <col min="6665" max="6669" width="45.5703125" style="129" customWidth="1"/>
    <col min="6670" max="6912" width="12.42578125" style="129"/>
    <col min="6913" max="6913" width="186.7109375" style="129" customWidth="1"/>
    <col min="6914" max="6914" width="56.42578125" style="129" customWidth="1"/>
    <col min="6915" max="6919" width="45.5703125" style="129" customWidth="1"/>
    <col min="6920" max="6920" width="54.7109375" style="129" customWidth="1"/>
    <col min="6921" max="6925" width="45.5703125" style="129" customWidth="1"/>
    <col min="6926" max="7168" width="12.42578125" style="129"/>
    <col min="7169" max="7169" width="186.7109375" style="129" customWidth="1"/>
    <col min="7170" max="7170" width="56.42578125" style="129" customWidth="1"/>
    <col min="7171" max="7175" width="45.5703125" style="129" customWidth="1"/>
    <col min="7176" max="7176" width="54.7109375" style="129" customWidth="1"/>
    <col min="7177" max="7181" width="45.5703125" style="129" customWidth="1"/>
    <col min="7182" max="7424" width="12.42578125" style="129"/>
    <col min="7425" max="7425" width="186.7109375" style="129" customWidth="1"/>
    <col min="7426" max="7426" width="56.42578125" style="129" customWidth="1"/>
    <col min="7427" max="7431" width="45.5703125" style="129" customWidth="1"/>
    <col min="7432" max="7432" width="54.7109375" style="129" customWidth="1"/>
    <col min="7433" max="7437" width="45.5703125" style="129" customWidth="1"/>
    <col min="7438" max="7680" width="12.42578125" style="129"/>
    <col min="7681" max="7681" width="186.7109375" style="129" customWidth="1"/>
    <col min="7682" max="7682" width="56.42578125" style="129" customWidth="1"/>
    <col min="7683" max="7687" width="45.5703125" style="129" customWidth="1"/>
    <col min="7688" max="7688" width="54.7109375" style="129" customWidth="1"/>
    <col min="7689" max="7693" width="45.5703125" style="129" customWidth="1"/>
    <col min="7694" max="7936" width="12.42578125" style="129"/>
    <col min="7937" max="7937" width="186.7109375" style="129" customWidth="1"/>
    <col min="7938" max="7938" width="56.42578125" style="129" customWidth="1"/>
    <col min="7939" max="7943" width="45.5703125" style="129" customWidth="1"/>
    <col min="7944" max="7944" width="54.7109375" style="129" customWidth="1"/>
    <col min="7945" max="7949" width="45.5703125" style="129" customWidth="1"/>
    <col min="7950" max="8192" width="12.42578125" style="129"/>
    <col min="8193" max="8193" width="186.7109375" style="129" customWidth="1"/>
    <col min="8194" max="8194" width="56.42578125" style="129" customWidth="1"/>
    <col min="8195" max="8199" width="45.5703125" style="129" customWidth="1"/>
    <col min="8200" max="8200" width="54.7109375" style="129" customWidth="1"/>
    <col min="8201" max="8205" width="45.5703125" style="129" customWidth="1"/>
    <col min="8206" max="8448" width="12.42578125" style="129"/>
    <col min="8449" max="8449" width="186.7109375" style="129" customWidth="1"/>
    <col min="8450" max="8450" width="56.42578125" style="129" customWidth="1"/>
    <col min="8451" max="8455" width="45.5703125" style="129" customWidth="1"/>
    <col min="8456" max="8456" width="54.7109375" style="129" customWidth="1"/>
    <col min="8457" max="8461" width="45.5703125" style="129" customWidth="1"/>
    <col min="8462" max="8704" width="12.42578125" style="129"/>
    <col min="8705" max="8705" width="186.7109375" style="129" customWidth="1"/>
    <col min="8706" max="8706" width="56.42578125" style="129" customWidth="1"/>
    <col min="8707" max="8711" width="45.5703125" style="129" customWidth="1"/>
    <col min="8712" max="8712" width="54.7109375" style="129" customWidth="1"/>
    <col min="8713" max="8717" width="45.5703125" style="129" customWidth="1"/>
    <col min="8718" max="8960" width="12.42578125" style="129"/>
    <col min="8961" max="8961" width="186.7109375" style="129" customWidth="1"/>
    <col min="8962" max="8962" width="56.42578125" style="129" customWidth="1"/>
    <col min="8963" max="8967" width="45.5703125" style="129" customWidth="1"/>
    <col min="8968" max="8968" width="54.7109375" style="129" customWidth="1"/>
    <col min="8969" max="8973" width="45.5703125" style="129" customWidth="1"/>
    <col min="8974" max="9216" width="12.42578125" style="129"/>
    <col min="9217" max="9217" width="186.7109375" style="129" customWidth="1"/>
    <col min="9218" max="9218" width="56.42578125" style="129" customWidth="1"/>
    <col min="9219" max="9223" width="45.5703125" style="129" customWidth="1"/>
    <col min="9224" max="9224" width="54.7109375" style="129" customWidth="1"/>
    <col min="9225" max="9229" width="45.5703125" style="129" customWidth="1"/>
    <col min="9230" max="9472" width="12.42578125" style="129"/>
    <col min="9473" max="9473" width="186.7109375" style="129" customWidth="1"/>
    <col min="9474" max="9474" width="56.42578125" style="129" customWidth="1"/>
    <col min="9475" max="9479" width="45.5703125" style="129" customWidth="1"/>
    <col min="9480" max="9480" width="54.7109375" style="129" customWidth="1"/>
    <col min="9481" max="9485" width="45.5703125" style="129" customWidth="1"/>
    <col min="9486" max="9728" width="12.42578125" style="129"/>
    <col min="9729" max="9729" width="186.7109375" style="129" customWidth="1"/>
    <col min="9730" max="9730" width="56.42578125" style="129" customWidth="1"/>
    <col min="9731" max="9735" width="45.5703125" style="129" customWidth="1"/>
    <col min="9736" max="9736" width="54.7109375" style="129" customWidth="1"/>
    <col min="9737" max="9741" width="45.5703125" style="129" customWidth="1"/>
    <col min="9742" max="9984" width="12.42578125" style="129"/>
    <col min="9985" max="9985" width="186.7109375" style="129" customWidth="1"/>
    <col min="9986" max="9986" width="56.42578125" style="129" customWidth="1"/>
    <col min="9987" max="9991" width="45.5703125" style="129" customWidth="1"/>
    <col min="9992" max="9992" width="54.7109375" style="129" customWidth="1"/>
    <col min="9993" max="9997" width="45.5703125" style="129" customWidth="1"/>
    <col min="9998" max="10240" width="12.42578125" style="129"/>
    <col min="10241" max="10241" width="186.7109375" style="129" customWidth="1"/>
    <col min="10242" max="10242" width="56.42578125" style="129" customWidth="1"/>
    <col min="10243" max="10247" width="45.5703125" style="129" customWidth="1"/>
    <col min="10248" max="10248" width="54.7109375" style="129" customWidth="1"/>
    <col min="10249" max="10253" width="45.5703125" style="129" customWidth="1"/>
    <col min="10254" max="10496" width="12.42578125" style="129"/>
    <col min="10497" max="10497" width="186.7109375" style="129" customWidth="1"/>
    <col min="10498" max="10498" width="56.42578125" style="129" customWidth="1"/>
    <col min="10499" max="10503" width="45.5703125" style="129" customWidth="1"/>
    <col min="10504" max="10504" width="54.7109375" style="129" customWidth="1"/>
    <col min="10505" max="10509" width="45.5703125" style="129" customWidth="1"/>
    <col min="10510" max="10752" width="12.42578125" style="129"/>
    <col min="10753" max="10753" width="186.7109375" style="129" customWidth="1"/>
    <col min="10754" max="10754" width="56.42578125" style="129" customWidth="1"/>
    <col min="10755" max="10759" width="45.5703125" style="129" customWidth="1"/>
    <col min="10760" max="10760" width="54.7109375" style="129" customWidth="1"/>
    <col min="10761" max="10765" width="45.5703125" style="129" customWidth="1"/>
    <col min="10766" max="11008" width="12.42578125" style="129"/>
    <col min="11009" max="11009" width="186.7109375" style="129" customWidth="1"/>
    <col min="11010" max="11010" width="56.42578125" style="129" customWidth="1"/>
    <col min="11011" max="11015" width="45.5703125" style="129" customWidth="1"/>
    <col min="11016" max="11016" width="54.7109375" style="129" customWidth="1"/>
    <col min="11017" max="11021" width="45.5703125" style="129" customWidth="1"/>
    <col min="11022" max="11264" width="12.42578125" style="129"/>
    <col min="11265" max="11265" width="186.7109375" style="129" customWidth="1"/>
    <col min="11266" max="11266" width="56.42578125" style="129" customWidth="1"/>
    <col min="11267" max="11271" width="45.5703125" style="129" customWidth="1"/>
    <col min="11272" max="11272" width="54.7109375" style="129" customWidth="1"/>
    <col min="11273" max="11277" width="45.5703125" style="129" customWidth="1"/>
    <col min="11278" max="11520" width="12.42578125" style="129"/>
    <col min="11521" max="11521" width="186.7109375" style="129" customWidth="1"/>
    <col min="11522" max="11522" width="56.42578125" style="129" customWidth="1"/>
    <col min="11523" max="11527" width="45.5703125" style="129" customWidth="1"/>
    <col min="11528" max="11528" width="54.7109375" style="129" customWidth="1"/>
    <col min="11529" max="11533" width="45.5703125" style="129" customWidth="1"/>
    <col min="11534" max="11776" width="12.42578125" style="129"/>
    <col min="11777" max="11777" width="186.7109375" style="129" customWidth="1"/>
    <col min="11778" max="11778" width="56.42578125" style="129" customWidth="1"/>
    <col min="11779" max="11783" width="45.5703125" style="129" customWidth="1"/>
    <col min="11784" max="11784" width="54.7109375" style="129" customWidth="1"/>
    <col min="11785" max="11789" width="45.5703125" style="129" customWidth="1"/>
    <col min="11790" max="12032" width="12.42578125" style="129"/>
    <col min="12033" max="12033" width="186.7109375" style="129" customWidth="1"/>
    <col min="12034" max="12034" width="56.42578125" style="129" customWidth="1"/>
    <col min="12035" max="12039" width="45.5703125" style="129" customWidth="1"/>
    <col min="12040" max="12040" width="54.7109375" style="129" customWidth="1"/>
    <col min="12041" max="12045" width="45.5703125" style="129" customWidth="1"/>
    <col min="12046" max="12288" width="12.42578125" style="129"/>
    <col min="12289" max="12289" width="186.7109375" style="129" customWidth="1"/>
    <col min="12290" max="12290" width="56.42578125" style="129" customWidth="1"/>
    <col min="12291" max="12295" width="45.5703125" style="129" customWidth="1"/>
    <col min="12296" max="12296" width="54.7109375" style="129" customWidth="1"/>
    <col min="12297" max="12301" width="45.5703125" style="129" customWidth="1"/>
    <col min="12302" max="12544" width="12.42578125" style="129"/>
    <col min="12545" max="12545" width="186.7109375" style="129" customWidth="1"/>
    <col min="12546" max="12546" width="56.42578125" style="129" customWidth="1"/>
    <col min="12547" max="12551" width="45.5703125" style="129" customWidth="1"/>
    <col min="12552" max="12552" width="54.7109375" style="129" customWidth="1"/>
    <col min="12553" max="12557" width="45.5703125" style="129" customWidth="1"/>
    <col min="12558" max="12800" width="12.42578125" style="129"/>
    <col min="12801" max="12801" width="186.7109375" style="129" customWidth="1"/>
    <col min="12802" max="12802" width="56.42578125" style="129" customWidth="1"/>
    <col min="12803" max="12807" width="45.5703125" style="129" customWidth="1"/>
    <col min="12808" max="12808" width="54.7109375" style="129" customWidth="1"/>
    <col min="12809" max="12813" width="45.5703125" style="129" customWidth="1"/>
    <col min="12814" max="13056" width="12.42578125" style="129"/>
    <col min="13057" max="13057" width="186.7109375" style="129" customWidth="1"/>
    <col min="13058" max="13058" width="56.42578125" style="129" customWidth="1"/>
    <col min="13059" max="13063" width="45.5703125" style="129" customWidth="1"/>
    <col min="13064" max="13064" width="54.7109375" style="129" customWidth="1"/>
    <col min="13065" max="13069" width="45.5703125" style="129" customWidth="1"/>
    <col min="13070" max="13312" width="12.42578125" style="129"/>
    <col min="13313" max="13313" width="186.7109375" style="129" customWidth="1"/>
    <col min="13314" max="13314" width="56.42578125" style="129" customWidth="1"/>
    <col min="13315" max="13319" width="45.5703125" style="129" customWidth="1"/>
    <col min="13320" max="13320" width="54.7109375" style="129" customWidth="1"/>
    <col min="13321" max="13325" width="45.5703125" style="129" customWidth="1"/>
    <col min="13326" max="13568" width="12.42578125" style="129"/>
    <col min="13569" max="13569" width="186.7109375" style="129" customWidth="1"/>
    <col min="13570" max="13570" width="56.42578125" style="129" customWidth="1"/>
    <col min="13571" max="13575" width="45.5703125" style="129" customWidth="1"/>
    <col min="13576" max="13576" width="54.7109375" style="129" customWidth="1"/>
    <col min="13577" max="13581" width="45.5703125" style="129" customWidth="1"/>
    <col min="13582" max="13824" width="12.42578125" style="129"/>
    <col min="13825" max="13825" width="186.7109375" style="129" customWidth="1"/>
    <col min="13826" max="13826" width="56.42578125" style="129" customWidth="1"/>
    <col min="13827" max="13831" width="45.5703125" style="129" customWidth="1"/>
    <col min="13832" max="13832" width="54.7109375" style="129" customWidth="1"/>
    <col min="13833" max="13837" width="45.5703125" style="129" customWidth="1"/>
    <col min="13838" max="14080" width="12.42578125" style="129"/>
    <col min="14081" max="14081" width="186.7109375" style="129" customWidth="1"/>
    <col min="14082" max="14082" width="56.42578125" style="129" customWidth="1"/>
    <col min="14083" max="14087" width="45.5703125" style="129" customWidth="1"/>
    <col min="14088" max="14088" width="54.7109375" style="129" customWidth="1"/>
    <col min="14089" max="14093" width="45.5703125" style="129" customWidth="1"/>
    <col min="14094" max="14336" width="12.42578125" style="129"/>
    <col min="14337" max="14337" width="186.7109375" style="129" customWidth="1"/>
    <col min="14338" max="14338" width="56.42578125" style="129" customWidth="1"/>
    <col min="14339" max="14343" width="45.5703125" style="129" customWidth="1"/>
    <col min="14344" max="14344" width="54.7109375" style="129" customWidth="1"/>
    <col min="14345" max="14349" width="45.5703125" style="129" customWidth="1"/>
    <col min="14350" max="14592" width="12.42578125" style="129"/>
    <col min="14593" max="14593" width="186.7109375" style="129" customWidth="1"/>
    <col min="14594" max="14594" width="56.42578125" style="129" customWidth="1"/>
    <col min="14595" max="14599" width="45.5703125" style="129" customWidth="1"/>
    <col min="14600" max="14600" width="54.7109375" style="129" customWidth="1"/>
    <col min="14601" max="14605" width="45.5703125" style="129" customWidth="1"/>
    <col min="14606" max="14848" width="12.42578125" style="129"/>
    <col min="14849" max="14849" width="186.7109375" style="129" customWidth="1"/>
    <col min="14850" max="14850" width="56.42578125" style="129" customWidth="1"/>
    <col min="14851" max="14855" width="45.5703125" style="129" customWidth="1"/>
    <col min="14856" max="14856" width="54.7109375" style="129" customWidth="1"/>
    <col min="14857" max="14861" width="45.5703125" style="129" customWidth="1"/>
    <col min="14862" max="15104" width="12.42578125" style="129"/>
    <col min="15105" max="15105" width="186.7109375" style="129" customWidth="1"/>
    <col min="15106" max="15106" width="56.42578125" style="129" customWidth="1"/>
    <col min="15107" max="15111" width="45.5703125" style="129" customWidth="1"/>
    <col min="15112" max="15112" width="54.7109375" style="129" customWidth="1"/>
    <col min="15113" max="15117" width="45.5703125" style="129" customWidth="1"/>
    <col min="15118" max="15360" width="12.42578125" style="129"/>
    <col min="15361" max="15361" width="186.7109375" style="129" customWidth="1"/>
    <col min="15362" max="15362" width="56.42578125" style="129" customWidth="1"/>
    <col min="15363" max="15367" width="45.5703125" style="129" customWidth="1"/>
    <col min="15368" max="15368" width="54.7109375" style="129" customWidth="1"/>
    <col min="15369" max="15373" width="45.5703125" style="129" customWidth="1"/>
    <col min="15374" max="15616" width="12.42578125" style="129"/>
    <col min="15617" max="15617" width="186.7109375" style="129" customWidth="1"/>
    <col min="15618" max="15618" width="56.42578125" style="129" customWidth="1"/>
    <col min="15619" max="15623" width="45.5703125" style="129" customWidth="1"/>
    <col min="15624" max="15624" width="54.7109375" style="129" customWidth="1"/>
    <col min="15625" max="15629" width="45.5703125" style="129" customWidth="1"/>
    <col min="15630" max="15872" width="12.42578125" style="129"/>
    <col min="15873" max="15873" width="186.7109375" style="129" customWidth="1"/>
    <col min="15874" max="15874" width="56.42578125" style="129" customWidth="1"/>
    <col min="15875" max="15879" width="45.5703125" style="129" customWidth="1"/>
    <col min="15880" max="15880" width="54.7109375" style="129" customWidth="1"/>
    <col min="15881" max="15885" width="45.5703125" style="129" customWidth="1"/>
    <col min="15886" max="16128" width="12.42578125" style="129"/>
    <col min="16129" max="16129" width="186.7109375" style="129" customWidth="1"/>
    <col min="16130" max="16130" width="56.42578125" style="129" customWidth="1"/>
    <col min="16131" max="16135" width="45.5703125" style="129" customWidth="1"/>
    <col min="16136" max="16136" width="54.7109375" style="129" customWidth="1"/>
    <col min="16137" max="16141" width="45.5703125" style="129" customWidth="1"/>
    <col min="16142" max="16384" width="12.42578125" style="129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111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266" customFormat="1" ht="45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44.25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44.25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44.25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11" customFormat="1" ht="44.25" x14ac:dyDescent="0.55000000000000004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 x14ac:dyDescent="0.6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13</v>
      </c>
      <c r="B13" s="9">
        <f>LSUE!B13+SUSLA!B13+LCTCSummary!B13-LCTCBoard!B13-Online!B13</f>
        <v>67513311</v>
      </c>
      <c r="C13" s="52">
        <f t="shared" ref="C13:C76" si="0">IF(ISBLANK(B13),"  ",IF(F13&gt;0,B13/F13,IF(B13&gt;0,1,0)))</f>
        <v>1</v>
      </c>
      <c r="D13" s="53">
        <f>LSUE!D13+SUSLA!D13+LCTCSummary!D13-LCTCBoard!D13-Online!D13</f>
        <v>0</v>
      </c>
      <c r="E13" s="54">
        <f>IF(ISBLANK(D13),"  ",IF(F13&gt;0,D13/F13,IF(D13&gt;0,1,0)))</f>
        <v>0</v>
      </c>
      <c r="F13" s="55">
        <f>D13+B13</f>
        <v>67513311</v>
      </c>
      <c r="G13" s="56">
        <f>IF(ISBLANK(F13),"  ",IF(F76&gt;0,F13/F76,IF(F13&gt;0,1,0)))</f>
        <v>0.11718088709195966</v>
      </c>
      <c r="H13" s="9">
        <f>LSUE!H13+SUSLA!H13+LCTCSummary!H13-LCTCBoard!H13-Online!H13</f>
        <v>118857991</v>
      </c>
      <c r="I13" s="52">
        <f>IF(ISBLANK(H13),"  ",IF(L13&gt;0,H13/L13,IF(H13&gt;0,1,0)))</f>
        <v>1</v>
      </c>
      <c r="J13" s="53">
        <f>LSUE!J13+SUSLA!J13+LCTCSummary!J13-LCTCBoard!J13-Online!J13</f>
        <v>0</v>
      </c>
      <c r="K13" s="54">
        <f>IF(ISBLANK(J13),"  ",IF(L13&gt;0,J13/L13,IF(J13&gt;0,1,0)))</f>
        <v>0</v>
      </c>
      <c r="L13" s="55">
        <f t="shared" ref="L13:L34" si="1">J13+H13</f>
        <v>118857991</v>
      </c>
      <c r="M13" s="56">
        <f>IF(ISBLANK(L13),"  ",IF(L76&gt;0,L13/L76,IF(L13&gt;0,1,0)))</f>
        <v>0.20504160528547472</v>
      </c>
      <c r="N13" s="57"/>
    </row>
    <row r="14" spans="1:17" s="11" customFormat="1" ht="44.25" x14ac:dyDescent="0.55000000000000004">
      <c r="A14" s="21" t="s">
        <v>14</v>
      </c>
      <c r="B14" s="9">
        <f>LSUE!B14+SUSLA!B14+LCTCSummary!B14-LCTCBoard!B14-Online!B14</f>
        <v>0</v>
      </c>
      <c r="C14" s="58">
        <f t="shared" si="0"/>
        <v>0</v>
      </c>
      <c r="D14" s="53">
        <f>LSUE!D14+SUSLA!D14+LCTCSummary!D14-LCTCBoard!D14-Online!D14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LSUE!H14+SUSLA!H14+LCTCSummary!H14-LCTCBoard!H14-Online!H14</f>
        <v>0</v>
      </c>
      <c r="I14" s="58">
        <f>IF(ISBLANK(H14),"  ",IF(L14&gt;0,H14/L14,IF(H14&gt;0,1,0)))</f>
        <v>0</v>
      </c>
      <c r="J14" s="53">
        <f>LSUE!J14+SUSLA!J14+LCTCSummary!J14-LCTCBoard!J14-Online!J14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15</v>
      </c>
      <c r="B15" s="264">
        <f>LSUE!B15+SUSLA!B15+LCTCSummary!B15-LCTCBoard!B15-Online!B15</f>
        <v>54038880</v>
      </c>
      <c r="C15" s="138">
        <f t="shared" si="0"/>
        <v>1</v>
      </c>
      <c r="D15" s="139">
        <f>LSUE!D15+SUSLA!D15+LCTCSummary!D15-LCTCBoard!D15-Online!D15</f>
        <v>0</v>
      </c>
      <c r="E15" s="65">
        <f>IF(ISBLANK(D15),"  ",IF(F15&gt;0,D15/F15,IF(D15&gt;0,1,0)))</f>
        <v>0</v>
      </c>
      <c r="F15" s="48">
        <f>D15+B15</f>
        <v>54038880</v>
      </c>
      <c r="G15" s="66">
        <f>IF(ISBLANK(F15),"  ",IF(F76&gt;0,F15/F76,IF(F15&gt;0,1,0)))</f>
        <v>9.3793709744970991E-2</v>
      </c>
      <c r="H15" s="264">
        <f>LSUE!H15+SUSLA!H15+LCTCSummary!H15-LCTCBoard!H15-Online!H15</f>
        <v>6573628</v>
      </c>
      <c r="I15" s="138">
        <f>IF(ISBLANK(H15),"  ",IF(L15&gt;0,H15/L15,IF(H15&gt;0,1,0)))</f>
        <v>1</v>
      </c>
      <c r="J15" s="139">
        <f>LSUE!J15+SUSLA!J15+LCTCSummary!J15-LCTCBoard!J15-Online!J15</f>
        <v>0</v>
      </c>
      <c r="K15" s="65">
        <f>IF(ISBLANK(J15),"  ",IF(L15&gt;0,J15/L15,IF(J15&gt;0,1,0)))</f>
        <v>0</v>
      </c>
      <c r="L15" s="48">
        <f t="shared" si="1"/>
        <v>6573628</v>
      </c>
      <c r="M15" s="66">
        <f>IF(ISBLANK(L15),"  ",IF(L76&gt;0,L15/L76,IF(L15&gt;0,1,0)))</f>
        <v>1.1340148241859015E-2</v>
      </c>
      <c r="N15" s="35"/>
    </row>
    <row r="16" spans="1:17" s="11" customFormat="1" ht="44.25" x14ac:dyDescent="0.55000000000000004">
      <c r="A16" s="67" t="s">
        <v>16</v>
      </c>
      <c r="B16" s="9">
        <f>LSUE!B16+SUSLA!B16+LCTCSummary!B16-LCTCBoard!B16-Online!B16</f>
        <v>0</v>
      </c>
      <c r="C16" s="52">
        <f t="shared" si="0"/>
        <v>0</v>
      </c>
      <c r="D16" s="53">
        <f>LSUE!D16+SUSLA!D16+LCTCSummary!D16-LCTCBoard!D16-Online!D16</f>
        <v>0</v>
      </c>
      <c r="E16" s="54">
        <f>IF(ISBLANK(D16),"  ",IF(F16&gt;0,D16/F16,IF(D16&gt;0,1,0)))</f>
        <v>0</v>
      </c>
      <c r="F16" s="68">
        <f t="shared" ref="F16:F39" si="2">D16+B16</f>
        <v>0</v>
      </c>
      <c r="G16" s="56">
        <f>IF(ISBLANK(F16),"  ",IF(F76&gt;0,F16/F76,IF(F16&gt;0,1,0)))</f>
        <v>0</v>
      </c>
      <c r="H16" s="9">
        <f>LSUE!H16+SUSLA!H16+LCTCSummary!H16-LCTCBoard!H16-Online!H16</f>
        <v>0</v>
      </c>
      <c r="I16" s="52">
        <f t="shared" ref="I16:I34" si="3">IF(ISBLANK(H16),"  ",IF(L16&gt;0,H16/L16,IF(H16&gt;0,1,0)))</f>
        <v>0</v>
      </c>
      <c r="J16" s="53">
        <f>LSUE!J16+SUSLA!J16+LCTCSummary!J16-LCTCBoard!J16-Online!J16</f>
        <v>0</v>
      </c>
      <c r="K16" s="54">
        <f t="shared" ref="K16:K34" si="4">IF(ISBLANK(J16),"  ",IF(L16&gt;0,J16/L16,IF(J16&gt;0,1,0)))</f>
        <v>0</v>
      </c>
      <c r="L16" s="68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9" t="s">
        <v>17</v>
      </c>
      <c r="B17" s="9">
        <f>LSUE!B17+SUSLA!B17+LCTCSummary!B17-LCTCBoard!B17-Online!B17</f>
        <v>5501580</v>
      </c>
      <c r="C17" s="58">
        <f t="shared" si="0"/>
        <v>1</v>
      </c>
      <c r="D17" s="53">
        <f>LSUE!D17+SUSLA!D17+LCTCSummary!D17-LCTCBoard!D17-Online!D17</f>
        <v>0</v>
      </c>
      <c r="E17" s="54">
        <f t="shared" ref="E17:E34" si="5">IF(ISBLANK(D17),"  ",IF(F17&gt;0,D17/F17,IF(D17&gt;0,1,0)))</f>
        <v>0</v>
      </c>
      <c r="F17" s="44">
        <f t="shared" si="2"/>
        <v>5501580</v>
      </c>
      <c r="G17" s="62">
        <f>IF(ISBLANK(F17),"  ",IF(F76&gt;0,F17/F76,IF(F17&gt;0,1,0)))</f>
        <v>9.5489321329149945E-3</v>
      </c>
      <c r="H17" s="9">
        <f>LSUE!H17+SUSLA!H17+LCTCSummary!H17-LCTCBoard!H17-Online!H17</f>
        <v>5791605</v>
      </c>
      <c r="I17" s="58">
        <f t="shared" si="3"/>
        <v>1</v>
      </c>
      <c r="J17" s="53">
        <f>LSUE!J17+SUSLA!J17+LCTCSummary!J17-LCTCBoard!J17-Online!J17</f>
        <v>0</v>
      </c>
      <c r="K17" s="60">
        <f t="shared" si="4"/>
        <v>0</v>
      </c>
      <c r="L17" s="44">
        <f t="shared" si="1"/>
        <v>5791605</v>
      </c>
      <c r="M17" s="62">
        <f>IF(ISBLANK(L17),"  ",IF(L76&gt;0,L17/L76,IF(L17&gt;0,1,0)))</f>
        <v>9.9910824370183209E-3</v>
      </c>
      <c r="N17" s="35"/>
    </row>
    <row r="18" spans="1:14" s="11" customFormat="1" ht="44.25" x14ac:dyDescent="0.55000000000000004">
      <c r="A18" s="69" t="s">
        <v>18</v>
      </c>
      <c r="B18" s="9">
        <f>LSUE!B18+SUSLA!B18+LCTCSummary!B18-LCTCBoard!B18-Online!B18</f>
        <v>0</v>
      </c>
      <c r="C18" s="58">
        <f t="shared" si="0"/>
        <v>0</v>
      </c>
      <c r="D18" s="53">
        <f>LSUE!D18+SUSLA!D18+LCTCSummary!D18-LCTCBoard!D18-Online!D18</f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9">
        <f>LSUE!H18+SUSLA!H18+LCTCSummary!H18-LCTCBoard!H18-Online!H18</f>
        <v>0</v>
      </c>
      <c r="I18" s="58">
        <f t="shared" si="3"/>
        <v>0</v>
      </c>
      <c r="J18" s="53">
        <f>LSUE!J18+SUSLA!J18+LCTCSummary!J18-LCTCBoard!J18-Online!J18</f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35"/>
    </row>
    <row r="19" spans="1:14" s="11" customFormat="1" ht="44.25" x14ac:dyDescent="0.55000000000000004">
      <c r="A19" s="69" t="s">
        <v>19</v>
      </c>
      <c r="B19" s="9">
        <f>LSUE!B19+SUSLA!B19+LCTCSummary!B19-LCTCBoard!B19-Online!B19</f>
        <v>139931</v>
      </c>
      <c r="C19" s="58">
        <f t="shared" si="0"/>
        <v>1</v>
      </c>
      <c r="D19" s="53">
        <f>LSUE!D19+SUSLA!D19+LCTCSummary!D19-LCTCBoard!D19-Online!D19</f>
        <v>0</v>
      </c>
      <c r="E19" s="54">
        <f t="shared" si="5"/>
        <v>0</v>
      </c>
      <c r="F19" s="44">
        <f t="shared" si="2"/>
        <v>139931</v>
      </c>
      <c r="G19" s="62">
        <f>IF(ISBLANK(F19),"  ",IF(F76&gt;0,F19/F76,IF(F19&gt;0,1,0)))</f>
        <v>2.4287416020323766E-4</v>
      </c>
      <c r="H19" s="9">
        <f>LSUE!H19+SUSLA!H19+LCTCSummary!H19-LCTCBoard!H19-Online!H19</f>
        <v>144736</v>
      </c>
      <c r="I19" s="58">
        <f t="shared" si="3"/>
        <v>1</v>
      </c>
      <c r="J19" s="53">
        <f>LSUE!J19+SUSLA!J19+LCTCSummary!J19-LCTCBoard!J19-Online!J19</f>
        <v>0</v>
      </c>
      <c r="K19" s="60">
        <f t="shared" si="4"/>
        <v>0</v>
      </c>
      <c r="L19" s="44">
        <f t="shared" si="1"/>
        <v>144736</v>
      </c>
      <c r="M19" s="62">
        <f>IF(ISBLANK(L19),"  ",IF(L76&gt;0,L19/L76,IF(L19&gt;0,1,0)))</f>
        <v>2.4968369003139612E-4</v>
      </c>
      <c r="N19" s="35"/>
    </row>
    <row r="20" spans="1:14" s="11" customFormat="1" ht="44.25" x14ac:dyDescent="0.55000000000000004">
      <c r="A20" s="69" t="s">
        <v>20</v>
      </c>
      <c r="B20" s="9">
        <f>LSUE!B20+SUSLA!B20+LCTCSummary!B20-LCTCBoard!B20-Online!B20</f>
        <v>241884</v>
      </c>
      <c r="C20" s="58">
        <f t="shared" si="0"/>
        <v>1</v>
      </c>
      <c r="D20" s="53">
        <f>LSUE!D20+SUSLA!D20+LCTCSummary!D20-LCTCBoard!D20-Online!D20</f>
        <v>0</v>
      </c>
      <c r="E20" s="54">
        <f t="shared" si="5"/>
        <v>0</v>
      </c>
      <c r="F20" s="44">
        <f>D20+B20</f>
        <v>241884</v>
      </c>
      <c r="G20" s="62">
        <f>IF(ISBLANK(F20),"  ",IF(F77&gt;0,F20/F77,IF(F20&gt;0,1,0)))</f>
        <v>1</v>
      </c>
      <c r="H20" s="9">
        <f>LSUE!H20+SUSLA!H20+LCTCSummary!H20-LCTCBoard!H20-Online!H20</f>
        <v>274495</v>
      </c>
      <c r="I20" s="58">
        <f t="shared" si="3"/>
        <v>1</v>
      </c>
      <c r="J20" s="53">
        <f>LSUE!J20+SUSLA!J20+LCTCSummary!J20-LCTCBoard!J20-Online!J20</f>
        <v>0</v>
      </c>
      <c r="K20" s="60">
        <f t="shared" si="4"/>
        <v>0</v>
      </c>
      <c r="L20" s="44">
        <f t="shared" si="1"/>
        <v>274495</v>
      </c>
      <c r="M20" s="62">
        <f>IF(ISBLANK(L20),"  ",IF(L77&gt;0,L20/L77,IF(L20&gt;0,1,0)))</f>
        <v>1</v>
      </c>
      <c r="N20" s="35"/>
    </row>
    <row r="21" spans="1:14" s="11" customFormat="1" ht="44.25" x14ac:dyDescent="0.55000000000000004">
      <c r="A21" s="69" t="s">
        <v>21</v>
      </c>
      <c r="B21" s="9">
        <f>LSUE!B21+SUSLA!B21+LCTCSummary!B21-LCTCBoard!B21-Online!B21</f>
        <v>0</v>
      </c>
      <c r="C21" s="58">
        <f t="shared" si="0"/>
        <v>0</v>
      </c>
      <c r="D21" s="53">
        <f>LSUE!D21+SUSLA!D21+LCTCSummary!D21-LCTCBoard!D21-Online!D21</f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9">
        <f>LSUE!H21+SUSLA!H21+LCTCSummary!H21-LCTCBoard!H21-Online!H21</f>
        <v>0</v>
      </c>
      <c r="I21" s="58">
        <f t="shared" si="3"/>
        <v>0</v>
      </c>
      <c r="J21" s="53">
        <f>LSUE!J21+SUSLA!J21+LCTCSummary!J21-LCTCBoard!J21-Online!J21</f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35"/>
    </row>
    <row r="22" spans="1:14" s="11" customFormat="1" ht="44.25" x14ac:dyDescent="0.55000000000000004">
      <c r="A22" s="69" t="s">
        <v>22</v>
      </c>
      <c r="B22" s="9">
        <f>LSUE!B22+SUSLA!B22+LCTCSummary!B22-LCTCBoard!B22-Online!B22</f>
        <v>0</v>
      </c>
      <c r="C22" s="58">
        <f t="shared" si="0"/>
        <v>0</v>
      </c>
      <c r="D22" s="53">
        <f>LSUE!D22+SUSLA!D22+LCTCSummary!D22-LCTCBoard!D22-Online!D22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LSUE!H22+SUSLA!H22+LCTCSummary!H22-LCTCBoard!H22-Online!H22</f>
        <v>0</v>
      </c>
      <c r="I22" s="58">
        <f t="shared" si="3"/>
        <v>0</v>
      </c>
      <c r="J22" s="53">
        <f>LSUE!J22+SUSLA!J22+LCTCSummary!J22-LCTCBoard!J22-Online!J22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35"/>
    </row>
    <row r="23" spans="1:14" s="11" customFormat="1" ht="44.25" x14ac:dyDescent="0.55000000000000004">
      <c r="A23" s="69" t="s">
        <v>23</v>
      </c>
      <c r="B23" s="9">
        <f>LSUE!B23+SUSLA!B23+LCTCSummary!B23-LCTCBoard!B23-Online!B23</f>
        <v>0</v>
      </c>
      <c r="C23" s="58">
        <f t="shared" si="0"/>
        <v>0</v>
      </c>
      <c r="D23" s="53">
        <f>LSUE!D23+SUSLA!D23+LCTCSummary!D23-LCTCBoard!D23-Online!D23</f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9">
        <f>LSUE!H23+SUSLA!H23+LCTCSummary!H23-LCTCBoard!H23-Online!H23</f>
        <v>0</v>
      </c>
      <c r="I23" s="58">
        <f t="shared" si="3"/>
        <v>0</v>
      </c>
      <c r="J23" s="53">
        <f>LSUE!J23+SUSLA!J23+LCTCSummary!J23-LCTCBoard!J23-Online!J23</f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35"/>
    </row>
    <row r="24" spans="1:14" s="11" customFormat="1" ht="44.25" x14ac:dyDescent="0.55000000000000004">
      <c r="A24" s="69" t="s">
        <v>24</v>
      </c>
      <c r="B24" s="9">
        <f>LSUE!B24+SUSLA!B24+LCTCSummary!B24-LCTCBoard!B24-Online!B24</f>
        <v>0</v>
      </c>
      <c r="C24" s="58">
        <f t="shared" si="0"/>
        <v>0</v>
      </c>
      <c r="D24" s="53">
        <f>LSUE!D24+SUSLA!D24+LCTCSummary!D24-LCTCBoard!D24-Online!D24</f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9">
        <f>LSUE!H24+SUSLA!H24+LCTCSummary!H24-LCTCBoard!H24-Online!H24</f>
        <v>0</v>
      </c>
      <c r="I24" s="58">
        <f t="shared" si="3"/>
        <v>0</v>
      </c>
      <c r="J24" s="53">
        <f>LSUE!J24+SUSLA!J24+LCTCSummary!J24-LCTCBoard!J24-Online!J24</f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35"/>
    </row>
    <row r="25" spans="1:14" s="11" customFormat="1" ht="44.25" x14ac:dyDescent="0.55000000000000004">
      <c r="A25" s="69" t="s">
        <v>25</v>
      </c>
      <c r="B25" s="9">
        <f>LSUE!B25+SUSLA!B25+LCTCSummary!B25-LCTCBoard!B25-Online!B25</f>
        <v>0</v>
      </c>
      <c r="C25" s="58">
        <f t="shared" si="0"/>
        <v>0</v>
      </c>
      <c r="D25" s="53">
        <f>LSUE!D25+SUSLA!D25+LCTCSummary!D25-LCTCBoard!D25-Online!D25</f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9">
        <f>LSUE!H25+SUSLA!H25+LCTCSummary!H25-LCTCBoard!H25-Online!H25</f>
        <v>0</v>
      </c>
      <c r="I25" s="58">
        <f t="shared" si="3"/>
        <v>0</v>
      </c>
      <c r="J25" s="53">
        <f>LSUE!J25+SUSLA!J25+LCTCSummary!J25-LCTCBoard!J25-Online!J25</f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35"/>
    </row>
    <row r="26" spans="1:14" s="11" customFormat="1" ht="44.25" x14ac:dyDescent="0.55000000000000004">
      <c r="A26" s="69" t="s">
        <v>26</v>
      </c>
      <c r="B26" s="9">
        <f>LSUE!B26+SUSLA!B26+LCTCSummary!B26-LCTCBoard!B26-Online!B26</f>
        <v>0</v>
      </c>
      <c r="C26" s="58">
        <f t="shared" si="0"/>
        <v>0</v>
      </c>
      <c r="D26" s="53">
        <f>LSUE!D26+SUSLA!D26+LCTCSummary!D26-LCTCBoard!D26-Online!D26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LSUE!H26+SUSLA!H26+LCTCSummary!H26-LCTCBoard!H26-Online!H26</f>
        <v>0</v>
      </c>
      <c r="I26" s="58">
        <f t="shared" si="3"/>
        <v>0</v>
      </c>
      <c r="J26" s="53">
        <f>LSUE!J26+SUSLA!J26+LCTCSummary!J26-LCTCBoard!J26-Online!J26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9" t="s">
        <v>27</v>
      </c>
      <c r="B27" s="9">
        <f>LSUE!B27+SUSLA!B27+LCTCSummary!B27-LCTCBoard!B27-Online!B27</f>
        <v>0</v>
      </c>
      <c r="C27" s="58">
        <f t="shared" si="0"/>
        <v>0</v>
      </c>
      <c r="D27" s="53">
        <f>LSUE!D27+SUSLA!D27+LCTCSummary!D27-LCTCBoard!D27-Online!D27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LSUE!H27+SUSLA!H27+LCTCSummary!H27-LCTCBoard!H27-Online!H27</f>
        <v>0</v>
      </c>
      <c r="I27" s="58">
        <f t="shared" si="3"/>
        <v>0</v>
      </c>
      <c r="J27" s="53">
        <f>LSUE!J27+SUSLA!J27+LCTCSummary!J27-LCTCBoard!J27-Online!J27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1" t="s">
        <v>28</v>
      </c>
      <c r="B28" s="9">
        <f>LSUE!B28+SUSLA!B28+LCTCSummary!B28-LCTCBoard!B28-Online!B28</f>
        <v>0</v>
      </c>
      <c r="C28" s="58">
        <f t="shared" si="0"/>
        <v>0</v>
      </c>
      <c r="D28" s="53">
        <f>LSUE!D28+SUSLA!D28+LCTCSummary!D28-LCTCBoard!D28-Online!D28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LSUE!H28+SUSLA!H28+LCTCSummary!H28-LCTCBoard!H28-Online!H28</f>
        <v>0</v>
      </c>
      <c r="I28" s="58">
        <f t="shared" si="3"/>
        <v>0</v>
      </c>
      <c r="J28" s="53">
        <f>LSUE!J28+SUSLA!J28+LCTCSummary!J28-LCTCBoard!J28-Online!J28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1" t="s">
        <v>29</v>
      </c>
      <c r="B29" s="9">
        <f>LSUE!B29+SUSLA!B29+LCTCSummary!B29-LCTCBoard!B29-Online!B29</f>
        <v>0</v>
      </c>
      <c r="C29" s="58">
        <f t="shared" si="0"/>
        <v>0</v>
      </c>
      <c r="D29" s="53">
        <f>LSUE!D29+SUSLA!D29+LCTCSummary!D29-LCTCBoard!D29-Online!D29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LSUE!H29+SUSLA!H29+LCTCSummary!H29-LCTCBoard!H29-Online!H29</f>
        <v>0</v>
      </c>
      <c r="I29" s="58">
        <f t="shared" si="3"/>
        <v>0</v>
      </c>
      <c r="J29" s="53">
        <f>LSUE!J29+SUSLA!J29+LCTCSummary!J29-LCTCBoard!J29-Online!J29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35"/>
    </row>
    <row r="30" spans="1:14" s="11" customFormat="1" ht="44.25" x14ac:dyDescent="0.55000000000000004">
      <c r="A30" s="71" t="s">
        <v>30</v>
      </c>
      <c r="B30" s="9">
        <f>LSUE!B30+SUSLA!B30+LCTCSummary!B30-LCTCBoard!B30-Online!B30</f>
        <v>0</v>
      </c>
      <c r="C30" s="58">
        <f t="shared" si="0"/>
        <v>0</v>
      </c>
      <c r="D30" s="53">
        <f>LSUE!D30+SUSLA!D30+LCTCSummary!D30-LCTCBoard!D30-Online!D30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",IF(F77&gt;0,F30/F77,IF(F30&gt;0,1,0)))</f>
        <v>0</v>
      </c>
      <c r="H30" s="9">
        <f>LSUE!H30+SUSLA!H30+LCTCSummary!H30-LCTCBoard!H30-Online!H30</f>
        <v>0</v>
      </c>
      <c r="I30" s="58">
        <f t="shared" si="3"/>
        <v>0</v>
      </c>
      <c r="J30" s="53">
        <f>LSUE!J30+SUSLA!J30+LCTCSummary!J30-LCTCBoard!J30-Online!J30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",IF(L77&gt;0,L30/L77,IF(L30&gt;0,1,0)))</f>
        <v>0</v>
      </c>
      <c r="N30" s="35"/>
    </row>
    <row r="31" spans="1:14" s="11" customFormat="1" ht="44.25" x14ac:dyDescent="0.55000000000000004">
      <c r="A31" s="71" t="s">
        <v>31</v>
      </c>
      <c r="B31" s="9">
        <f>LSUE!B31+SUSLA!B31+LCTCSummary!B31-LCTCBoard!B31-Online!B31</f>
        <v>351712</v>
      </c>
      <c r="C31" s="58">
        <f t="shared" si="0"/>
        <v>1</v>
      </c>
      <c r="D31" s="53">
        <f>LSUE!D31+SUSLA!D31+LCTCSummary!D31-LCTCBoard!D31-Online!D31</f>
        <v>0</v>
      </c>
      <c r="E31" s="54">
        <f>IF(ISBLANK(D31),"  ",IF(F31&gt;0,D31/F31,IF(D31&gt;0,1,0)))</f>
        <v>0</v>
      </c>
      <c r="F31" s="44">
        <f t="shared" si="2"/>
        <v>351712</v>
      </c>
      <c r="G31" s="62">
        <f>IF(ISBLANK(F31),"  ",IF(F78&gt;0,F31/F78,IF(F31&gt;0,1,0)))</f>
        <v>1</v>
      </c>
      <c r="H31" s="9">
        <f>LSUE!H31+SUSLA!H31+LCTCSummary!H31-LCTCBoard!H31-Online!H31</f>
        <v>362792</v>
      </c>
      <c r="I31" s="58">
        <f t="shared" si="3"/>
        <v>1</v>
      </c>
      <c r="J31" s="53">
        <f>LSUE!J31+SUSLA!J31+LCTCSummary!J31-LCTCBoard!J31-Online!J31</f>
        <v>0</v>
      </c>
      <c r="K31" s="60">
        <f>IF(ISBLANK(J31),"  ",IF(L31&gt;0,J31/L31,IF(J31&gt;0,1,0)))</f>
        <v>0</v>
      </c>
      <c r="L31" s="44">
        <f t="shared" si="1"/>
        <v>362792</v>
      </c>
      <c r="M31" s="62">
        <f>IF(ISBLANK(L31),"  ",IF(L78&gt;0,L31/L78,IF(L31&gt;0,1,0)))</f>
        <v>1</v>
      </c>
      <c r="N31" s="35"/>
    </row>
    <row r="32" spans="1:14" s="11" customFormat="1" ht="44.25" x14ac:dyDescent="0.55000000000000004">
      <c r="A32" s="71" t="s">
        <v>32</v>
      </c>
      <c r="B32" s="9">
        <f>LSUE!B32+SUSLA!B32+LCTCSummary!B32-LCTCBoard!B32-Online!B32</f>
        <v>0</v>
      </c>
      <c r="C32" s="58">
        <f t="shared" si="0"/>
        <v>0</v>
      </c>
      <c r="D32" s="53">
        <f>LSUE!D32+SUSLA!D32+LCTCSummary!D32-LCTCBoard!D32-Online!D32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",IF(F79&gt;0,F32/F79,IF(F32&gt;0,1,0)))</f>
        <v>0</v>
      </c>
      <c r="H32" s="9">
        <f>LSUE!H32+SUSLA!H32+LCTCSummary!H32-LCTCBoard!H32-Online!H32</f>
        <v>0</v>
      </c>
      <c r="I32" s="58">
        <f t="shared" si="3"/>
        <v>0</v>
      </c>
      <c r="J32" s="53">
        <f>LSUE!J32+SUSLA!J32+LCTCSummary!J32-LCTCBoard!J32-Online!J32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",IF(L79&gt;0,L32/L79,IF(L32&gt;0,1,0)))</f>
        <v>0</v>
      </c>
      <c r="N32" s="35"/>
    </row>
    <row r="33" spans="1:14" s="11" customFormat="1" ht="44.25" x14ac:dyDescent="0.55000000000000004">
      <c r="A33" s="132" t="s">
        <v>76</v>
      </c>
      <c r="B33" s="9">
        <f>LSUE!B33+SUSLA!B33+LCTCSummary!B33-LCTCBoard!B33-Online!B33</f>
        <v>0</v>
      </c>
      <c r="C33" s="58">
        <f>IF(ISBLANK(B33),"  ",IF(F33&gt;0,B33/F33,IF(B33&gt;0,1,0)))</f>
        <v>0</v>
      </c>
      <c r="D33" s="53">
        <f>LSUE!D33+SUSLA!D33+LCTCSummary!D33-LCTCBoard!D33-Online!D33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",IF(F80&gt;0,F33/F80,IF(F33&gt;0,1,0)))</f>
        <v>0</v>
      </c>
      <c r="H33" s="9">
        <f>LSUE!H33+SUSLA!H33+LCTCSummary!H33-LCTCBoard!H33-Online!H33</f>
        <v>0</v>
      </c>
      <c r="I33" s="58">
        <f>IF(ISBLANK(H33),"  ",IF(L33&gt;0,H33/L33,IF(H33&gt;0,1,0)))</f>
        <v>0</v>
      </c>
      <c r="J33" s="53">
        <f>LSUE!J33+SUSLA!J33+LCTCSummary!J33-LCTCBoard!J33-Online!J33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",IF(L80&gt;0,L33/L80,IF(L33&gt;0,1,0)))</f>
        <v>0</v>
      </c>
      <c r="N33" s="35"/>
    </row>
    <row r="34" spans="1:14" s="11" customFormat="1" ht="44.25" x14ac:dyDescent="0.55000000000000004">
      <c r="A34" s="71" t="s">
        <v>33</v>
      </c>
      <c r="B34" s="9">
        <f>LSUE!B34+SUSLA!B34+LCTCSummary!B34-LCTCBoard!B34-Online!B34</f>
        <v>47803773</v>
      </c>
      <c r="C34" s="58">
        <f t="shared" si="0"/>
        <v>1</v>
      </c>
      <c r="D34" s="53">
        <f>LSUE!D34+SUSLA!D34+LCTCSummary!D34-LCTCBoard!D34-Online!D34</f>
        <v>0</v>
      </c>
      <c r="E34" s="54">
        <f t="shared" si="5"/>
        <v>0</v>
      </c>
      <c r="F34" s="44">
        <f t="shared" si="2"/>
        <v>47803773</v>
      </c>
      <c r="G34" s="62">
        <f>IF(ISBLANK(F34),"  ",IF(F76&gt;0,F34/F76,IF(F34&gt;0,1,0)))</f>
        <v>8.2971616167405407E-2</v>
      </c>
      <c r="H34" s="9">
        <f>LSUE!H34+SUSLA!H34+LCTCSummary!H34-LCTCBoard!H34-Online!H34</f>
        <v>0</v>
      </c>
      <c r="I34" s="58">
        <f t="shared" si="3"/>
        <v>0</v>
      </c>
      <c r="J34" s="53">
        <f>LSUE!J34+SUSLA!J34+LCTCSummary!J34-LCTCBoard!J34-Online!J34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2" t="s">
        <v>34</v>
      </c>
      <c r="B35" s="9"/>
      <c r="C35" s="74" t="s">
        <v>4</v>
      </c>
      <c r="D35" s="53"/>
      <c r="E35" s="75" t="s">
        <v>4</v>
      </c>
      <c r="F35" s="44"/>
      <c r="G35" s="76" t="s">
        <v>4</v>
      </c>
      <c r="H35" s="9"/>
      <c r="I35" s="74" t="s">
        <v>4</v>
      </c>
      <c r="J35" s="53"/>
      <c r="K35" s="75" t="s">
        <v>4</v>
      </c>
      <c r="L35" s="44"/>
      <c r="M35" s="76" t="s">
        <v>4</v>
      </c>
      <c r="N35" s="35"/>
    </row>
    <row r="36" spans="1:14" s="11" customFormat="1" ht="44.25" x14ac:dyDescent="0.55000000000000004">
      <c r="A36" s="67" t="s">
        <v>35</v>
      </c>
      <c r="B36" s="9">
        <f>LSUE!B36+SUSLA!B36+LCTCSummary!B36-LCTCBoard!B36-Online!B36</f>
        <v>0</v>
      </c>
      <c r="C36" s="58">
        <f t="shared" si="0"/>
        <v>0</v>
      </c>
      <c r="D36" s="53">
        <f>LSUE!D36+SUSLA!D36+LCTCSummary!D36-LCTCBoard!D36-Online!D36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LSUE!H36+SUSLA!H36+LCTCSummary!H36-LCTCBoard!H36-Online!H36</f>
        <v>0</v>
      </c>
      <c r="I36" s="58">
        <f>IF(ISBLANK(H36),"  ",IF(L36&gt;0,H36/L36,IF(H36&gt;0,1,0)))</f>
        <v>0</v>
      </c>
      <c r="J36" s="53">
        <f>LSUE!J36+SUSLA!J36+LCTCSummary!J36-LCTCBoard!J36-Online!J36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2" t="s">
        <v>36</v>
      </c>
      <c r="B37" s="137"/>
      <c r="C37" s="74" t="s">
        <v>4</v>
      </c>
      <c r="D37" s="140"/>
      <c r="E37" s="75" t="s">
        <v>4</v>
      </c>
      <c r="F37" s="44"/>
      <c r="G37" s="76" t="s">
        <v>4</v>
      </c>
      <c r="H37" s="137"/>
      <c r="I37" s="74" t="s">
        <v>4</v>
      </c>
      <c r="J37" s="140"/>
      <c r="K37" s="75" t="s">
        <v>4</v>
      </c>
      <c r="L37" s="44"/>
      <c r="M37" s="76" t="s">
        <v>4</v>
      </c>
      <c r="N37" s="35"/>
    </row>
    <row r="38" spans="1:14" s="11" customFormat="1" ht="44.25" x14ac:dyDescent="0.55000000000000004">
      <c r="A38" s="69" t="s">
        <v>35</v>
      </c>
      <c r="B38" s="9">
        <f>LSUE!B38+SUSLA!B38+LCTCSummary!B38-LCTCBoard!B38-Online!B38</f>
        <v>0</v>
      </c>
      <c r="C38" s="58">
        <f t="shared" si="0"/>
        <v>0</v>
      </c>
      <c r="D38" s="53">
        <f>LSUE!D38+SUSLA!D38+LCTCSummary!D38-LCTCBoard!D38-Online!D38</f>
        <v>0</v>
      </c>
      <c r="E38" s="60">
        <f>IF(ISBLANK(D38),"  ",IF(F38&gt;0,D38/F38,IF(D38&gt;0,1,0)))</f>
        <v>0</v>
      </c>
      <c r="F38" s="79">
        <f t="shared" si="2"/>
        <v>0</v>
      </c>
      <c r="G38" s="62">
        <f>IF(ISBLANK(F38),"  ",IF(F76&gt;0,F38/F76,IF(F38&gt;0,1,0)))</f>
        <v>0</v>
      </c>
      <c r="H38" s="9">
        <f>LSUE!H38+SUSLA!H38+LCTCSummary!H38-LCTCBoard!H38-Online!H38</f>
        <v>0</v>
      </c>
      <c r="I38" s="58">
        <f>IF(ISBLANK(H38),"  ",IF(L38&gt;0,H38/L38,IF(H38&gt;0,1,0)))</f>
        <v>0</v>
      </c>
      <c r="J38" s="53">
        <f>LSUE!J38+SUSLA!J38+LCTCSummary!J38-LCTCBoard!J38-Online!J38</f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9" t="s">
        <v>37</v>
      </c>
      <c r="B39" s="77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77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6" customFormat="1" ht="45" x14ac:dyDescent="0.6">
      <c r="A40" s="72" t="s">
        <v>38</v>
      </c>
      <c r="B40" s="80">
        <f>B39+B38+B36+B34+B29+B28+B26+B27+B25+B24+B23+B22+B21+B20+B19+B18+B17+B16+B14+B13+B30+B31+B32</f>
        <v>121552191</v>
      </c>
      <c r="C40" s="81">
        <f t="shared" si="0"/>
        <v>1</v>
      </c>
      <c r="D40" s="142">
        <f>D39+D38+D36+D34+D29+D28+D26+D27+D25+D24+D23+D22+D21+D20+D19+D18+D17+D16+D14+D13+D30+D31+D32</f>
        <v>0</v>
      </c>
      <c r="E40" s="82">
        <f>IF(ISBLANK(D40),"  ",IF(F40&gt;0,D40/F40,IF(D40&gt;0,1,0)))</f>
        <v>0</v>
      </c>
      <c r="F40" s="80">
        <f>F39+F38+F36+F34+F29+F28+F26+F27+F25+F24+F23+F22+F21+F20+F19+F18+F17+F16+F14+F13+F30+F31+F32</f>
        <v>121552191</v>
      </c>
      <c r="G40" s="83">
        <f>IF(ISBLANK(F40),"  ",IF(F76&gt;0,F40/F76,IF(F40&gt;0,1,0)))</f>
        <v>0.21097459683693065</v>
      </c>
      <c r="H40" s="80">
        <f>H39+H38+H36+H34+H29+H28+H26+H27+H25+H24+H23+H22+H21+H20+H19+H18+H17+H16+H14+H13+H30+H31+H32</f>
        <v>125431619</v>
      </c>
      <c r="I40" s="81">
        <f>IF(ISBLANK(H40),"  ",IF(L40&gt;0,H40/L40,IF(H40&gt;0,1,0)))</f>
        <v>1</v>
      </c>
      <c r="J40" s="142">
        <f>J39+J38+J36+J34+J29+J28+J26+J27+J25+J24+J23+J22+J21+J20+J19+J18+J17+J16+J14+J13+J30+J31+J32</f>
        <v>0</v>
      </c>
      <c r="K40" s="84">
        <f>IF(ISBLANK(J40),"  ",IF(L40&gt;0,J40/L40,IF(J40&gt;0,1,0)))</f>
        <v>0</v>
      </c>
      <c r="L40" s="80">
        <f>L39+L38+L36+L34+L29+L28+L26+L27+L25+L24+L23+L22+L21+L20+L19+L18+L17+L16+L14+L13+L30+L31+L32</f>
        <v>125431619</v>
      </c>
      <c r="M40" s="83">
        <f>IF(ISBLANK(L40),"  ",IF(L76&gt;0,L40/L76,IF(L40&gt;0,1,0)))</f>
        <v>0.21638175352733371</v>
      </c>
      <c r="N40" s="85"/>
    </row>
    <row r="41" spans="1:14" s="11" customFormat="1" ht="45" x14ac:dyDescent="0.6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 x14ac:dyDescent="0.55000000000000004">
      <c r="A42" s="21" t="s">
        <v>40</v>
      </c>
      <c r="B42" s="9">
        <f>LSUE!B42+SUSLA!B42+LCTCSummary!B42-LCTCBoard!B42-Online!B42</f>
        <v>0</v>
      </c>
      <c r="C42" s="52">
        <f t="shared" si="0"/>
        <v>0</v>
      </c>
      <c r="D42" s="53">
        <f>LSUE!D42+SUSLA!D42+LCTCSummary!D42-LCTCBoard!D42-Online!D42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",IF(F76&gt;0,F42/D76,IF(F42&gt;0,1,0)))</f>
        <v>0</v>
      </c>
      <c r="H42" s="9">
        <f>LSUE!H42+SUSLA!H42+LCTCSummary!H42-LCTCBoard!H42-Online!H42</f>
        <v>0</v>
      </c>
      <c r="I42" s="52">
        <f t="shared" ref="I42:I48" si="7">IF(ISBLANK(H42),"  ",IF(L42&gt;0,H42/L42,IF(H42&gt;0,1,0)))</f>
        <v>0</v>
      </c>
      <c r="J42" s="53">
        <f>LSUE!J42+SUSLA!J42+LCTCSummary!J42-LCTCBoard!J42-Online!J42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35"/>
    </row>
    <row r="43" spans="1:14" s="11" customFormat="1" ht="44.25" x14ac:dyDescent="0.55000000000000004">
      <c r="A43" s="89" t="s">
        <v>41</v>
      </c>
      <c r="B43" s="9">
        <f>LSUE!B43+SUSLA!B43+LCTCSummary!B43-LCTCBoard!B43-Online!B43</f>
        <v>0</v>
      </c>
      <c r="C43" s="58">
        <f t="shared" si="0"/>
        <v>0</v>
      </c>
      <c r="D43" s="53">
        <f>LSUE!D43+SUSLA!D43+LCTCSummary!D43-LCTCBoard!D43-Online!D43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LSUE!H43+SUSLA!H43+LCTCSummary!H43-LCTCBoard!H43-Online!H43</f>
        <v>0</v>
      </c>
      <c r="I43" s="58">
        <f t="shared" si="7"/>
        <v>0</v>
      </c>
      <c r="J43" s="53">
        <f>LSUE!J43+SUSLA!J43+LCTCSummary!J43-LCTCBoard!J43-Online!J43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90" t="s">
        <v>42</v>
      </c>
      <c r="B44" s="9">
        <f>LSUE!B44+SUSLA!B44+LCTCSummary!B44-LCTCBoard!B44-Online!B44</f>
        <v>0</v>
      </c>
      <c r="C44" s="58">
        <f t="shared" si="0"/>
        <v>0</v>
      </c>
      <c r="D44" s="53">
        <f>LSUE!D44+SUSLA!D44+LCTCSummary!D44-LCTCBoard!D44-Online!D44</f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9">
        <f>LSUE!H44+SUSLA!H44+LCTCSummary!H44-LCTCBoard!H44-Online!H44</f>
        <v>0</v>
      </c>
      <c r="I44" s="58">
        <f t="shared" si="7"/>
        <v>0</v>
      </c>
      <c r="J44" s="53">
        <f>LSUE!J44+SUSLA!J44+LCTCSummary!J44-LCTCBoard!J44-Online!J44</f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43</v>
      </c>
      <c r="B45" s="9">
        <f>LSUE!B45+SUSLA!B45+LCTCSummary!B45-LCTCBoard!B45-Online!B45</f>
        <v>0</v>
      </c>
      <c r="C45" s="58">
        <f t="shared" si="0"/>
        <v>0</v>
      </c>
      <c r="D45" s="53">
        <f>LSUE!D45+SUSLA!D45+LCTCSummary!D45-LCTCBoard!D45-Online!D45</f>
        <v>0</v>
      </c>
      <c r="E45" s="60">
        <f t="shared" si="6"/>
        <v>0</v>
      </c>
      <c r="F45" s="79">
        <f>D45+B45</f>
        <v>0</v>
      </c>
      <c r="G45" s="62">
        <f>IF(ISBLANK(F45),"  ",IF(D76&gt;0,F45/D76,IF(F45&gt;0,1,0)))</f>
        <v>0</v>
      </c>
      <c r="H45" s="9">
        <f>LSUE!H45+SUSLA!H45+LCTCSummary!H45-LCTCBoard!H45-Online!H45</f>
        <v>0</v>
      </c>
      <c r="I45" s="58">
        <f t="shared" si="7"/>
        <v>0</v>
      </c>
      <c r="J45" s="53">
        <f>LSUE!J45+SUSLA!J45+LCTCSummary!J45-LCTCBoard!J45-Online!J45</f>
        <v>0</v>
      </c>
      <c r="K45" s="60">
        <f t="shared" si="8"/>
        <v>0</v>
      </c>
      <c r="L45" s="79">
        <f>J45+H45</f>
        <v>0</v>
      </c>
      <c r="M45" s="62">
        <f>IF(ISBLANK(L45),"  ",IF(J76&gt;0,L45/J76,IF(L45&gt;0,1,0)))</f>
        <v>0</v>
      </c>
      <c r="N45" s="35"/>
    </row>
    <row r="46" spans="1:14" s="11" customFormat="1" ht="44.25" x14ac:dyDescent="0.55000000000000004">
      <c r="A46" s="89" t="s">
        <v>44</v>
      </c>
      <c r="B46" s="9">
        <f>LSUE!B46+SUSLA!B46+LCTCSummary!B46-LCTCBoard!B46-Online!B46</f>
        <v>0</v>
      </c>
      <c r="C46" s="58">
        <f t="shared" si="0"/>
        <v>0</v>
      </c>
      <c r="D46" s="53">
        <f>LSUE!D46+SUSLA!D46+LCTCSummary!D46-LCTCBoard!D46-Online!D46</f>
        <v>716100</v>
      </c>
      <c r="E46" s="60">
        <f t="shared" si="6"/>
        <v>1</v>
      </c>
      <c r="F46" s="79">
        <f>D46+B46</f>
        <v>716100</v>
      </c>
      <c r="G46" s="62">
        <f>IF(ISBLANK(F46),"  ",IF(F76&gt;0,F46/F76,IF(F46&gt;0,1,0)))</f>
        <v>1.2429139084372905E-3</v>
      </c>
      <c r="H46" s="9">
        <f>LSUE!H46+SUSLA!H46+LCTCSummary!H46-LCTCBoard!H46-Online!H46</f>
        <v>0</v>
      </c>
      <c r="I46" s="58">
        <f t="shared" si="7"/>
        <v>0</v>
      </c>
      <c r="J46" s="53">
        <f>LSUE!J46+SUSLA!J46+LCTCSummary!J46-LCTCBoard!J46-Online!J46</f>
        <v>705000</v>
      </c>
      <c r="K46" s="60">
        <f t="shared" si="8"/>
        <v>1</v>
      </c>
      <c r="L46" s="79">
        <f>J46+H46</f>
        <v>705000</v>
      </c>
      <c r="M46" s="62">
        <f>IF(ISBLANK(L46),"  ",IF(L76&gt;0,L46/L76,IF(L46&gt;0,1,0)))</f>
        <v>1.21619363166133E-3</v>
      </c>
      <c r="N46" s="35"/>
    </row>
    <row r="47" spans="1:14" s="86" customFormat="1" ht="45" x14ac:dyDescent="0.6">
      <c r="A47" s="87" t="s">
        <v>45</v>
      </c>
      <c r="B47" s="144">
        <f>B46+B45+B44+B43+B42</f>
        <v>0</v>
      </c>
      <c r="C47" s="81">
        <f t="shared" si="0"/>
        <v>0</v>
      </c>
      <c r="D47" s="145">
        <f>D46+D45+D44+D43+D42</f>
        <v>716100</v>
      </c>
      <c r="E47" s="84">
        <f t="shared" si="6"/>
        <v>1</v>
      </c>
      <c r="F47" s="93">
        <f>F46+F45+F44+F43+F42</f>
        <v>716100</v>
      </c>
      <c r="G47" s="83">
        <f>IF(ISBLANK(F47),"  ",IF(F76&gt;0,F47/F76,IF(F47&gt;0,1,0)))</f>
        <v>1.2429139084372905E-3</v>
      </c>
      <c r="H47" s="144">
        <f>H46+H45+H44+H43+H42</f>
        <v>0</v>
      </c>
      <c r="I47" s="81">
        <f t="shared" si="7"/>
        <v>0</v>
      </c>
      <c r="J47" s="145">
        <f>J46+J45+J44+J43+J42</f>
        <v>705000</v>
      </c>
      <c r="K47" s="84">
        <f t="shared" si="8"/>
        <v>1</v>
      </c>
      <c r="L47" s="93">
        <f>L46+L45+L44+L43+L42</f>
        <v>705000</v>
      </c>
      <c r="M47" s="83">
        <f>IF(ISBLANK(L47),"  ",IF(L76&gt;0,L47/L76,IF(L47&gt;0,1,0)))</f>
        <v>1.21619363166133E-3</v>
      </c>
      <c r="N47" s="85"/>
    </row>
    <row r="48" spans="1:14" s="86" customFormat="1" ht="45" x14ac:dyDescent="0.6">
      <c r="A48" s="94" t="s">
        <v>46</v>
      </c>
      <c r="B48" s="134">
        <f>LSUE!B48+SUSLA!B48+LCTCSummary!B48-LCTCBoard!B48-Online!B48</f>
        <v>575448</v>
      </c>
      <c r="C48" s="81">
        <f t="shared" si="0"/>
        <v>1</v>
      </c>
      <c r="D48" s="143">
        <f>LSUE!D48+SUSLA!D48+LCTCSummary!D48-LCTCBoard!D48-Online!D48</f>
        <v>0</v>
      </c>
      <c r="E48" s="84">
        <f t="shared" si="6"/>
        <v>0</v>
      </c>
      <c r="F48" s="97">
        <f>D48+B48</f>
        <v>575448</v>
      </c>
      <c r="G48" s="83">
        <f>IF(ISBLANK(F48),"  ",IF(F76&gt;0,F48/F76,IF(F48&gt;0,1,0)))</f>
        <v>9.987883295383632E-4</v>
      </c>
      <c r="H48" s="134">
        <f>LSUE!H48+SUSLA!H48+LCTCSummary!H48-LCTCBoard!H48-Online!H48</f>
        <v>0</v>
      </c>
      <c r="I48" s="81">
        <f t="shared" si="7"/>
        <v>0</v>
      </c>
      <c r="J48" s="143">
        <f>LSUE!J48+SUSLA!J48+LCTCSummary!J48-LCTCBoard!J48-Online!J48</f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85"/>
    </row>
    <row r="49" spans="1:14" s="11" customFormat="1" ht="45" x14ac:dyDescent="0.6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 x14ac:dyDescent="0.55000000000000004">
      <c r="A50" s="21" t="s">
        <v>48</v>
      </c>
      <c r="B50" s="9">
        <f>LSUE!B50+SUSLA!B50+LCTCSummary!B50-LCTCBoard!B50-Online!B50</f>
        <v>151750018.84</v>
      </c>
      <c r="C50" s="52">
        <f t="shared" si="0"/>
        <v>0.99316255280183885</v>
      </c>
      <c r="D50" s="53">
        <f>LSUE!D50+SUSLA!D50+LCTCSummary!D50-LCTCBoard!D50-Online!D50</f>
        <v>1044726</v>
      </c>
      <c r="E50" s="54">
        <f t="shared" ref="E50:E67" si="9">IF(ISBLANK(D50),"  ",IF(F50&gt;0,D50/F50,IF(D50&gt;0,1,0)))</f>
        <v>6.8374471981611116E-3</v>
      </c>
      <c r="F50" s="102">
        <f t="shared" ref="F50:F55" si="10">D50+B50</f>
        <v>152794744.84</v>
      </c>
      <c r="G50" s="56">
        <f>IF(ISBLANK(F50),"  ",IF(F76&gt;0,F50/F76,IF(F50&gt;0,1,0)))</f>
        <v>0.2652013873729408</v>
      </c>
      <c r="H50" s="9">
        <f>LSUE!H50+SUSLA!H50+LCTCSummary!H50-LCTCBoard!H50-Online!H50</f>
        <v>167813580</v>
      </c>
      <c r="I50" s="52">
        <f t="shared" ref="I50:I67" si="11">IF(ISBLANK(H50),"  ",IF(L50&gt;0,H50/L50,IF(H50&gt;0,1,0)))</f>
        <v>0.99895147156681408</v>
      </c>
      <c r="J50" s="53">
        <f>LSUE!J50+SUSLA!J50+LCTCSummary!J50-LCTCBoard!J50-Online!J50</f>
        <v>176142</v>
      </c>
      <c r="K50" s="54">
        <f t="shared" ref="K50:K67" si="12">IF(ISBLANK(J50),"  ",IF(L50&gt;0,J50/L50,IF(J50&gt;0,1,0)))</f>
        <v>1.0485284331859302E-3</v>
      </c>
      <c r="L50" s="102">
        <f t="shared" ref="L50:L66" si="13">J50+H50</f>
        <v>167989722</v>
      </c>
      <c r="M50" s="56">
        <f>IF(ISBLANK(L50),"  ",IF(L76&gt;0,L50/L76,IF(L50&gt;0,1,0)))</f>
        <v>0.2897986242283081</v>
      </c>
      <c r="N50" s="35"/>
    </row>
    <row r="51" spans="1:14" s="11" customFormat="1" ht="44.25" x14ac:dyDescent="0.55000000000000004">
      <c r="A51" s="41" t="s">
        <v>49</v>
      </c>
      <c r="B51" s="9">
        <f>LSUE!B51+SUSLA!B51+LCTCSummary!B51-LCTCBoard!B51-Online!B51</f>
        <v>5797810.8800000008</v>
      </c>
      <c r="C51" s="58">
        <f t="shared" si="0"/>
        <v>1</v>
      </c>
      <c r="D51" s="53">
        <f>LSUE!D51+SUSLA!D51+LCTCSummary!D51-LCTCBoard!D51-Online!D51</f>
        <v>0</v>
      </c>
      <c r="E51" s="60">
        <f t="shared" si="9"/>
        <v>0</v>
      </c>
      <c r="F51" s="103">
        <f t="shared" si="10"/>
        <v>5797810.8800000008</v>
      </c>
      <c r="G51" s="62">
        <f>IF(ISBLANK(F51),"  ",IF(F76&gt;0,F51/F76,IF(F51&gt;0,1,0)))</f>
        <v>1.0063091441476116E-2</v>
      </c>
      <c r="H51" s="9">
        <f>LSUE!H51+SUSLA!H51+LCTCSummary!H51-LCTCBoard!H51-Online!H51</f>
        <v>6056261</v>
      </c>
      <c r="I51" s="58">
        <f t="shared" si="11"/>
        <v>1</v>
      </c>
      <c r="J51" s="53">
        <f>LSUE!J51+SUSLA!J51+LCTCSummary!J51-LCTCBoard!J51-Online!J51</f>
        <v>0</v>
      </c>
      <c r="K51" s="60">
        <f t="shared" si="12"/>
        <v>0</v>
      </c>
      <c r="L51" s="103">
        <f t="shared" si="13"/>
        <v>6056261</v>
      </c>
      <c r="M51" s="62">
        <f>IF(ISBLANK(L51),"  ",IF(L76&gt;0,L51/L76,IF(L51&gt;0,1,0)))</f>
        <v>1.0447639801246635E-2</v>
      </c>
      <c r="N51" s="35"/>
    </row>
    <row r="52" spans="1:14" s="11" customFormat="1" ht="44.25" x14ac:dyDescent="0.55000000000000004">
      <c r="A52" s="104" t="s">
        <v>50</v>
      </c>
      <c r="B52" s="9">
        <f>LSUE!B52+SUSLA!B52+LCTCSummary!B52-LCTCBoard!B52-Online!B52</f>
        <v>1786329.52</v>
      </c>
      <c r="C52" s="58">
        <f t="shared" si="0"/>
        <v>0.19540442551954196</v>
      </c>
      <c r="D52" s="53">
        <f>LSUE!D52+SUSLA!D52+LCTCSummary!D52-LCTCBoard!D52-Online!D52</f>
        <v>7355375</v>
      </c>
      <c r="E52" s="60">
        <f t="shared" si="9"/>
        <v>0.80459557448045804</v>
      </c>
      <c r="F52" s="107">
        <f t="shared" si="10"/>
        <v>9141704.5199999996</v>
      </c>
      <c r="G52" s="62">
        <f>IF(ISBLANK(F52),"  ",IF(F76&gt;0,F52/F76,IF(F52&gt;0,1,0)))</f>
        <v>1.5866990217472478E-2</v>
      </c>
      <c r="H52" s="9">
        <f>LSUE!H52+SUSLA!H52+LCTCSummary!H52-LCTCBoard!H52-Online!H52</f>
        <v>1441567</v>
      </c>
      <c r="I52" s="58">
        <f t="shared" si="11"/>
        <v>0.14728288227428937</v>
      </c>
      <c r="J52" s="53">
        <f>LSUE!J52+SUSLA!J52+LCTCSummary!J52-LCTCBoard!J52-Online!J52</f>
        <v>8346176</v>
      </c>
      <c r="K52" s="60">
        <f t="shared" si="12"/>
        <v>0.85271711772571057</v>
      </c>
      <c r="L52" s="107">
        <f t="shared" si="13"/>
        <v>9787743</v>
      </c>
      <c r="M52" s="62">
        <f>IF(ISBLANK(L52),"  ",IF(L76&gt;0,L52/L76,IF(L52&gt;0,1,0)))</f>
        <v>1.6884809510550016E-2</v>
      </c>
      <c r="N52" s="35"/>
    </row>
    <row r="53" spans="1:14" s="11" customFormat="1" ht="44.25" x14ac:dyDescent="0.55000000000000004">
      <c r="A53" s="104" t="s">
        <v>51</v>
      </c>
      <c r="B53" s="9">
        <f>LSUE!B53+SUSLA!B53+LCTCSummary!B53-LCTCBoard!B53-Online!B53</f>
        <v>2729037</v>
      </c>
      <c r="C53" s="58">
        <f t="shared" si="0"/>
        <v>0.74122177440491888</v>
      </c>
      <c r="D53" s="53">
        <f>LSUE!D53+SUSLA!D53+LCTCSummary!D53-LCTCBoard!D53-Online!D53</f>
        <v>952772</v>
      </c>
      <c r="E53" s="60">
        <f t="shared" si="9"/>
        <v>0.25877822559508112</v>
      </c>
      <c r="F53" s="107">
        <f t="shared" si="10"/>
        <v>3681809</v>
      </c>
      <c r="G53" s="62">
        <f>IF(ISBLANK(F53),"  ",IF(F76&gt;0,F53/F76,IF(F53&gt;0,1,0)))</f>
        <v>6.3904086221332097E-3</v>
      </c>
      <c r="H53" s="9">
        <f>LSUE!H53+SUSLA!H53+LCTCSummary!H53-LCTCBoard!H53-Online!H53</f>
        <v>3062599</v>
      </c>
      <c r="I53" s="58">
        <f t="shared" si="11"/>
        <v>0.74699741138701903</v>
      </c>
      <c r="J53" s="53">
        <f>LSUE!J53+SUSLA!J53+LCTCSummary!J53-LCTCBoard!J53-Online!J53</f>
        <v>1037280</v>
      </c>
      <c r="K53" s="60">
        <f t="shared" si="12"/>
        <v>0.25300258861298103</v>
      </c>
      <c r="L53" s="107">
        <f t="shared" si="13"/>
        <v>4099879</v>
      </c>
      <c r="M53" s="62">
        <f>IF(ISBLANK(L53),"  ",IF(L76&gt;0,L53/L76,IF(L53&gt;0,1,0)))</f>
        <v>7.0726903977049952E-3</v>
      </c>
      <c r="N53" s="35"/>
    </row>
    <row r="54" spans="1:14" s="11" customFormat="1" ht="44.25" x14ac:dyDescent="0.55000000000000004">
      <c r="A54" s="104" t="s">
        <v>52</v>
      </c>
      <c r="B54" s="9">
        <f>LSUE!B54+SUSLA!B54+LCTCSummary!B54-LCTCBoard!B54-Online!B54</f>
        <v>0</v>
      </c>
      <c r="C54" s="58">
        <f>IF(ISBLANK(B54),"  ",IF(F54&gt;0,B54/F54,IF(B54&gt;0,1,0)))</f>
        <v>0</v>
      </c>
      <c r="D54" s="53">
        <f>LSUE!D54+SUSLA!D54+LCTCSummary!D54-LCTCBoard!D54-Online!D54</f>
        <v>2067750.81</v>
      </c>
      <c r="E54" s="60">
        <f>IF(ISBLANK(D54),"  ",IF(F54&gt;0,D54/F54,IF(D54&gt;0,1,0)))</f>
        <v>1</v>
      </c>
      <c r="F54" s="107">
        <f t="shared" si="10"/>
        <v>2067750.81</v>
      </c>
      <c r="G54" s="62">
        <f>IF(ISBLANK(F54),"  ",IF(F78&gt;0,F54/F78,IF(F54&gt;0,1,0)))</f>
        <v>1</v>
      </c>
      <c r="H54" s="9">
        <f>LSUE!H54+SUSLA!H54+LCTCSummary!H54-LCTCBoard!H54-Online!H54</f>
        <v>0</v>
      </c>
      <c r="I54" s="58">
        <f>IF(ISBLANK(H54),"  ",IF(L54&gt;0,H54/L54,IF(H54&gt;0,1,0)))</f>
        <v>0</v>
      </c>
      <c r="J54" s="53">
        <f>LSUE!J54+SUSLA!J54+LCTCSummary!J54-LCTCBoard!J54-Online!J54</f>
        <v>2167962</v>
      </c>
      <c r="K54" s="60">
        <f>IF(ISBLANK(J54),"  ",IF(L54&gt;0,J54/L54,IF(J54&gt;0,1,0)))</f>
        <v>1</v>
      </c>
      <c r="L54" s="107">
        <f t="shared" si="13"/>
        <v>2167962</v>
      </c>
      <c r="M54" s="62">
        <f>IF(ISBLANK(L54),"  ",IF(L78&gt;0,L54/L78,IF(L54&gt;0,1,0)))</f>
        <v>1</v>
      </c>
      <c r="N54" s="35"/>
    </row>
    <row r="55" spans="1:14" s="11" customFormat="1" ht="44.25" x14ac:dyDescent="0.55000000000000004">
      <c r="A55" s="41" t="s">
        <v>53</v>
      </c>
      <c r="B55" s="9">
        <f>LSUE!B55+SUSLA!B55+LCTCSummary!B55-LCTCBoard!B55-Online!B55</f>
        <v>9028023.2100000009</v>
      </c>
      <c r="C55" s="58">
        <f t="shared" si="0"/>
        <v>0.32624738553983845</v>
      </c>
      <c r="D55" s="53">
        <f>LSUE!D55+SUSLA!D55+LCTCSummary!D55-LCTCBoard!D55-Online!D55</f>
        <v>18644300.34</v>
      </c>
      <c r="E55" s="60">
        <f t="shared" si="9"/>
        <v>0.67375261446016155</v>
      </c>
      <c r="F55" s="103">
        <f t="shared" si="10"/>
        <v>27672323.550000001</v>
      </c>
      <c r="G55" s="62">
        <f>IF(ISBLANK(F55),"  ",IF(F76&gt;0,F55/F76,IF(F55&gt;0,1,0)))</f>
        <v>4.8030045830291544E-2</v>
      </c>
      <c r="H55" s="9">
        <f>LSUE!H55+SUSLA!H55+LCTCSummary!H55-LCTCBoard!H55-Online!H55</f>
        <v>9873436</v>
      </c>
      <c r="I55" s="58">
        <f t="shared" si="11"/>
        <v>0.34016198547431553</v>
      </c>
      <c r="J55" s="53">
        <f>LSUE!J55+SUSLA!J55+LCTCSummary!J55-LCTCBoard!J55-Online!J55</f>
        <v>19152253</v>
      </c>
      <c r="K55" s="60">
        <f t="shared" si="12"/>
        <v>0.65983801452568447</v>
      </c>
      <c r="L55" s="103">
        <f t="shared" si="13"/>
        <v>29025689</v>
      </c>
      <c r="M55" s="62">
        <f>IF(ISBLANK(L55),"  ",IF(L76&gt;0,L55/L76,IF(L55&gt;0,1,0)))</f>
        <v>5.0072139172173499E-2</v>
      </c>
      <c r="N55" s="35"/>
    </row>
    <row r="56" spans="1:14" s="86" customFormat="1" ht="45" x14ac:dyDescent="0.6">
      <c r="A56" s="94" t="s">
        <v>54</v>
      </c>
      <c r="B56" s="144">
        <f>B55+B53+B52+B51+B50</f>
        <v>171091219.44999999</v>
      </c>
      <c r="C56" s="81">
        <f t="shared" si="0"/>
        <v>0.85053936900985594</v>
      </c>
      <c r="D56" s="145">
        <f>D55+D53+D52+D51+D50</f>
        <v>27997173.34</v>
      </c>
      <c r="E56" s="84">
        <f t="shared" si="9"/>
        <v>0.13918129886041419</v>
      </c>
      <c r="F56" s="108">
        <f>F55+F53+F52+F51+F50+F54</f>
        <v>201156143.60000002</v>
      </c>
      <c r="G56" s="83">
        <f>IF(ISBLANK(F56),"  ",IF(F76&gt;0,F56/F76,IF(F56&gt;0,1,0)))</f>
        <v>0.34914085832711755</v>
      </c>
      <c r="H56" s="144">
        <f>H55+H53+H52+H51+H50</f>
        <v>188247443</v>
      </c>
      <c r="I56" s="81">
        <f t="shared" si="11"/>
        <v>0.86766249801679385</v>
      </c>
      <c r="J56" s="145">
        <f>J55+J53+J52+J51+J50</f>
        <v>28711851</v>
      </c>
      <c r="K56" s="84">
        <f t="shared" si="12"/>
        <v>0.13233750198320612</v>
      </c>
      <c r="L56" s="103">
        <f t="shared" si="13"/>
        <v>216959294</v>
      </c>
      <c r="M56" s="83">
        <f>IF(ISBLANK(L56),"  ",IF(L76&gt;0,L56/L76,IF(L56&gt;0,1,0)))</f>
        <v>0.37427590310998327</v>
      </c>
      <c r="N56" s="85"/>
    </row>
    <row r="57" spans="1:14" s="11" customFormat="1" ht="44.25" x14ac:dyDescent="0.55000000000000004">
      <c r="A57" s="51" t="s">
        <v>55</v>
      </c>
      <c r="B57" s="9">
        <f>LSUE!B57+SUSLA!B57+LCTCSummary!B57-LCTCBoard!B57-Online!B57</f>
        <v>0</v>
      </c>
      <c r="C57" s="58">
        <f t="shared" si="0"/>
        <v>0</v>
      </c>
      <c r="D57" s="53">
        <f>LSUE!D57+SUSLA!D57+LCTCSummary!D57-LCTCBoard!D57-Online!D57</f>
        <v>0</v>
      </c>
      <c r="E57" s="60">
        <f t="shared" si="9"/>
        <v>0</v>
      </c>
      <c r="F57" s="111">
        <f t="shared" ref="F57:F66" si="14">D57+B57</f>
        <v>0</v>
      </c>
      <c r="G57" s="62">
        <f>IF(ISBLANK(F57),"  ",IF(F76&gt;0,F57/F76,IF(F57&gt;0,1,0)))</f>
        <v>0</v>
      </c>
      <c r="H57" s="9">
        <f>LSUE!H57+SUSLA!H57+LCTCSummary!H57-LCTCBoard!H57-Online!H57</f>
        <v>0</v>
      </c>
      <c r="I57" s="58">
        <f t="shared" si="11"/>
        <v>0</v>
      </c>
      <c r="J57" s="53">
        <f>LSUE!J57+SUSLA!J57+LCTCSummary!J57-LCTCBoard!J57-Online!J57</f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2" t="s">
        <v>56</v>
      </c>
      <c r="B58" s="9">
        <f>LSUE!B58+SUSLA!B58+LCTCSummary!B58-LCTCBoard!B58-Online!B58</f>
        <v>0</v>
      </c>
      <c r="C58" s="58">
        <f t="shared" si="0"/>
        <v>0</v>
      </c>
      <c r="D58" s="53">
        <f>LSUE!D58+SUSLA!D58+LCTCSummary!D58-LCTCBoard!D58-Online!D58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LSUE!H58+SUSLA!H58+LCTCSummary!H58-LCTCBoard!H58-Online!H58</f>
        <v>0</v>
      </c>
      <c r="I58" s="58">
        <f t="shared" si="11"/>
        <v>0</v>
      </c>
      <c r="J58" s="53">
        <f>LSUE!J58+SUSLA!J58+LCTCSummary!J58-LCTCBoard!J58-Online!J58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35"/>
    </row>
    <row r="59" spans="1:14" s="11" customFormat="1" ht="44.25" x14ac:dyDescent="0.55000000000000004">
      <c r="A59" s="90" t="s">
        <v>57</v>
      </c>
      <c r="B59" s="9">
        <f>LSUE!B59+SUSLA!B59+LCTCSummary!B59-LCTCBoard!B59-Online!B59</f>
        <v>97591</v>
      </c>
      <c r="C59" s="58">
        <f t="shared" si="0"/>
        <v>0.57293568556080665</v>
      </c>
      <c r="D59" s="53">
        <f>LSUE!D59+SUSLA!D59+LCTCSummary!D59-LCTCBoard!D59-Online!D59</f>
        <v>72744</v>
      </c>
      <c r="E59" s="60">
        <f t="shared" si="9"/>
        <v>0.42706431443919335</v>
      </c>
      <c r="F59" s="44">
        <f t="shared" si="14"/>
        <v>170335</v>
      </c>
      <c r="G59" s="62">
        <f>IF(ISBLANK(F59),"  ",IF(F76&gt;0,F59/F76,IF(F59&gt;0,1,0)))</f>
        <v>2.9564549726807132E-4</v>
      </c>
      <c r="H59" s="9">
        <f>LSUE!H59+SUSLA!H59+LCTCSummary!H59-LCTCBoard!H59-Online!H59</f>
        <v>96483</v>
      </c>
      <c r="I59" s="58">
        <f t="shared" si="11"/>
        <v>0.97474313771051591</v>
      </c>
      <c r="J59" s="53">
        <f>LSUE!J59+SUSLA!J59+LCTCSummary!J59-LCTCBoard!J59-Online!J59</f>
        <v>2500</v>
      </c>
      <c r="K59" s="60">
        <f t="shared" si="12"/>
        <v>2.5256862289484053E-2</v>
      </c>
      <c r="L59" s="44">
        <f t="shared" si="13"/>
        <v>98983</v>
      </c>
      <c r="M59" s="62">
        <f>IF(ISBLANK(L59),"  ",IF(L76&gt;0,L59/L76,IF(L59&gt;0,1,0)))</f>
        <v>1.7075531098260059E-4</v>
      </c>
      <c r="N59" s="35"/>
    </row>
    <row r="60" spans="1:14" s="11" customFormat="1" ht="44.25" x14ac:dyDescent="0.55000000000000004">
      <c r="A60" s="89" t="s">
        <v>58</v>
      </c>
      <c r="B60" s="9">
        <f>LSUE!B60+SUSLA!B60+LCTCSummary!B60-LCTCBoard!B60-Online!B60</f>
        <v>0</v>
      </c>
      <c r="C60" s="58">
        <f t="shared" si="0"/>
        <v>0</v>
      </c>
      <c r="D60" s="53">
        <f>LSUE!D60+SUSLA!D60+LCTCSummary!D60-LCTCBoard!D60-Online!D60</f>
        <v>18652500.170000002</v>
      </c>
      <c r="E60" s="60">
        <f t="shared" si="9"/>
        <v>1</v>
      </c>
      <c r="F60" s="79">
        <f t="shared" si="14"/>
        <v>18652500.170000002</v>
      </c>
      <c r="G60" s="62">
        <f>IF(ISBLANK(F60),"  ",IF(F76&gt;0,F60/F76,IF(F60&gt;0,1,0)))</f>
        <v>3.2374601156852291E-2</v>
      </c>
      <c r="H60" s="9">
        <f>LSUE!H60+SUSLA!H60+LCTCSummary!H60-LCTCBoard!H60-Online!H60</f>
        <v>0</v>
      </c>
      <c r="I60" s="58">
        <f t="shared" si="11"/>
        <v>0</v>
      </c>
      <c r="J60" s="53">
        <f>LSUE!J60+SUSLA!J60+LCTCSummary!J60-LCTCBoard!J60-Online!J60</f>
        <v>16536296</v>
      </c>
      <c r="K60" s="60">
        <f t="shared" si="12"/>
        <v>1</v>
      </c>
      <c r="L60" s="79">
        <f t="shared" si="13"/>
        <v>16536296</v>
      </c>
      <c r="M60" s="62">
        <f>IF(ISBLANK(L60),"  ",IF(L76&gt;0,L60/L76,IF(L60&gt;0,1,0)))</f>
        <v>2.8526720406335779E-2</v>
      </c>
      <c r="N60" s="35"/>
    </row>
    <row r="61" spans="1:14" s="11" customFormat="1" ht="44.25" x14ac:dyDescent="0.55000000000000004">
      <c r="A61" s="113" t="s">
        <v>59</v>
      </c>
      <c r="B61" s="9">
        <f>LSUE!B61+SUSLA!B61+LCTCSummary!B61-LCTCBoard!B61-Online!B61</f>
        <v>0</v>
      </c>
      <c r="C61" s="58">
        <f t="shared" si="0"/>
        <v>0</v>
      </c>
      <c r="D61" s="53">
        <f>LSUE!D61+SUSLA!D61+LCTCSummary!D61-LCTCBoard!D61-Online!D61</f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9">
        <f>LSUE!H61+SUSLA!H61+LCTCSummary!H61-LCTCBoard!H61-Online!H61</f>
        <v>0</v>
      </c>
      <c r="I61" s="58">
        <f t="shared" si="11"/>
        <v>0</v>
      </c>
      <c r="J61" s="53">
        <f>LSUE!J61+SUSLA!J61+LCTCSummary!J61-LCTCBoard!J61-Online!J61</f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35"/>
    </row>
    <row r="62" spans="1:14" s="11" customFormat="1" ht="44.25" x14ac:dyDescent="0.55000000000000004">
      <c r="A62" s="113" t="s">
        <v>60</v>
      </c>
      <c r="B62" s="9">
        <f>LSUE!B62+SUSLA!B62+LCTCSummary!B62-LCTCBoard!B62-Online!B62</f>
        <v>0</v>
      </c>
      <c r="C62" s="58">
        <f t="shared" si="0"/>
        <v>0</v>
      </c>
      <c r="D62" s="53">
        <f>LSUE!D62+SUSLA!D62+LCTCSummary!D62-LCTCBoard!D62-Online!D62</f>
        <v>78330.249999999942</v>
      </c>
      <c r="E62" s="60">
        <f t="shared" si="9"/>
        <v>1</v>
      </c>
      <c r="F62" s="44">
        <f t="shared" si="14"/>
        <v>78330.249999999942</v>
      </c>
      <c r="G62" s="62">
        <f>IF(ISBLANK(F62),"  ",IF(F76&gt;0,F62/F76,IF(F62&gt;0,1,0)))</f>
        <v>1.3595553299311549E-4</v>
      </c>
      <c r="H62" s="9">
        <f>LSUE!H62+SUSLA!H62+LCTCSummary!H62-LCTCBoard!H62-Online!H62</f>
        <v>0</v>
      </c>
      <c r="I62" s="58">
        <f t="shared" si="11"/>
        <v>0</v>
      </c>
      <c r="J62" s="53">
        <f>LSUE!J62+SUSLA!J62+LCTCSummary!J62-LCTCBoard!J62-Online!J62</f>
        <v>83143</v>
      </c>
      <c r="K62" s="60">
        <f t="shared" si="12"/>
        <v>1</v>
      </c>
      <c r="L62" s="44">
        <f t="shared" si="13"/>
        <v>83143</v>
      </c>
      <c r="M62" s="62">
        <f>IF(ISBLANK(L62),"  ",IF(L76&gt;0,L62/L76,IF(L62&gt;0,1,0)))</f>
        <v>1.4342976896059283E-4</v>
      </c>
      <c r="N62" s="35"/>
    </row>
    <row r="63" spans="1:14" s="11" customFormat="1" ht="44.25" x14ac:dyDescent="0.55000000000000004">
      <c r="A63" s="114" t="s">
        <v>61</v>
      </c>
      <c r="B63" s="9">
        <f>LSUE!B63+SUSLA!B63+LCTCSummary!B63-LCTCBoard!B63-Online!B63</f>
        <v>0</v>
      </c>
      <c r="C63" s="58">
        <f t="shared" si="0"/>
        <v>0</v>
      </c>
      <c r="D63" s="53">
        <f>LSUE!D63+SUSLA!D63+LCTCSummary!D63-LCTCBoard!D63-Online!D63</f>
        <v>4581820</v>
      </c>
      <c r="E63" s="60">
        <f t="shared" si="9"/>
        <v>1</v>
      </c>
      <c r="F63" s="44">
        <f t="shared" si="14"/>
        <v>4581820</v>
      </c>
      <c r="G63" s="62">
        <f>IF(ISBLANK(F63),"  ",IF(F76&gt;0,F63/F76,IF(F63&gt;0,1,0)))</f>
        <v>7.9525314955399325E-3</v>
      </c>
      <c r="H63" s="9">
        <f>LSUE!H63+SUSLA!H63+LCTCSummary!H63-LCTCBoard!H63-Online!H63</f>
        <v>0</v>
      </c>
      <c r="I63" s="58">
        <f t="shared" si="11"/>
        <v>0</v>
      </c>
      <c r="J63" s="53">
        <f>LSUE!J63+SUSLA!J63+LCTCSummary!J63-LCTCBoard!J63-Online!J63</f>
        <v>4563862</v>
      </c>
      <c r="K63" s="60">
        <f t="shared" si="12"/>
        <v>1</v>
      </c>
      <c r="L63" s="44">
        <f t="shared" si="13"/>
        <v>4563862</v>
      </c>
      <c r="M63" s="62">
        <f>IF(ISBLANK(L63),"  ",IF(L76&gt;0,L63/L76,IF(L63&gt;0,1,0)))</f>
        <v>7.8731062413916891E-3</v>
      </c>
      <c r="N63" s="35"/>
    </row>
    <row r="64" spans="1:14" s="11" customFormat="1" ht="44.25" x14ac:dyDescent="0.55000000000000004">
      <c r="A64" s="114" t="s">
        <v>62</v>
      </c>
      <c r="B64" s="9">
        <f>LSUE!B64+SUSLA!B64+LCTCSummary!B64-LCTCBoard!B64-Online!B64</f>
        <v>0</v>
      </c>
      <c r="C64" s="58">
        <f t="shared" si="0"/>
        <v>0</v>
      </c>
      <c r="D64" s="53">
        <f>LSUE!D64+SUSLA!D64+LCTCSummary!D64-LCTCBoard!D64-Online!D64</f>
        <v>76089.179999999993</v>
      </c>
      <c r="E64" s="60">
        <f t="shared" si="9"/>
        <v>1</v>
      </c>
      <c r="F64" s="44">
        <f t="shared" si="14"/>
        <v>76089.179999999993</v>
      </c>
      <c r="G64" s="62">
        <f>IF(ISBLANK(F64),"  ",IF(F76&gt;0,F64/F76,IF(F64&gt;0,1,0)))</f>
        <v>1.3206577308139713E-4</v>
      </c>
      <c r="H64" s="9">
        <f>LSUE!H64+SUSLA!H64+LCTCSummary!H64-LCTCBoard!H64-Online!H64</f>
        <v>0</v>
      </c>
      <c r="I64" s="58">
        <f t="shared" si="11"/>
        <v>0</v>
      </c>
      <c r="J64" s="53">
        <f>LSUE!J64+SUSLA!J64+LCTCSummary!J64-LCTCBoard!J64-Online!J64</f>
        <v>60550</v>
      </c>
      <c r="K64" s="60">
        <f t="shared" si="12"/>
        <v>1</v>
      </c>
      <c r="L64" s="44">
        <f t="shared" si="13"/>
        <v>60550</v>
      </c>
      <c r="M64" s="62">
        <f>IF(ISBLANK(L64),"  ",IF(L76&gt;0,L64/L76,IF(L64&gt;0,1,0)))</f>
        <v>1.0445464453488443E-4</v>
      </c>
      <c r="N64" s="35"/>
    </row>
    <row r="65" spans="1:14" s="11" customFormat="1" ht="44.25" x14ac:dyDescent="0.55000000000000004">
      <c r="A65" s="90" t="s">
        <v>63</v>
      </c>
      <c r="B65" s="9">
        <f>LSUE!B65+SUSLA!B65+LCTCSummary!B65-LCTCBoard!B65-Online!B65</f>
        <v>0</v>
      </c>
      <c r="C65" s="58">
        <f t="shared" si="0"/>
        <v>0</v>
      </c>
      <c r="D65" s="53">
        <f>LSUE!D65+SUSLA!D65+LCTCSummary!D65-LCTCBoard!D65-Online!D65</f>
        <v>6822119.9900000002</v>
      </c>
      <c r="E65" s="60">
        <f t="shared" si="9"/>
        <v>1</v>
      </c>
      <c r="F65" s="44">
        <f t="shared" si="14"/>
        <v>6822119.9900000002</v>
      </c>
      <c r="G65" s="62">
        <f>IF(ISBLANK(F65),"  ",IF(F76&gt;0,F65/F76,IF(F65&gt;0,1,0)))</f>
        <v>1.184095492333343E-2</v>
      </c>
      <c r="H65" s="9">
        <f>LSUE!H65+SUSLA!H65+LCTCSummary!H65-LCTCBoard!H65-Online!H65</f>
        <v>0</v>
      </c>
      <c r="I65" s="58">
        <f t="shared" si="11"/>
        <v>0</v>
      </c>
      <c r="J65" s="53">
        <f>LSUE!J65+SUSLA!J65+LCTCSummary!J65-LCTCBoard!J65-Online!J65</f>
        <v>6221536</v>
      </c>
      <c r="K65" s="60">
        <f t="shared" si="12"/>
        <v>1</v>
      </c>
      <c r="L65" s="44">
        <f t="shared" si="13"/>
        <v>6221536</v>
      </c>
      <c r="M65" s="62">
        <f>IF(ISBLANK(L65),"  ",IF(L76&gt;0,L65/L76,IF(L65&gt;0,1,0)))</f>
        <v>1.0732755265747098E-2</v>
      </c>
      <c r="N65" s="35"/>
    </row>
    <row r="66" spans="1:14" s="11" customFormat="1" ht="44.25" x14ac:dyDescent="0.55000000000000004">
      <c r="A66" s="89" t="s">
        <v>64</v>
      </c>
      <c r="B66" s="9">
        <f>LSUE!B66+SUSLA!B66+LCTCSummary!B66-LCTCBoard!B66-Online!B66</f>
        <v>1528809.68</v>
      </c>
      <c r="C66" s="58">
        <f t="shared" si="0"/>
        <v>0.56157079731624049</v>
      </c>
      <c r="D66" s="53">
        <f>LSUE!D66+SUSLA!D66+LCTCSummary!D66-LCTCBoard!D66-Online!D66</f>
        <v>1193571.3400000001</v>
      </c>
      <c r="E66" s="60">
        <f t="shared" si="9"/>
        <v>0.43842920268375957</v>
      </c>
      <c r="F66" s="44">
        <f t="shared" si="14"/>
        <v>2722381.02</v>
      </c>
      <c r="G66" s="62">
        <f>IF(ISBLANK(F66),"  ",IF(F76&gt;0,F66/F76,IF(F66&gt;0,1,0)))</f>
        <v>4.7251574274873578E-3</v>
      </c>
      <c r="H66" s="9">
        <f>LSUE!H66+SUSLA!H66+LCTCSummary!H66-LCTCBoard!H66-Online!H66</f>
        <v>1458626</v>
      </c>
      <c r="I66" s="58">
        <f t="shared" si="11"/>
        <v>0.53871029455323594</v>
      </c>
      <c r="J66" s="53">
        <f>LSUE!J66+SUSLA!J66+LCTCSummary!J66-LCTCBoard!J66-Online!J66</f>
        <v>1249000</v>
      </c>
      <c r="K66" s="60">
        <f t="shared" si="12"/>
        <v>0.46128970544676406</v>
      </c>
      <c r="L66" s="44">
        <f t="shared" si="13"/>
        <v>2707626</v>
      </c>
      <c r="M66" s="62">
        <f>IF(ISBLANK(L66),"  ",IF(L76&gt;0,L66/L76,IF(L66&gt;0,1,0)))</f>
        <v>4.6709184370505533E-3</v>
      </c>
      <c r="N66" s="35"/>
    </row>
    <row r="67" spans="1:14" s="86" customFormat="1" ht="45" x14ac:dyDescent="0.6">
      <c r="A67" s="115" t="s">
        <v>65</v>
      </c>
      <c r="B67" s="91">
        <f>B66+B65+B64+B63+B62+B61+B60+B59+B58+B57+B56</f>
        <v>172717620.13</v>
      </c>
      <c r="C67" s="81">
        <f t="shared" si="0"/>
        <v>0.73729116005286777</v>
      </c>
      <c r="D67" s="92">
        <f>D66+D65+D64+D63+D62+D61+D60+D59+D58+D57+D56</f>
        <v>59474348.269999996</v>
      </c>
      <c r="E67" s="84">
        <f t="shared" si="9"/>
        <v>0.25388209492680536</v>
      </c>
      <c r="F67" s="91">
        <f>F66+F65+F64+F63+F62+F61+F60+F59+F58+F57+F56</f>
        <v>234259719.21000004</v>
      </c>
      <c r="G67" s="83">
        <f>IF(ISBLANK(F67),"  ",IF(F76&gt;0,F67/F76,IF(F67&gt;0,1,0)))</f>
        <v>0.40659777013367315</v>
      </c>
      <c r="H67" s="91">
        <f>H66+H65+H64+H63+H62+H61+H60+H59+H58+H57+H56</f>
        <v>189802552</v>
      </c>
      <c r="I67" s="81">
        <f t="shared" si="11"/>
        <v>0.76771250111585798</v>
      </c>
      <c r="J67" s="92">
        <f>J66+J65+J64+J63+J62+J61+J60+J59+J58+J57+J56</f>
        <v>57428738</v>
      </c>
      <c r="K67" s="84">
        <f t="shared" si="12"/>
        <v>0.23228749888414205</v>
      </c>
      <c r="L67" s="91">
        <f>L66+L65+L64+L63+L62+L61+L60+L59+L58+L57+L56</f>
        <v>247231290</v>
      </c>
      <c r="M67" s="83">
        <f>IF(ISBLANK(L67),"  ",IF(L76&gt;0,L67/L76,IF(L67&gt;0,1,0)))</f>
        <v>0.42649804318498646</v>
      </c>
      <c r="N67" s="85"/>
    </row>
    <row r="68" spans="1:14" s="11" customFormat="1" ht="45" x14ac:dyDescent="0.6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 x14ac:dyDescent="0.55000000000000004">
      <c r="A69" s="116" t="s">
        <v>67</v>
      </c>
      <c r="B69" s="9">
        <f>LSUE!B69+SUSLA!B69+LCTCSummary!B69-LCTCBoard!B69-Online!B69</f>
        <v>0</v>
      </c>
      <c r="C69" s="52">
        <f t="shared" si="0"/>
        <v>0</v>
      </c>
      <c r="D69" s="53">
        <f>LSUE!D69+SUSLA!D69+LCTCSummary!D69-LCTCBoard!D69-Online!D69</f>
        <v>277112</v>
      </c>
      <c r="E69" s="54">
        <f>IF(ISBLANK(D69),"  ",IF(F69&gt;0,D69/F69,IF(D69&gt;0,1,0)))</f>
        <v>1</v>
      </c>
      <c r="F69" s="68">
        <f>D69+B69</f>
        <v>277112</v>
      </c>
      <c r="G69" s="56">
        <f>IF(ISBLANK(F69),"  ",IF(F76&gt;0,F69/F76,IF(F69&gt;0,1,0)))</f>
        <v>4.8097522552000336E-4</v>
      </c>
      <c r="H69" s="9">
        <f>LSUE!H69+SUSLA!H69+LCTCSummary!H69-LCTCBoard!H69-Online!H69</f>
        <v>0</v>
      </c>
      <c r="I69" s="52">
        <f>IF(ISBLANK(H69),"  ",IF(L69&gt;0,H69/L69,IF(H69&gt;0,1,0)))</f>
        <v>0</v>
      </c>
      <c r="J69" s="53">
        <f>LSUE!J69+SUSLA!J69+LCTCSummary!J69-LCTCBoard!J69-Online!J69</f>
        <v>38476</v>
      </c>
      <c r="K69" s="54">
        <f>IF(ISBLANK(J69),"  ",IF(L69&gt;0,J69/L69,IF(J69&gt;0,1,0)))</f>
        <v>1</v>
      </c>
      <c r="L69" s="68">
        <f>J69+H69</f>
        <v>38476</v>
      </c>
      <c r="M69" s="56">
        <f>IF(ISBLANK(L69),"  ",IF(L76&gt;0,L69/L76,IF(L69&gt;0,1,0)))</f>
        <v>6.6374845633760754E-5</v>
      </c>
    </row>
    <row r="70" spans="1:14" s="11" customFormat="1" ht="44.25" x14ac:dyDescent="0.55000000000000004">
      <c r="A70" s="41" t="s">
        <v>68</v>
      </c>
      <c r="B70" s="9">
        <f>LSUE!B70+SUSLA!B70+LCTCSummary!B70-LCTCBoard!B70-Online!B70</f>
        <v>0</v>
      </c>
      <c r="C70" s="58">
        <f t="shared" si="0"/>
        <v>0</v>
      </c>
      <c r="D70" s="53">
        <f>LSUE!D70+SUSLA!D70+LCTCSummary!D70-LCTCBoard!D70-Online!D70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LSUE!H70+SUSLA!H70+LCTCSummary!H70-LCTCBoard!H70-Online!H70</f>
        <v>0</v>
      </c>
      <c r="I70" s="58">
        <f>IF(ISBLANK(H70),"  ",IF(L70&gt;0,H70/L70,IF(H70&gt;0,1,0)))</f>
        <v>0</v>
      </c>
      <c r="J70" s="53">
        <f>LSUE!J70+SUSLA!J70+LCTCSummary!J70-LCTCBoard!J70-Online!J70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7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 x14ac:dyDescent="0.55000000000000004">
      <c r="A72" s="90" t="s">
        <v>70</v>
      </c>
      <c r="B72" s="9">
        <f>LSUE!B72+SUSLA!B72+LCTCSummary!B72-LCTCBoard!B72-Online!B72</f>
        <v>0</v>
      </c>
      <c r="C72" s="52">
        <f t="shared" si="0"/>
        <v>0</v>
      </c>
      <c r="D72" s="53">
        <f>LSUE!D72+SUSLA!D72+LCTCSummary!D72-LCTCBoard!D72-Online!D72</f>
        <v>147583231</v>
      </c>
      <c r="E72" s="54">
        <f>IF(ISBLANK(D72),"  ",IF(F72&gt;0,D72/F72,IF(D72&gt;0,1,0)))</f>
        <v>1</v>
      </c>
      <c r="F72" s="68">
        <f>D72+B72</f>
        <v>147583231</v>
      </c>
      <c r="G72" s="56">
        <f>IF(ISBLANK(F72),"  ",IF(F76&gt;0,F72/F76,IF(F72&gt;0,1,0)))</f>
        <v>0.25615591462367471</v>
      </c>
      <c r="H72" s="9">
        <f>LSUE!H72+SUSLA!H72+LCTCSummary!H72-LCTCBoard!H72-Online!H72</f>
        <v>0</v>
      </c>
      <c r="I72" s="52">
        <f>IF(ISBLANK(H72),"  ",IF(L72&gt;0,H72/L72,IF(H72&gt;0,1,0)))</f>
        <v>0</v>
      </c>
      <c r="J72" s="53">
        <f>LSUE!J72+SUSLA!J72+LCTCSummary!J72-LCTCBoard!J72-Online!J72</f>
        <v>134900496</v>
      </c>
      <c r="K72" s="54">
        <f>IF(ISBLANK(J72),"  ",IF(L72&gt;0,J72/L72,IF(J72&gt;0,1,0)))</f>
        <v>1</v>
      </c>
      <c r="L72" s="68">
        <f>J72+H72</f>
        <v>134900496</v>
      </c>
      <c r="M72" s="56">
        <f>IF(ISBLANK(L72),"  ",IF(L76&gt;0,L72/L76,IF(L72&gt;0,1,0)))</f>
        <v>0.23271648814631873</v>
      </c>
    </row>
    <row r="73" spans="1:14" s="11" customFormat="1" ht="44.25" x14ac:dyDescent="0.55000000000000004">
      <c r="A73" s="41" t="s">
        <v>71</v>
      </c>
      <c r="B73" s="9">
        <f>LSUE!B73+SUSLA!B73+LCTCSummary!B73-LCTCBoard!B73-Online!B73</f>
        <v>0</v>
      </c>
      <c r="C73" s="58">
        <f t="shared" si="0"/>
        <v>0</v>
      </c>
      <c r="D73" s="53">
        <f>LSUE!D73+SUSLA!D73+LCTCSummary!D73-LCTCBoard!D73-Online!D73</f>
        <v>71182298</v>
      </c>
      <c r="E73" s="60">
        <f>IF(ISBLANK(D73),"  ",IF(F73&gt;0,D73/F73,IF(D73&gt;0,1,0)))</f>
        <v>1</v>
      </c>
      <c r="F73" s="44">
        <f>D73+B73</f>
        <v>71182298</v>
      </c>
      <c r="G73" s="62">
        <f>IF(ISBLANK(F73),"  ",IF(F76&gt;0,F73/F76,IF(F73&gt;0,1,0)))</f>
        <v>0.12354904094222582</v>
      </c>
      <c r="H73" s="9">
        <f>LSUE!H73+SUSLA!H73+LCTCSummary!H73-LCTCBoard!H73-Online!H73</f>
        <v>0</v>
      </c>
      <c r="I73" s="58">
        <f>IF(ISBLANK(H73),"  ",IF(L73&gt;0,H73/L73,IF(H73&gt;0,1,0)))</f>
        <v>0</v>
      </c>
      <c r="J73" s="53">
        <f>LSUE!J73+SUSLA!J73+LCTCSummary!J73-LCTCBoard!J73-Online!J73</f>
        <v>71370550</v>
      </c>
      <c r="K73" s="60">
        <f>IF(ISBLANK(J73),"  ",IF(L73&gt;0,J73/L73,IF(J73&gt;0,1,0)))</f>
        <v>1</v>
      </c>
      <c r="L73" s="44">
        <f>J73+H73</f>
        <v>71370550</v>
      </c>
      <c r="M73" s="62">
        <f>IF(ISBLANK(L73),"  ",IF(L76&gt;0,L73/L76,IF(L73&gt;0,1,0)))</f>
        <v>0.123121146664066</v>
      </c>
    </row>
    <row r="74" spans="1:14" s="86" customFormat="1" ht="45" x14ac:dyDescent="0.6">
      <c r="A74" s="87" t="s">
        <v>72</v>
      </c>
      <c r="B74" s="118">
        <f>B73+B72+B70+B69</f>
        <v>0</v>
      </c>
      <c r="C74" s="81">
        <f t="shared" si="0"/>
        <v>0</v>
      </c>
      <c r="D74" s="96">
        <f>D73+D72+D70+D69</f>
        <v>219042641</v>
      </c>
      <c r="E74" s="84">
        <f>IF(ISBLANK(D74),"  ",IF(F74&gt;0,D74/F74,IF(D74&gt;0,1,0)))</f>
        <v>1</v>
      </c>
      <c r="F74" s="119">
        <f>F73+F72+F71+F70+F69</f>
        <v>219042641</v>
      </c>
      <c r="G74" s="83">
        <f>IF(ISBLANK(F74),"  ",IF(F76&gt;0,F74/F76,IF(F74&gt;0,1,0)))</f>
        <v>0.38018593079142055</v>
      </c>
      <c r="H74" s="118">
        <f>H73+H72+H70+H69</f>
        <v>0</v>
      </c>
      <c r="I74" s="81">
        <f>IF(ISBLANK(H74),"  ",IF(L74&gt;0,H74/L74,IF(H74&gt;0,1,0)))</f>
        <v>0</v>
      </c>
      <c r="J74" s="96">
        <f>J73+J72+J70+J69</f>
        <v>206309522</v>
      </c>
      <c r="K74" s="84">
        <f>IF(ISBLANK(J74),"  ",IF(L74&gt;0,J74/L74,IF(J74&gt;0,1,0)))</f>
        <v>1</v>
      </c>
      <c r="L74" s="119">
        <f>L73+L72+L71+L70+L69</f>
        <v>206309522</v>
      </c>
      <c r="M74" s="83">
        <f>IF(ISBLANK(L74),"  ",IF(L76&gt;0,L74/L76,IF(L74&gt;0,1,0)))</f>
        <v>0.35590400965601848</v>
      </c>
    </row>
    <row r="75" spans="1:14" s="86" customFormat="1" ht="45" x14ac:dyDescent="0.6">
      <c r="A75" s="87" t="s">
        <v>73</v>
      </c>
      <c r="B75" s="134">
        <f>LSUE!B75+SUSLA!B75+LCTCSummary!B75-LCTCBoard!B75-Online!B75</f>
        <v>0</v>
      </c>
      <c r="C75" s="81">
        <f>IF(ISBLANK(B75),"  ",IF(F75&gt;0,B75/F75,IF(B75&gt;0,1,0)))</f>
        <v>0</v>
      </c>
      <c r="D75" s="143">
        <f>LSUE!D75+SUSLA!D75+LCTCSummary!D75-LCTCBoard!D75-Online!D75</f>
        <v>0</v>
      </c>
      <c r="E75" s="84">
        <f>IF(ISBLANK(D75),"  ",IF(F75&gt;0,D75/F75,IF(D75&gt;0,1,0)))</f>
        <v>0</v>
      </c>
      <c r="F75" s="120">
        <f>D75+B75</f>
        <v>0</v>
      </c>
      <c r="G75" s="83">
        <f>IF(ISBLANK(F75),"  ",IF(F77&gt;0,F75/F77,IF(F75&gt;0,1,0)))</f>
        <v>0</v>
      </c>
      <c r="H75" s="134">
        <f>LSUE!H75+SUSLA!H75+LCTCSummary!H75-LCTCBoard!H75-Online!H75</f>
        <v>0</v>
      </c>
      <c r="I75" s="81">
        <f>IF(ISBLANK(H75),"  ",IF(L75&gt;0,H75/L75,IF(H75&gt;0,1,0)))</f>
        <v>0</v>
      </c>
      <c r="J75" s="143">
        <f>LSUE!J75+SUSLA!J75+LCTCSummary!J75-LCTCBoard!J75-Online!J75</f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86" customFormat="1" ht="45.75" thickBot="1" x14ac:dyDescent="0.65">
      <c r="A76" s="121" t="s">
        <v>74</v>
      </c>
      <c r="B76" s="122">
        <f>B74+B67+B47+B40+B48+B75</f>
        <v>294845259.13</v>
      </c>
      <c r="C76" s="123">
        <f t="shared" si="0"/>
        <v>0.51175432678323418</v>
      </c>
      <c r="D76" s="122">
        <f>D74+D67+D47+D40+D48+D75</f>
        <v>279233089.26999998</v>
      </c>
      <c r="E76" s="124">
        <f>IF(ISBLANK(D76),"  ",IF(F76&gt;0,D76/F76,IF(D76&gt;0,1,0)))</f>
        <v>0.48465673837396239</v>
      </c>
      <c r="F76" s="122">
        <f>F74+F67+F47+F40+F48+F75</f>
        <v>576146099.21000004</v>
      </c>
      <c r="G76" s="125">
        <f>IF(ISBLANK(F76),"  ",IF(F76&gt;0,F76/F76,IF(F76&gt;0,1,0)))</f>
        <v>1</v>
      </c>
      <c r="H76" s="122">
        <f>H74+H67+H47+H40+H48+H75</f>
        <v>315234171</v>
      </c>
      <c r="I76" s="123">
        <f>IF(ISBLANK(H76),"  ",IF(L76&gt;0,H76/L76,IF(H76&gt;0,1,0)))</f>
        <v>0.54380963298189888</v>
      </c>
      <c r="J76" s="122">
        <f>J74+J67+J47+J40+J48+J75</f>
        <v>264443260</v>
      </c>
      <c r="K76" s="124">
        <f>IF(ISBLANK(J76),"  ",IF(L76&gt;0,J76/L76,IF(J76&gt;0,1,0)))</f>
        <v>0.45619036701810112</v>
      </c>
      <c r="L76" s="122">
        <f>L74+L67+L47+L40+L48+L75</f>
        <v>579677431</v>
      </c>
      <c r="M76" s="125">
        <f>IF(ISBLANK(L76),"  ",IF(L76&gt;0,L76/L76,IF(L76&gt;0,1,0)))</f>
        <v>1</v>
      </c>
    </row>
    <row r="77" spans="1:14" ht="21" thickTop="1" x14ac:dyDescent="0.3">
      <c r="A77" s="126"/>
      <c r="B77" s="127"/>
      <c r="C77" s="128"/>
      <c r="D77" s="127"/>
      <c r="E77" s="128"/>
      <c r="F77" s="127"/>
      <c r="G77" s="128"/>
      <c r="H77" s="127"/>
      <c r="I77" s="128"/>
      <c r="J77" s="127"/>
      <c r="K77" s="128"/>
      <c r="L77" s="127"/>
      <c r="M77" s="128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28" zoomScale="30" zoomScaleNormal="30" workbookViewId="0">
      <selection activeCell="B98" sqref="B98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119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739"/>
      <c r="C4" s="740"/>
      <c r="D4" s="739"/>
      <c r="E4" s="740"/>
      <c r="F4" s="739"/>
      <c r="G4" s="741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2033151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2033151</v>
      </c>
      <c r="G13" s="683">
        <f>IF(ISBLANK(F13),"  ",IF(F76&gt;0,F13/F76,IF(F13&gt;0,1,0)))</f>
        <v>0.43494322875359953</v>
      </c>
      <c r="H13" s="9">
        <v>3495054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3495054</v>
      </c>
      <c r="M13" s="56">
        <f>IF(ISBLANK(L13),"  ",IF(L76&gt;0,L13/L76,IF(L13&gt;0,1,0)))</f>
        <v>0.68146564910501251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1461903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1461903</v>
      </c>
      <c r="G15" s="757">
        <f>IF(ISBLANK(F15),"  ",IF(F77&gt;0,F15/F77,IF(F15&gt;0,1,0)))</f>
        <v>1</v>
      </c>
      <c r="H15" s="292">
        <v>0</v>
      </c>
      <c r="I15" s="64">
        <f>IF(ISBLANK(H15),"  ",IF(L15&gt;0,H15/L15,IF(H15&gt;0,1,0)))</f>
        <v>0</v>
      </c>
      <c r="J15" s="290">
        <v>0</v>
      </c>
      <c r="K15" s="65">
        <f>IF(ISBLANK(J15),"  ",IF(L15&gt;0,J15/L15,IF(J15&gt;0,1,0)))</f>
        <v>0</v>
      </c>
      <c r="L15" s="48">
        <f t="shared" si="2"/>
        <v>0</v>
      </c>
      <c r="M15" s="66">
        <f>IF(ISBLANK(L15),"  ",IF(L76&gt;0,L15/L76,IF(L15&gt;0,1,0)))</f>
        <v>0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0</v>
      </c>
      <c r="C17" s="749">
        <f t="shared" si="0"/>
        <v>0</v>
      </c>
      <c r="D17" s="755">
        <v>0</v>
      </c>
      <c r="E17" s="750">
        <f t="shared" si="0"/>
        <v>0</v>
      </c>
      <c r="F17" s="747">
        <f t="shared" si="1"/>
        <v>0</v>
      </c>
      <c r="G17" s="752">
        <f>IF(ISBLANK(F17),"  ",IF(F76&gt;0,F17/F76,IF(F17&gt;0,1,0)))</f>
        <v>0</v>
      </c>
      <c r="H17" s="290">
        <v>0</v>
      </c>
      <c r="I17" s="58">
        <f t="shared" si="3"/>
        <v>0</v>
      </c>
      <c r="J17" s="70">
        <v>0</v>
      </c>
      <c r="K17" s="60">
        <f t="shared" si="4"/>
        <v>0</v>
      </c>
      <c r="L17" s="44">
        <f t="shared" si="2"/>
        <v>0</v>
      </c>
      <c r="M17" s="62">
        <f>IF(ISBLANK(L17),"  ",IF(L76&gt;0,L17/L76,IF(L17&gt;0,1,0)))</f>
        <v>0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1461903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1461903</v>
      </c>
      <c r="G34" s="752">
        <f>IF(ISBLANK(F34),"  ",IF(F76&gt;0,F34/F76,IF(F34&gt;0,1,0)))</f>
        <v>0.31273860669698089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3495054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3495054</v>
      </c>
      <c r="G40" s="768">
        <f>IF(ISBLANK(F40),"  ",IF(F76&gt;0,F40/F76,IF(F40&gt;0,1,0)))</f>
        <v>0.74768183545058042</v>
      </c>
      <c r="H40" s="295">
        <v>3495054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3495054</v>
      </c>
      <c r="M40" s="83">
        <f>IF(ISBLANK(L40),"  ",IF(L76&gt;0,L40/L76,IF(L40&gt;0,1,0)))</f>
        <v>0.68146564910501251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0</v>
      </c>
      <c r="C50" s="679">
        <f t="shared" si="0"/>
        <v>0</v>
      </c>
      <c r="D50" s="685">
        <v>0</v>
      </c>
      <c r="E50" s="681">
        <f t="shared" si="0"/>
        <v>0</v>
      </c>
      <c r="F50" s="713">
        <f t="shared" ref="F50:F55" si="7">D50+B50</f>
        <v>0</v>
      </c>
      <c r="G50" s="683">
        <f>IF(ISBLANK(F50),"  ",IF(F76&gt;0,F50/F76,IF(F50&gt;0,1,0)))</f>
        <v>0</v>
      </c>
      <c r="H50" s="98">
        <v>0</v>
      </c>
      <c r="I50" s="52">
        <f t="shared" ref="I50:I67" si="8">IF(ISBLANK(H50),"  ",IF(L50&gt;0,H50/L50,IF(H50&gt;0,1,0)))</f>
        <v>0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0</v>
      </c>
      <c r="M50" s="56">
        <f>IF(ISBLANK(L50),"  ",IF(L76&gt;0,L50/L76,IF(L50&gt;0,1,0)))</f>
        <v>0</v>
      </c>
      <c r="N50" s="286"/>
    </row>
    <row r="51" spans="1:14" s="266" customFormat="1" ht="44.25" x14ac:dyDescent="0.55000000000000004">
      <c r="A51" s="289" t="s">
        <v>49</v>
      </c>
      <c r="B51" s="753">
        <v>0</v>
      </c>
      <c r="C51" s="749">
        <f t="shared" si="0"/>
        <v>0</v>
      </c>
      <c r="D51" s="755">
        <v>0</v>
      </c>
      <c r="E51" s="750">
        <f t="shared" si="0"/>
        <v>0</v>
      </c>
      <c r="F51" s="774">
        <f t="shared" si="7"/>
        <v>0</v>
      </c>
      <c r="G51" s="752">
        <f>IF(ISBLANK(F51),"  ",IF(F76&gt;0,F51/F76,IF(F51&gt;0,1,0)))</f>
        <v>0</v>
      </c>
      <c r="H51" s="292">
        <v>0</v>
      </c>
      <c r="I51" s="58">
        <f t="shared" si="8"/>
        <v>0</v>
      </c>
      <c r="J51" s="70">
        <v>0</v>
      </c>
      <c r="K51" s="60">
        <f t="shared" si="9"/>
        <v>0</v>
      </c>
      <c r="L51" s="103">
        <f t="shared" si="10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0</v>
      </c>
      <c r="E52" s="750">
        <f t="shared" si="0"/>
        <v>0</v>
      </c>
      <c r="F52" s="777">
        <f t="shared" si="7"/>
        <v>0</v>
      </c>
      <c r="G52" s="752">
        <f>IF(ISBLANK(F52),"  ",IF(F76&gt;0,F52/F76,IF(F52&gt;0,1,0)))</f>
        <v>0</v>
      </c>
      <c r="H52" s="105">
        <v>0</v>
      </c>
      <c r="I52" s="58">
        <f t="shared" si="8"/>
        <v>0</v>
      </c>
      <c r="J52" s="106">
        <v>0</v>
      </c>
      <c r="K52" s="60">
        <f t="shared" si="9"/>
        <v>0</v>
      </c>
      <c r="L52" s="107">
        <f t="shared" si="10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775">
        <v>0</v>
      </c>
      <c r="C53" s="749">
        <f t="shared" si="0"/>
        <v>0</v>
      </c>
      <c r="D53" s="776">
        <v>0</v>
      </c>
      <c r="E53" s="750">
        <f t="shared" si="0"/>
        <v>0</v>
      </c>
      <c r="F53" s="777">
        <f t="shared" si="7"/>
        <v>0</v>
      </c>
      <c r="G53" s="752">
        <f>IF(ISBLANK(F53),"  ",IF(F76&gt;0,F53/F76,IF(F53&gt;0,1,0)))</f>
        <v>0</v>
      </c>
      <c r="H53" s="105">
        <v>0</v>
      </c>
      <c r="I53" s="58">
        <f t="shared" si="8"/>
        <v>0</v>
      </c>
      <c r="J53" s="106">
        <v>0</v>
      </c>
      <c r="K53" s="60">
        <f t="shared" si="9"/>
        <v>0</v>
      </c>
      <c r="L53" s="107">
        <f t="shared" si="10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0</v>
      </c>
      <c r="C55" s="749">
        <f t="shared" si="0"/>
        <v>0</v>
      </c>
      <c r="D55" s="755">
        <v>0</v>
      </c>
      <c r="E55" s="750">
        <f t="shared" si="0"/>
        <v>0</v>
      </c>
      <c r="F55" s="774">
        <f t="shared" si="7"/>
        <v>0</v>
      </c>
      <c r="G55" s="752">
        <f>IF(ISBLANK(F55),"  ",IF(F76&gt;0,F55/F76,IF(F55&gt;0,1,0)))</f>
        <v>0</v>
      </c>
      <c r="H55" s="292">
        <v>0</v>
      </c>
      <c r="I55" s="58">
        <f t="shared" si="8"/>
        <v>0</v>
      </c>
      <c r="J55" s="70">
        <v>0</v>
      </c>
      <c r="K55" s="60">
        <f t="shared" si="9"/>
        <v>0</v>
      </c>
      <c r="L55" s="103">
        <f t="shared" si="10"/>
        <v>0</v>
      </c>
      <c r="M55" s="62">
        <f>IF(ISBLANK(L55),"  ",IF(L76&gt;0,L55/L76,IF(L55&gt;0,1,0)))</f>
        <v>0</v>
      </c>
      <c r="N55" s="286"/>
    </row>
    <row r="56" spans="1:14" s="268" customFormat="1" ht="45" x14ac:dyDescent="0.6">
      <c r="A56" s="299" t="s">
        <v>54</v>
      </c>
      <c r="B56" s="778">
        <v>0</v>
      </c>
      <c r="C56" s="766">
        <f t="shared" si="0"/>
        <v>0</v>
      </c>
      <c r="D56" s="770">
        <v>0</v>
      </c>
      <c r="E56" s="767">
        <f t="shared" si="0"/>
        <v>0</v>
      </c>
      <c r="F56" s="779">
        <f>F55+F53+F52+F51+F50+F54</f>
        <v>0</v>
      </c>
      <c r="G56" s="768">
        <f>IF(ISBLANK(F56),"  ",IF(F76&gt;0,F56/F76,IF(F56&gt;0,1,0)))</f>
        <v>0</v>
      </c>
      <c r="H56" s="300">
        <v>0</v>
      </c>
      <c r="I56" s="81">
        <f t="shared" si="8"/>
        <v>0</v>
      </c>
      <c r="J56" s="92">
        <v>0</v>
      </c>
      <c r="K56" s="84">
        <f t="shared" si="9"/>
        <v>0</v>
      </c>
      <c r="L56" s="103">
        <f t="shared" si="10"/>
        <v>0</v>
      </c>
      <c r="M56" s="83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0</v>
      </c>
      <c r="E60" s="750">
        <f t="shared" si="0"/>
        <v>0</v>
      </c>
      <c r="F60" s="764">
        <f t="shared" si="11"/>
        <v>0</v>
      </c>
      <c r="G60" s="752">
        <f>IF(ISBLANK(F60),"  ",IF(F76&gt;0,F60/F76,IF(F60&gt;0,1,0)))</f>
        <v>0</v>
      </c>
      <c r="H60" s="294">
        <v>0</v>
      </c>
      <c r="I60" s="58">
        <f t="shared" si="8"/>
        <v>0</v>
      </c>
      <c r="J60" s="78">
        <v>0</v>
      </c>
      <c r="K60" s="60">
        <f t="shared" si="9"/>
        <v>0</v>
      </c>
      <c r="L60" s="79">
        <f t="shared" si="10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0</v>
      </c>
      <c r="E65" s="750">
        <f t="shared" si="0"/>
        <v>0</v>
      </c>
      <c r="F65" s="747">
        <f t="shared" si="11"/>
        <v>0</v>
      </c>
      <c r="G65" s="752">
        <f>IF(ISBLANK(F65),"  ",IF(F76&gt;0,F65/F76,IF(F65&gt;0,1,0)))</f>
        <v>0</v>
      </c>
      <c r="H65" s="290">
        <v>0</v>
      </c>
      <c r="I65" s="58">
        <f t="shared" si="8"/>
        <v>0</v>
      </c>
      <c r="J65" s="70">
        <v>0</v>
      </c>
      <c r="K65" s="60">
        <f t="shared" si="9"/>
        <v>0</v>
      </c>
      <c r="L65" s="44">
        <f t="shared" si="10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0</v>
      </c>
      <c r="C66" s="749">
        <f t="shared" si="0"/>
        <v>0</v>
      </c>
      <c r="D66" s="755">
        <v>1179466.4100000001</v>
      </c>
      <c r="E66" s="750">
        <f t="shared" si="0"/>
        <v>1</v>
      </c>
      <c r="F66" s="747">
        <f t="shared" si="11"/>
        <v>1179466.4100000001</v>
      </c>
      <c r="G66" s="752">
        <f>IF(ISBLANK(F66),"  ",IF(F76&gt;0,F66/F76,IF(F66&gt;0,1,0)))</f>
        <v>0.25231816454941952</v>
      </c>
      <c r="H66" s="290">
        <v>0</v>
      </c>
      <c r="I66" s="58">
        <f t="shared" si="8"/>
        <v>0</v>
      </c>
      <c r="J66" s="70">
        <v>1633677</v>
      </c>
      <c r="K66" s="60">
        <f t="shared" si="9"/>
        <v>1</v>
      </c>
      <c r="L66" s="44">
        <f t="shared" si="10"/>
        <v>1633677</v>
      </c>
      <c r="M66" s="62">
        <f>IF(ISBLANK(L66),"  ",IF(L76&gt;0,L66/L76,IF(L66&gt;0,1,0)))</f>
        <v>0.31853435089498749</v>
      </c>
      <c r="N66" s="286"/>
    </row>
    <row r="67" spans="1:14" s="268" customFormat="1" ht="45" x14ac:dyDescent="0.6">
      <c r="A67" s="301" t="s">
        <v>65</v>
      </c>
      <c r="B67" s="769">
        <v>0</v>
      </c>
      <c r="C67" s="766">
        <f t="shared" si="0"/>
        <v>0</v>
      </c>
      <c r="D67" s="770">
        <v>1179466.4100000001</v>
      </c>
      <c r="E67" s="767">
        <f t="shared" si="0"/>
        <v>1</v>
      </c>
      <c r="F67" s="769">
        <f>F66+F65+F64+F63+F62+F61+F60+F59+F58+F57+F56</f>
        <v>1179466.4100000001</v>
      </c>
      <c r="G67" s="768">
        <f>IF(ISBLANK(F67),"  ",IF(F76&gt;0,F67/F76,IF(F67&gt;0,1,0)))</f>
        <v>0.25231816454941952</v>
      </c>
      <c r="H67" s="298">
        <v>0</v>
      </c>
      <c r="I67" s="81">
        <f t="shared" si="8"/>
        <v>0</v>
      </c>
      <c r="J67" s="92">
        <v>1633677</v>
      </c>
      <c r="K67" s="84">
        <f t="shared" si="9"/>
        <v>1</v>
      </c>
      <c r="L67" s="298">
        <f>L66+L65+L64+L63+L62+L61+L60+L59+L58+L57+L56</f>
        <v>1633677</v>
      </c>
      <c r="M67" s="83">
        <f>IF(ISBLANK(L67),"  ",IF(L76&gt;0,L67/L76,IF(L67&gt;0,1,0)))</f>
        <v>0.31853435089498749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683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0</v>
      </c>
      <c r="E73" s="750">
        <f t="shared" si="0"/>
        <v>0</v>
      </c>
      <c r="F73" s="747">
        <f>D73+B73</f>
        <v>0</v>
      </c>
      <c r="G73" s="752">
        <f>IF(ISBLANK(F73),"  ",IF(F76&gt;0,F73/F76,IF(F73&gt;0,1,0)))</f>
        <v>0</v>
      </c>
      <c r="H73" s="290">
        <v>0</v>
      </c>
      <c r="I73" s="58">
        <f>IF(ISBLANK(H73),"  ",IF(L73&gt;0,H73/L73,IF(H73&gt;0,1,0)))</f>
        <v>0</v>
      </c>
      <c r="J73" s="70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0</v>
      </c>
      <c r="E74" s="767">
        <f t="shared" si="0"/>
        <v>0</v>
      </c>
      <c r="F74" s="779">
        <f>F73+F72+F71+F70+F69</f>
        <v>0</v>
      </c>
      <c r="G74" s="785">
        <f>IF(ISBLANK(F74),"  ",IF(F76&gt;0,F74/F76,IF(F74&gt;0,1,0)))</f>
        <v>0</v>
      </c>
      <c r="H74" s="118">
        <v>0</v>
      </c>
      <c r="I74" s="81">
        <f>IF(ISBLANK(H74),"  ",IF(L74&gt;0,H74/L74,IF(H74&gt;0,1,0)))</f>
        <v>0</v>
      </c>
      <c r="J74" s="96">
        <v>0</v>
      </c>
      <c r="K74" s="84">
        <f>IF(ISBLANK(J74),"  ",IF(L74&gt;0,J74/L74,IF(J74&gt;0,1,0)))</f>
        <v>0</v>
      </c>
      <c r="L74" s="119">
        <f>L73+L72+L71+L70+L69</f>
        <v>0</v>
      </c>
      <c r="M74" s="83">
        <f>IF(ISBLANK(L74),"  ",IF(L76&gt;0,L74/L76,IF(L74&gt;0,1,0)))</f>
        <v>0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564">
        <v>3495054</v>
      </c>
      <c r="C76" s="829">
        <f t="shared" si="0"/>
        <v>0.74768183545058042</v>
      </c>
      <c r="D76" s="830">
        <v>1179466.4100000001</v>
      </c>
      <c r="E76" s="831">
        <f>IF(ISBLANK(D76),"  ",IF(F76&gt;0,D76/F76,IF(D76&gt;0,1,0)))</f>
        <v>0.25231816454941952</v>
      </c>
      <c r="F76" s="830">
        <f>F74+F67+F47+F40+F48+F75</f>
        <v>4674520.41</v>
      </c>
      <c r="G76" s="832">
        <f>IF(ISBLANK(F76),"  ",IF(F76&gt;0,F76/F76,IF(F76&gt;0,1,0)))</f>
        <v>1</v>
      </c>
      <c r="H76" s="122">
        <v>3495054</v>
      </c>
      <c r="I76" s="123">
        <f>IF(ISBLANK(H76),"  ",IF(L76&gt;0,H76/L76,IF(H76&gt;0,1,0)))</f>
        <v>0.68146564910501251</v>
      </c>
      <c r="J76" s="122">
        <v>1633677</v>
      </c>
      <c r="K76" s="124">
        <f>IF(ISBLANK(J76),"  ",IF(L76&gt;0,J76/L76,IF(J76&gt;0,1,0)))</f>
        <v>0.31853435089498749</v>
      </c>
      <c r="L76" s="122">
        <f>L74+L67+L47+L40+L48+L75</f>
        <v>5128731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19" zoomScale="30" zoomScaleNormal="30" workbookViewId="0">
      <selection activeCell="I1" sqref="I1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9.28515625" style="306" bestFit="1" customWidth="1"/>
    <col min="5" max="5" width="45.5703125" style="267" customWidth="1"/>
    <col min="6" max="6" width="49.28515625" style="306" bestFit="1" customWidth="1"/>
    <col min="7" max="7" width="45.5703125" style="267" customWidth="1"/>
    <col min="8" max="8" width="54.7109375" style="306" customWidth="1"/>
    <col min="9" max="9" width="45.5703125" style="267" customWidth="1"/>
    <col min="10" max="10" width="49.28515625" style="306" bestFit="1" customWidth="1"/>
    <col min="11" max="11" width="45.5703125" style="267" customWidth="1"/>
    <col min="12" max="12" width="49.28515625" style="306" bestFit="1" customWidth="1"/>
    <col min="13" max="13" width="45.5703125" style="267" customWidth="1"/>
    <col min="14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87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739"/>
      <c r="C4" s="740"/>
      <c r="D4" s="739"/>
      <c r="E4" s="740"/>
      <c r="F4" s="739"/>
      <c r="G4" s="741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62823923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62823923</v>
      </c>
      <c r="G13" s="683">
        <f>IF(ISBLANK(F13),"  ",IF(F76&gt;0,F13/F76,IF(F13&gt;0,1,0)))</f>
        <v>6.8398448799363812E-2</v>
      </c>
      <c r="H13" s="9">
        <v>107149958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107149958</v>
      </c>
      <c r="M13" s="56">
        <f>IF(ISBLANK(L13),"  ",IF(L76&gt;0,L13/L76,IF(L13&gt;0,1,0)))</f>
        <v>0.11289341345778708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61766547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61766547</v>
      </c>
      <c r="G15" s="757">
        <f>IF(ISBLANK(F15),"  ",IF(F77&gt;0,F15/F77,IF(F15&gt;0,1,0)))</f>
        <v>1</v>
      </c>
      <c r="H15" s="292">
        <v>13222744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13222744</v>
      </c>
      <c r="M15" s="66">
        <f>IF(ISBLANK(L15),"  ",IF(L76&gt;0,L15/L76,IF(L15&gt;0,1,0)))</f>
        <v>1.3931509944581344E-2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8133955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8133955</v>
      </c>
      <c r="G17" s="752">
        <f>IF(ISBLANK(F17),"  ",IF(F76&gt;0,F17/F76,IF(F17&gt;0,1,0)))</f>
        <v>8.8557014276843121E-3</v>
      </c>
      <c r="H17" s="290">
        <v>8562744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8562744</v>
      </c>
      <c r="M17" s="62">
        <f>IF(ISBLANK(L17),"  ",IF(L76&gt;0,L17/L76,IF(L17&gt;0,1,0)))</f>
        <v>9.0217244763193052E-3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86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750000</v>
      </c>
      <c r="C23" s="749">
        <f t="shared" si="0"/>
        <v>1</v>
      </c>
      <c r="D23" s="755">
        <v>0</v>
      </c>
      <c r="E23" s="750">
        <f t="shared" si="0"/>
        <v>0</v>
      </c>
      <c r="F23" s="747">
        <f t="shared" si="1"/>
        <v>750000</v>
      </c>
      <c r="G23" s="752">
        <f>IF(ISBLANK(F23),"  ",IF(F76&gt;0,F23/F76,IF(F23&gt;0,1,0)))</f>
        <v>8.1654939949424765E-4</v>
      </c>
      <c r="H23" s="290">
        <v>750000</v>
      </c>
      <c r="I23" s="58">
        <f t="shared" si="3"/>
        <v>1</v>
      </c>
      <c r="J23" s="70">
        <v>0</v>
      </c>
      <c r="K23" s="60">
        <f t="shared" si="4"/>
        <v>0</v>
      </c>
      <c r="L23" s="44">
        <f t="shared" si="2"/>
        <v>750000</v>
      </c>
      <c r="M23" s="62">
        <f>IF(ISBLANK(L23),"  ",IF(L76&gt;0,L23/L76,IF(L23&gt;0,1,0)))</f>
        <v>7.9020152386191612E-4</v>
      </c>
      <c r="N23" s="286"/>
    </row>
    <row r="24" spans="1:14" s="266" customFormat="1" ht="44.25" x14ac:dyDescent="0.55000000000000004">
      <c r="A24" s="69" t="s">
        <v>24</v>
      </c>
      <c r="B24" s="738">
        <v>3141459</v>
      </c>
      <c r="C24" s="749">
        <f t="shared" si="0"/>
        <v>1</v>
      </c>
      <c r="D24" s="755">
        <v>0</v>
      </c>
      <c r="E24" s="750">
        <f t="shared" si="0"/>
        <v>0</v>
      </c>
      <c r="F24" s="747">
        <f t="shared" si="1"/>
        <v>3141459</v>
      </c>
      <c r="G24" s="752">
        <f>IF(ISBLANK(F24),"  ",IF(F76&gt;0,F24/F76,IF(F24&gt;0,1,0)))</f>
        <v>3.4202086133143998E-3</v>
      </c>
      <c r="H24" s="290">
        <v>3700000</v>
      </c>
      <c r="I24" s="58">
        <f t="shared" si="3"/>
        <v>1</v>
      </c>
      <c r="J24" s="70">
        <v>0</v>
      </c>
      <c r="K24" s="60">
        <f t="shared" si="4"/>
        <v>0</v>
      </c>
      <c r="L24" s="44">
        <f t="shared" si="2"/>
        <v>3700000</v>
      </c>
      <c r="M24" s="62">
        <f>IF(ISBLANK(L24),"  ",IF(L76&gt;0,L24/L76,IF(L24&gt;0,1,0)))</f>
        <v>3.8983275177187863E-3</v>
      </c>
      <c r="N24" s="286"/>
    </row>
    <row r="25" spans="1:14" s="266" customFormat="1" ht="44.25" x14ac:dyDescent="0.55000000000000004">
      <c r="A25" s="69" t="s">
        <v>25</v>
      </c>
      <c r="B25" s="738">
        <v>210000</v>
      </c>
      <c r="C25" s="749">
        <f t="shared" si="0"/>
        <v>1</v>
      </c>
      <c r="D25" s="755">
        <v>0</v>
      </c>
      <c r="E25" s="750">
        <f t="shared" si="0"/>
        <v>0</v>
      </c>
      <c r="F25" s="747">
        <f t="shared" si="1"/>
        <v>210000</v>
      </c>
      <c r="G25" s="752">
        <f>IF(ISBLANK(F25),"  ",IF(F76&gt;0,F25/F76,IF(F25&gt;0,1,0)))</f>
        <v>2.2863383185838936E-4</v>
      </c>
      <c r="H25" s="290">
        <v>210000</v>
      </c>
      <c r="I25" s="58">
        <f t="shared" si="3"/>
        <v>1</v>
      </c>
      <c r="J25" s="70">
        <v>0</v>
      </c>
      <c r="K25" s="60">
        <f t="shared" si="4"/>
        <v>0</v>
      </c>
      <c r="L25" s="44">
        <f t="shared" si="2"/>
        <v>210000</v>
      </c>
      <c r="M25" s="62">
        <f>IF(ISBLANK(L25),"  ",IF(L76&gt;0,L25/L76,IF(L25&gt;0,1,0)))</f>
        <v>2.2125642668133653E-4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49531133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49531133</v>
      </c>
      <c r="G34" s="752">
        <f>IF(ISBLANK(F34),"  ",IF(F76&gt;0,F34/F76,IF(F34&gt;0,1,0)))</f>
        <v>5.392615587655962E-2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124590470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124590470</v>
      </c>
      <c r="G40" s="768">
        <f>IF(ISBLANK(F40),"  ",IF(F76&gt;0,F40/F76,IF(F40&gt;0,1,0)))</f>
        <v>0.13564569794827477</v>
      </c>
      <c r="H40" s="295">
        <v>120372702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120372702</v>
      </c>
      <c r="M40" s="83">
        <f>IF(ISBLANK(L40),"  ",IF(L76&gt;0,L40/L76,IF(L40&gt;0,1,0)))</f>
        <v>0.12682492340236842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",IF(L76&gt;0,L42/L76,IF(L42&gt;0,1,0)))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",IF(J76&gt;0,L43/L76,IF(L43&gt;0,1,0)))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",IF(J76&gt;0,L44/L76,IF(L44&gt;0,1,0)))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7076226</v>
      </c>
      <c r="C45" s="749">
        <f t="shared" si="0"/>
        <v>1</v>
      </c>
      <c r="D45" s="755">
        <v>0</v>
      </c>
      <c r="E45" s="750">
        <f t="shared" si="0"/>
        <v>0</v>
      </c>
      <c r="F45" s="764">
        <f>D45+B45</f>
        <v>7076226</v>
      </c>
      <c r="G45" s="752">
        <f>IF(ISBLANK(F45),"  ",IF(D76&gt;0,F45/D76,IF(F45&gt;0,1,0)))</f>
        <v>1.5020571518568258E-2</v>
      </c>
      <c r="H45" s="290">
        <v>7073880</v>
      </c>
      <c r="I45" s="58">
        <f t="shared" si="5"/>
        <v>1</v>
      </c>
      <c r="J45" s="70">
        <v>0</v>
      </c>
      <c r="K45" s="60">
        <f t="shared" si="6"/>
        <v>0</v>
      </c>
      <c r="L45" s="79">
        <f>J45+H45</f>
        <v>7073880</v>
      </c>
      <c r="M45" s="62">
        <f>IF(ISBLANK(L45),"  ",IF(J76&gt;0,L45/L76,IF(L45&gt;0,1,0)))</f>
        <v>7.4530543408217751E-3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7076226</v>
      </c>
      <c r="C47" s="766">
        <f t="shared" si="0"/>
        <v>1</v>
      </c>
      <c r="D47" s="770">
        <v>0</v>
      </c>
      <c r="E47" s="767">
        <f t="shared" si="0"/>
        <v>0</v>
      </c>
      <c r="F47" s="771">
        <f>F46+F45+F44+F43+F42</f>
        <v>7076226</v>
      </c>
      <c r="G47" s="768">
        <f>IF(ISBLANK(F47),"  ",IF(F76&gt;0,F47/F76,IF(F47&gt;0,1,0)))</f>
        <v>7.7041174546474429E-3</v>
      </c>
      <c r="H47" s="298">
        <v>7073880</v>
      </c>
      <c r="I47" s="81">
        <f t="shared" si="5"/>
        <v>1</v>
      </c>
      <c r="J47" s="92">
        <v>0</v>
      </c>
      <c r="K47" s="84">
        <f t="shared" si="6"/>
        <v>0</v>
      </c>
      <c r="L47" s="93">
        <f>L46+L45+L44+L43+L42</f>
        <v>7073880</v>
      </c>
      <c r="M47" s="83">
        <f>IF(ISBLANK(L47),"  ",IF(L76&gt;0,L47/L76,IF(L47&gt;0,1,0)))</f>
        <v>7.4530543408217751E-3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183636404.40000001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183636404.40000001</v>
      </c>
      <c r="G50" s="683">
        <f>IF(ISBLANK(F50),"  ",IF(F76&gt;0,F50/F76,IF(F50&gt;0,1,0)))</f>
        <v>0.19993092765080378</v>
      </c>
      <c r="H50" s="98">
        <v>207179676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207179676</v>
      </c>
      <c r="M50" s="56">
        <f>IF(ISBLANK(L50),"  ",IF(L76&gt;0,L50/L76,IF(L50&gt;0,1,0)))</f>
        <v>0.21828492758455739</v>
      </c>
      <c r="N50" s="286"/>
    </row>
    <row r="51" spans="1:14" s="266" customFormat="1" ht="44.25" x14ac:dyDescent="0.55000000000000004">
      <c r="A51" s="289" t="s">
        <v>49</v>
      </c>
      <c r="B51" s="753">
        <v>90551101.5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90551101.5</v>
      </c>
      <c r="G51" s="752">
        <f>IF(ISBLANK(F51),"  ",IF(F76&gt;0,F51/F76,IF(F51&gt;0,1,0)))</f>
        <v>9.8585930071156902E-2</v>
      </c>
      <c r="H51" s="292">
        <v>92465090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92465090</v>
      </c>
      <c r="M51" s="62">
        <f>IF(ISBLANK(L51),"  ",IF(L76&gt;0,L51/L76,IF(L51&gt;0,1,0)))</f>
        <v>9.7421406696038965E-2</v>
      </c>
      <c r="N51" s="286"/>
    </row>
    <row r="52" spans="1:14" s="266" customFormat="1" ht="44.25" x14ac:dyDescent="0.55000000000000004">
      <c r="A52" s="104" t="s">
        <v>50</v>
      </c>
      <c r="B52" s="775">
        <v>14691799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14691799</v>
      </c>
      <c r="G52" s="752">
        <f>IF(ISBLANK(F52),"  ",IF(F76&gt;0,F52/F76,IF(F52&gt;0,1,0)))</f>
        <v>1.599543953458692E-2</v>
      </c>
      <c r="H52" s="105">
        <v>14727470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14727470</v>
      </c>
      <c r="M52" s="62">
        <f>IF(ISBLANK(L52),"  ",IF(L76&gt;0,L52/L76,IF(L52&gt;0,1,0)))</f>
        <v>1.5516892315507539E-2</v>
      </c>
      <c r="N52" s="286"/>
    </row>
    <row r="53" spans="1:14" s="266" customFormat="1" ht="44.25" x14ac:dyDescent="0.55000000000000004">
      <c r="A53" s="104" t="s">
        <v>51</v>
      </c>
      <c r="B53" s="775">
        <v>4796588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4796588</v>
      </c>
      <c r="G53" s="752">
        <f>IF(ISBLANK(F53),"  ",IF(F76&gt;0,F53/F76,IF(F53&gt;0,1,0)))</f>
        <v>5.222201401361753E-3</v>
      </c>
      <c r="H53" s="105">
        <v>4804096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4804096</v>
      </c>
      <c r="M53" s="62">
        <f>IF(ISBLANK(L53),"  ",IF(L76&gt;0,L53/L76,IF(L53&gt;0,1,0)))</f>
        <v>5.0616053066385811E-3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12595279</v>
      </c>
      <c r="C55" s="749">
        <f t="shared" si="0"/>
        <v>0.32323950202561075</v>
      </c>
      <c r="D55" s="755">
        <v>26370500</v>
      </c>
      <c r="E55" s="750">
        <f t="shared" si="0"/>
        <v>2.1464409883176243</v>
      </c>
      <c r="F55" s="774">
        <f t="shared" si="7"/>
        <v>38965779</v>
      </c>
      <c r="G55" s="752">
        <f>IF(ISBLANK(F55),"  ",IF(F76&gt;0,F55/F76,IF(F55&gt;0,1,0)))</f>
        <v>4.2423311257700755E-2</v>
      </c>
      <c r="H55" s="292">
        <v>12285686</v>
      </c>
      <c r="I55" s="58">
        <f t="shared" si="8"/>
        <v>0.2986261823636096</v>
      </c>
      <c r="J55" s="70">
        <v>28855000</v>
      </c>
      <c r="K55" s="60">
        <f t="shared" si="9"/>
        <v>0.7013738176363904</v>
      </c>
      <c r="L55" s="103">
        <f t="shared" si="10"/>
        <v>41140686</v>
      </c>
      <c r="M55" s="62">
        <f>IF(ISBLANK(L55),"  ",IF(L76&gt;0,L55/L76,IF(L55&gt;0,1,0)))</f>
        <v>4.3345910359899466E-2</v>
      </c>
      <c r="N55" s="286"/>
    </row>
    <row r="56" spans="1:14" s="268" customFormat="1" ht="45" x14ac:dyDescent="0.6">
      <c r="A56" s="299" t="s">
        <v>54</v>
      </c>
      <c r="B56" s="778">
        <v>306271171.89999998</v>
      </c>
      <c r="C56" s="766">
        <f t="shared" si="0"/>
        <v>0.92072400355200357</v>
      </c>
      <c r="D56" s="770">
        <v>26370500</v>
      </c>
      <c r="E56" s="767">
        <f t="shared" si="0"/>
        <v>7.9558135074167077E-2</v>
      </c>
      <c r="F56" s="779">
        <f>F55+F53+F52+F51+F50+F54</f>
        <v>332641671.89999998</v>
      </c>
      <c r="G56" s="768">
        <f>IF(ISBLANK(F56),"  ",IF(F76&gt;0,F56/F76,IF(F56&gt;0,1,0)))</f>
        <v>0.36215780991561008</v>
      </c>
      <c r="H56" s="300">
        <v>331462018</v>
      </c>
      <c r="I56" s="81">
        <f t="shared" si="8"/>
        <v>0.91991774310254759</v>
      </c>
      <c r="J56" s="92">
        <v>28855000</v>
      </c>
      <c r="K56" s="84">
        <f t="shared" si="9"/>
        <v>8.008225689745245E-2</v>
      </c>
      <c r="L56" s="103">
        <f t="shared" si="10"/>
        <v>360317018</v>
      </c>
      <c r="M56" s="83">
        <f>IF(ISBLANK(L56),"  ",IF(L76&gt;0,L56/L76,IF(L56&gt;0,1,0)))</f>
        <v>0.37963074226264193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2033602.3</v>
      </c>
      <c r="C59" s="749">
        <f t="shared" si="0"/>
        <v>9.6968986834448379E-2</v>
      </c>
      <c r="D59" s="755">
        <v>18938075</v>
      </c>
      <c r="E59" s="750">
        <f t="shared" si="0"/>
        <v>19.195622669354734</v>
      </c>
      <c r="F59" s="747">
        <f t="shared" si="11"/>
        <v>20971677.300000001</v>
      </c>
      <c r="G59" s="752">
        <f>IF(ISBLANK(F59),"  ",IF(F76&gt;0,F59/F76,IF(F59&gt;0,1,0)))</f>
        <v>2.2832547340936194E-2</v>
      </c>
      <c r="H59" s="290">
        <v>986583</v>
      </c>
      <c r="I59" s="58">
        <f t="shared" si="8"/>
        <v>4.9362264675257395E-2</v>
      </c>
      <c r="J59" s="70">
        <v>19000000</v>
      </c>
      <c r="K59" s="60">
        <f t="shared" si="9"/>
        <v>0.95063773532474261</v>
      </c>
      <c r="L59" s="44">
        <f t="shared" si="10"/>
        <v>19986583</v>
      </c>
      <c r="M59" s="62">
        <f>IF(ISBLANK(L59),"  ",IF(L76&gt;0,L59/L76,IF(L59&gt;0,1,0)))</f>
        <v>2.105790445785689E-2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38103784</v>
      </c>
      <c r="E60" s="750">
        <f t="shared" si="0"/>
        <v>1</v>
      </c>
      <c r="F60" s="764">
        <f t="shared" si="11"/>
        <v>38103784</v>
      </c>
      <c r="G60" s="752">
        <f>IF(ISBLANK(F60),"  ",IF(F76&gt;0,F60/F76,IF(F60&gt;0,1,0)))</f>
        <v>4.1484829258211363E-2</v>
      </c>
      <c r="H60" s="294">
        <v>0</v>
      </c>
      <c r="I60" s="58">
        <f t="shared" si="8"/>
        <v>0</v>
      </c>
      <c r="J60" s="78">
        <v>38000000</v>
      </c>
      <c r="K60" s="60">
        <f t="shared" si="9"/>
        <v>1</v>
      </c>
      <c r="L60" s="79">
        <f t="shared" si="10"/>
        <v>38000000</v>
      </c>
      <c r="M60" s="62">
        <f>IF(ISBLANK(L60),"  ",IF(L76&gt;0,L60/L76,IF(L60&gt;0,1,0)))</f>
        <v>4.003687720900375E-2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107024994</v>
      </c>
      <c r="E62" s="750">
        <f t="shared" si="0"/>
        <v>1</v>
      </c>
      <c r="F62" s="747">
        <f t="shared" si="11"/>
        <v>107024994</v>
      </c>
      <c r="G62" s="752">
        <f>IF(ISBLANK(F62),"  ",IF(F76&gt;0,F62/F76,IF(F62&gt;0,1,0)))</f>
        <v>0.11652159277543395</v>
      </c>
      <c r="H62" s="290">
        <v>0</v>
      </c>
      <c r="I62" s="58">
        <f t="shared" si="8"/>
        <v>0</v>
      </c>
      <c r="J62" s="70">
        <v>109000000</v>
      </c>
      <c r="K62" s="60">
        <f t="shared" si="9"/>
        <v>1</v>
      </c>
      <c r="L62" s="44">
        <f t="shared" si="10"/>
        <v>109000000</v>
      </c>
      <c r="M62" s="62">
        <f>IF(ISBLANK(L62),"  ",IF(L76&gt;0,L62/L76,IF(L62&gt;0,1,0)))</f>
        <v>0.11484262146793181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90064215</v>
      </c>
      <c r="E63" s="750">
        <f t="shared" si="0"/>
        <v>1</v>
      </c>
      <c r="F63" s="747">
        <f t="shared" si="11"/>
        <v>90064215</v>
      </c>
      <c r="G63" s="752">
        <f>IF(ISBLANK(F63),"  ",IF(F76&gt;0,F63/F76,IF(F63&gt;0,1,0)))</f>
        <v>9.8055840898894422E-2</v>
      </c>
      <c r="H63" s="290">
        <v>0</v>
      </c>
      <c r="I63" s="58">
        <f t="shared" si="8"/>
        <v>0</v>
      </c>
      <c r="J63" s="70">
        <v>87636718</v>
      </c>
      <c r="K63" s="60">
        <f t="shared" si="9"/>
        <v>1</v>
      </c>
      <c r="L63" s="44">
        <f t="shared" si="10"/>
        <v>87636718</v>
      </c>
      <c r="M63" s="62">
        <f>IF(ISBLANK(L63),"  ",IF(L76&gt;0,L63/L76,IF(L63&gt;0,1,0)))</f>
        <v>9.2334224146476018E-2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2590110</v>
      </c>
      <c r="E64" s="750">
        <f t="shared" si="0"/>
        <v>1</v>
      </c>
      <c r="F64" s="747">
        <f t="shared" si="11"/>
        <v>2590110</v>
      </c>
      <c r="G64" s="752">
        <f>IF(ISBLANK(F64),"  ",IF(F76&gt;0,F64/F76,IF(F64&gt;0,1,0)))</f>
        <v>2.8199370201653948E-3</v>
      </c>
      <c r="H64" s="290">
        <v>0</v>
      </c>
      <c r="I64" s="58">
        <f t="shared" si="8"/>
        <v>0</v>
      </c>
      <c r="J64" s="70">
        <v>3000000</v>
      </c>
      <c r="K64" s="60">
        <f t="shared" si="9"/>
        <v>1</v>
      </c>
      <c r="L64" s="44">
        <f t="shared" si="10"/>
        <v>3000000</v>
      </c>
      <c r="M64" s="62">
        <f>IF(ISBLANK(L64),"  ",IF(L76&gt;0,L64/L76,IF(L64&gt;0,1,0)))</f>
        <v>3.1608060954476645E-3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44961804</v>
      </c>
      <c r="E65" s="750">
        <f t="shared" si="0"/>
        <v>1</v>
      </c>
      <c r="F65" s="747">
        <f t="shared" si="11"/>
        <v>44961804</v>
      </c>
      <c r="G65" s="752">
        <f>IF(ISBLANK(F65),"  ",IF(F76&gt;0,F65/F76,IF(F65&gt;0,1,0)))</f>
        <v>4.8951378741837422E-2</v>
      </c>
      <c r="H65" s="290">
        <v>0</v>
      </c>
      <c r="I65" s="58">
        <f t="shared" si="8"/>
        <v>0</v>
      </c>
      <c r="J65" s="70">
        <v>45000000</v>
      </c>
      <c r="K65" s="60">
        <f t="shared" si="9"/>
        <v>1</v>
      </c>
      <c r="L65" s="44">
        <f t="shared" si="10"/>
        <v>45000000</v>
      </c>
      <c r="M65" s="62">
        <f>IF(ISBLANK(L65),"  ",IF(L76&gt;0,L65/L76,IF(L65&gt;0,1,0)))</f>
        <v>4.7412091431714966E-2</v>
      </c>
      <c r="N65" s="286"/>
    </row>
    <row r="66" spans="1:14" s="266" customFormat="1" ht="44.25" x14ac:dyDescent="0.55000000000000004">
      <c r="A66" s="297" t="s">
        <v>64</v>
      </c>
      <c r="B66" s="738">
        <v>7425452.2999999998</v>
      </c>
      <c r="C66" s="749">
        <f t="shared" si="0"/>
        <v>0.16860865706098799</v>
      </c>
      <c r="D66" s="755">
        <v>36614115</v>
      </c>
      <c r="E66" s="750">
        <f t="shared" si="0"/>
        <v>2.3844964712636969</v>
      </c>
      <c r="F66" s="747">
        <f t="shared" si="11"/>
        <v>44039567.299999997</v>
      </c>
      <c r="G66" s="752">
        <f>IF(ISBLANK(F66),"  ",IF(F76&gt;0,F66/F76,IF(F66&gt;0,1,0)))</f>
        <v>4.7947309643735343E-2</v>
      </c>
      <c r="H66" s="290">
        <v>15355072</v>
      </c>
      <c r="I66" s="58">
        <f t="shared" si="8"/>
        <v>0.31505292207701607</v>
      </c>
      <c r="J66" s="70">
        <v>33383000</v>
      </c>
      <c r="K66" s="60">
        <f t="shared" si="9"/>
        <v>0.68494707792298393</v>
      </c>
      <c r="L66" s="44">
        <f t="shared" si="10"/>
        <v>48738072</v>
      </c>
      <c r="M66" s="62">
        <f>IF(ISBLANK(L66),"  ",IF(L76&gt;0,L66/L76,IF(L66&gt;0,1,0)))</f>
        <v>5.1350531685989048E-2</v>
      </c>
      <c r="N66" s="286"/>
    </row>
    <row r="67" spans="1:14" s="268" customFormat="1" ht="45" x14ac:dyDescent="0.6">
      <c r="A67" s="301" t="s">
        <v>65</v>
      </c>
      <c r="B67" s="769">
        <v>315730226.5</v>
      </c>
      <c r="C67" s="766">
        <f t="shared" si="0"/>
        <v>0.46403767853910544</v>
      </c>
      <c r="D67" s="770">
        <v>364667597</v>
      </c>
      <c r="E67" s="767">
        <f t="shared" si="0"/>
        <v>1.0484869060022837</v>
      </c>
      <c r="F67" s="769">
        <f>F66+F65+F64+F63+F62+F61+F60+F59+F58+F57+F56</f>
        <v>680397823.5</v>
      </c>
      <c r="G67" s="768">
        <f>IF(ISBLANK(F67),"  ",IF(F76&gt;0,F67/F76,IF(F67&gt;0,1,0)))</f>
        <v>0.74077124559482421</v>
      </c>
      <c r="H67" s="298">
        <v>347803673</v>
      </c>
      <c r="I67" s="81">
        <f t="shared" si="8"/>
        <v>0.48870905369388967</v>
      </c>
      <c r="J67" s="92">
        <v>363874718</v>
      </c>
      <c r="K67" s="84">
        <f t="shared" si="9"/>
        <v>0.51129094630611038</v>
      </c>
      <c r="L67" s="298">
        <f>L66+L65+L64+L63+L62+L61+L60+L59+L58+L57+L56</f>
        <v>711678391</v>
      </c>
      <c r="M67" s="83">
        <f>IF(ISBLANK(L67),"  ",IF(L76&gt;0,L67/L76,IF(L67&gt;0,1,0)))</f>
        <v>0.74982579875706212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21865691</v>
      </c>
      <c r="E72" s="681">
        <f t="shared" si="0"/>
        <v>1</v>
      </c>
      <c r="F72" s="693">
        <f>D72+B72</f>
        <v>21865691</v>
      </c>
      <c r="G72" s="683">
        <f>IF(ISBLANK(F72),"  ",IF(F76&gt;0,F72/F76,IF(F72&gt;0,1,0)))</f>
        <v>2.3805889140769036E-2</v>
      </c>
      <c r="H72" s="273">
        <v>0</v>
      </c>
      <c r="I72" s="52">
        <f>IF(ISBLANK(H72),"  ",IF(L72&gt;0,H72/L72,IF(H72&gt;0,1,0)))</f>
        <v>0</v>
      </c>
      <c r="J72" s="59">
        <v>22000000</v>
      </c>
      <c r="K72" s="54">
        <f>IF(ISBLANK(J72),"  ",IF(L72&gt;0,J72/L72,IF(J72&gt;0,1,0)))</f>
        <v>1</v>
      </c>
      <c r="L72" s="68">
        <f>J72+H72</f>
        <v>22000000</v>
      </c>
      <c r="M72" s="56">
        <f>IF(ISBLANK(L72),"  ",IF(L76&gt;0,L72/L76,IF(L72&gt;0,1,0)))</f>
        <v>2.3179244699949541E-2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84569026</v>
      </c>
      <c r="E73" s="750">
        <f t="shared" si="0"/>
        <v>1</v>
      </c>
      <c r="F73" s="747">
        <f>D73+B73</f>
        <v>84569026</v>
      </c>
      <c r="G73" s="752">
        <f>IF(ISBLANK(F73),"  ",IF(F76&gt;0,F73/F76,IF(F73&gt;0,1,0)))</f>
        <v>9.2073049861484554E-2</v>
      </c>
      <c r="H73" s="290">
        <v>0</v>
      </c>
      <c r="I73" s="58">
        <f>IF(ISBLANK(H73),"  ",IF(L73&gt;0,H73/L73,IF(H73&gt;0,1,0)))</f>
        <v>0</v>
      </c>
      <c r="J73" s="70">
        <v>88000000</v>
      </c>
      <c r="K73" s="60">
        <f>IF(ISBLANK(J73),"  ",IF(L73&gt;0,J73/L73,IF(J73&gt;0,1,0)))</f>
        <v>1</v>
      </c>
      <c r="L73" s="44">
        <f>J73+H73</f>
        <v>88000000</v>
      </c>
      <c r="M73" s="62">
        <f>IF(ISBLANK(L73),"  ",IF(L76&gt;0,L73/L76,IF(L73&gt;0,1,0)))</f>
        <v>9.2716978799798164E-2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106434717</v>
      </c>
      <c r="E74" s="767">
        <f t="shared" si="0"/>
        <v>1</v>
      </c>
      <c r="F74" s="779">
        <f>F73+F72+F71+F70+F69</f>
        <v>106434717</v>
      </c>
      <c r="G74" s="785">
        <f>IF(ISBLANK(F74),"  ",IF(F76&gt;0,F74/F76,IF(F74&gt;0,1,0)))</f>
        <v>0.1158789390022536</v>
      </c>
      <c r="H74" s="118">
        <v>0</v>
      </c>
      <c r="I74" s="81">
        <f>IF(ISBLANK(H74),"  ",IF(L74&gt;0,H74/L74,IF(H74&gt;0,1,0)))</f>
        <v>0</v>
      </c>
      <c r="J74" s="96">
        <v>110000000</v>
      </c>
      <c r="K74" s="84">
        <f>IF(ISBLANK(J74),"  ",IF(L74&gt;0,J74/L74,IF(J74&gt;0,1,0)))</f>
        <v>1</v>
      </c>
      <c r="L74" s="119">
        <f>L73+L72+L71+L70+L69</f>
        <v>110000000</v>
      </c>
      <c r="M74" s="83">
        <f>IF(ISBLANK(L74),"  ",IF(L76&gt;0,L74/L76,IF(L74&gt;0,1,0)))</f>
        <v>0.11589622349974769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787">
        <v>447396922.5</v>
      </c>
      <c r="C76" s="788">
        <f t="shared" si="0"/>
        <v>0.48709558453726598</v>
      </c>
      <c r="D76" s="787">
        <v>471102314</v>
      </c>
      <c r="E76" s="789">
        <f>IF(ISBLANK(D76),"  ",IF(F76&gt;0,D76/F76,IF(D76&gt;0,1,0)))</f>
        <v>0.51290441546273402</v>
      </c>
      <c r="F76" s="787">
        <f>F74+F67+F47+F40+F48+F75</f>
        <v>918499236.5</v>
      </c>
      <c r="G76" s="790">
        <f>IF(ISBLANK(F76),"  ",IF(F76&gt;0,F76/F76,IF(F76&gt;0,1,0)))</f>
        <v>1</v>
      </c>
      <c r="H76" s="122">
        <v>475250255</v>
      </c>
      <c r="I76" s="123">
        <f>IF(ISBLANK(H76),"  ",IF(L76&gt;0,H76/L76,IF(H76&gt;0,1,0)))</f>
        <v>0.50072463428901892</v>
      </c>
      <c r="J76" s="122">
        <v>473874718</v>
      </c>
      <c r="K76" s="124">
        <f>IF(ISBLANK(J76),"  ",IF(L76&gt;0,J76/L76,IF(J76&gt;0,1,0)))</f>
        <v>0.49927536571098102</v>
      </c>
      <c r="L76" s="122">
        <f>L74+L67+L47+L40+L48+L75</f>
        <v>949124973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40" zoomScale="30" zoomScaleNormal="30" workbookViewId="0">
      <selection activeCell="B68" sqref="B68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121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739" t="s">
        <v>4</v>
      </c>
      <c r="I4" s="740"/>
      <c r="J4" s="739"/>
      <c r="K4" s="740"/>
      <c r="L4" s="739"/>
      <c r="M4" s="793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651"/>
      <c r="I5" s="656"/>
      <c r="J5" s="651"/>
      <c r="K5" s="656"/>
      <c r="L5" s="651"/>
      <c r="M5" s="796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658" t="s">
        <v>116</v>
      </c>
      <c r="I6" s="659"/>
      <c r="J6" s="660"/>
      <c r="K6" s="659"/>
      <c r="L6" s="660"/>
      <c r="M6" s="834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651" t="s">
        <v>4</v>
      </c>
      <c r="I7" s="656"/>
      <c r="J7" s="651" t="s">
        <v>4</v>
      </c>
      <c r="K7" s="656"/>
      <c r="L7" s="651" t="s">
        <v>4</v>
      </c>
      <c r="M7" s="796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651" t="s">
        <v>4</v>
      </c>
      <c r="I8" s="656"/>
      <c r="J8" s="651" t="s">
        <v>4</v>
      </c>
      <c r="K8" s="656"/>
      <c r="L8" s="651" t="s">
        <v>4</v>
      </c>
      <c r="M8" s="796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742" t="s">
        <v>4</v>
      </c>
      <c r="I9" s="743" t="s">
        <v>6</v>
      </c>
      <c r="J9" s="744" t="s">
        <v>4</v>
      </c>
      <c r="K9" s="743" t="s">
        <v>6</v>
      </c>
      <c r="L9" s="744" t="s">
        <v>4</v>
      </c>
      <c r="M9" s="802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666" t="s">
        <v>8</v>
      </c>
      <c r="I10" s="667" t="s">
        <v>9</v>
      </c>
      <c r="J10" s="668" t="s">
        <v>10</v>
      </c>
      <c r="K10" s="667" t="s">
        <v>9</v>
      </c>
      <c r="L10" s="668" t="s">
        <v>9</v>
      </c>
      <c r="M10" s="805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738" t="s">
        <v>4</v>
      </c>
      <c r="I11" s="746"/>
      <c r="J11" s="747" t="s">
        <v>4</v>
      </c>
      <c r="K11" s="746"/>
      <c r="L11" s="747" t="s">
        <v>4</v>
      </c>
      <c r="M11" s="808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674"/>
      <c r="I12" s="677"/>
      <c r="J12" s="676"/>
      <c r="K12" s="677"/>
      <c r="L12" s="676"/>
      <c r="M12" s="811"/>
      <c r="N12" s="286"/>
    </row>
    <row r="13" spans="1:17" s="275" customFormat="1" ht="44.25" x14ac:dyDescent="0.55000000000000004">
      <c r="A13" s="51" t="s">
        <v>13</v>
      </c>
      <c r="B13" s="652">
        <v>3057546</v>
      </c>
      <c r="C13" s="679">
        <f t="shared" ref="C13:C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>D13+B13</f>
        <v>3057546</v>
      </c>
      <c r="G13" s="683">
        <f>IF(ISBLANK(F13),"  ",IF(F76&gt;0,F13/F76,IF(F13&gt;0,1,0)))</f>
        <v>0.12817173230873014</v>
      </c>
      <c r="H13" s="652">
        <v>5241531</v>
      </c>
      <c r="I13" s="679">
        <f>IF(ISBLANK(H13),"  ",IF(L13&gt;0,H13/L13,IF(H13&gt;0,1,0)))</f>
        <v>1</v>
      </c>
      <c r="J13" s="680">
        <v>0</v>
      </c>
      <c r="K13" s="681">
        <f>IF(ISBLANK(J13),"  ",IF(L13&gt;0,J13/L13,IF(J13&gt;0,1,0)))</f>
        <v>0</v>
      </c>
      <c r="L13" s="682">
        <f t="shared" ref="L13:L34" si="1">J13+H13</f>
        <v>5241531</v>
      </c>
      <c r="M13" s="549">
        <f>IF(ISBLANK(L13),"  ",IF(L76&gt;0,L13/L76,IF(L13&gt;0,1,0)))</f>
        <v>0.26242699500913519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>IF(ISBLANK(D14),"  ",IF(F14&gt;0,D14/F14,IF(D14&gt;0,1,0)))</f>
        <v>0</v>
      </c>
      <c r="F14" s="751">
        <f>D14+B14</f>
        <v>0</v>
      </c>
      <c r="G14" s="752">
        <f>IF(ISBLANK(F14),"  ",IF(F76&gt;0,F14/F76,IF(F14&gt;0,1,0)))</f>
        <v>0</v>
      </c>
      <c r="H14" s="651">
        <v>0</v>
      </c>
      <c r="I14" s="749">
        <f>IF(ISBLANK(H14),"  ",IF(L14&gt;0,H14/L14,IF(H14&gt;0,1,0)))</f>
        <v>0</v>
      </c>
      <c r="J14" s="685">
        <v>0</v>
      </c>
      <c r="K14" s="750">
        <f>IF(ISBLANK(J14),"  ",IF(L14&gt;0,J14/L14,IF(J14&gt;0,1,0)))</f>
        <v>0</v>
      </c>
      <c r="L14" s="751">
        <f t="shared" si="1"/>
        <v>0</v>
      </c>
      <c r="M14" s="81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2754907</v>
      </c>
      <c r="C15" s="813">
        <f t="shared" si="0"/>
        <v>1</v>
      </c>
      <c r="D15" s="738">
        <v>0</v>
      </c>
      <c r="E15" s="756">
        <f>IF(ISBLANK(D15),"  ",IF(F15&gt;0,D15/F15,IF(D15&gt;0,1,0)))</f>
        <v>0</v>
      </c>
      <c r="F15" s="676">
        <f>D15+B15</f>
        <v>2754907</v>
      </c>
      <c r="G15" s="757">
        <f>IF(ISBLANK(F15),"  ",IF(F76&gt;0,F15/F76,IF(F15&gt;0,1,0)))</f>
        <v>0.11548516442252932</v>
      </c>
      <c r="H15" s="753">
        <v>277923</v>
      </c>
      <c r="I15" s="813">
        <f>IF(ISBLANK(H15),"  ",IF(L15&gt;0,H15/L15,IF(H15&gt;0,1,0)))</f>
        <v>1</v>
      </c>
      <c r="J15" s="738">
        <v>0</v>
      </c>
      <c r="K15" s="756">
        <f>IF(ISBLANK(J15),"  ",IF(L15&gt;0,J15/L15,IF(J15&gt;0,1,0)))</f>
        <v>0</v>
      </c>
      <c r="L15" s="676">
        <f t="shared" si="1"/>
        <v>277923</v>
      </c>
      <c r="M15" s="813">
        <f>IF(ISBLANK(L15),"  ",IF(L76&gt;0,L15/L76,IF(L15&gt;0,1,0)))</f>
        <v>1.3914731732755922E-2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>IF(ISBLANK(D16),"  ",IF(F16&gt;0,D16/F16,IF(D16&gt;0,1,0)))</f>
        <v>0</v>
      </c>
      <c r="F16" s="693">
        <f t="shared" ref="F16:F39" si="2">D16+B16</f>
        <v>0</v>
      </c>
      <c r="G16" s="683">
        <f>IF(ISBLANK(F16),"  ",IF(F76&gt;0,F16/F76,IF(F16&gt;0,1,0)))</f>
        <v>0</v>
      </c>
      <c r="H16" s="651">
        <v>0</v>
      </c>
      <c r="I16" s="679">
        <f t="shared" ref="I16:I34" si="3">IF(ISBLANK(H16),"  ",IF(L16&gt;0,H16/L16,IF(H16&gt;0,1,0)))</f>
        <v>0</v>
      </c>
      <c r="J16" s="685">
        <v>0</v>
      </c>
      <c r="K16" s="681">
        <f t="shared" ref="K16:K34" si="4">IF(ISBLANK(J16),"  ",IF(L16&gt;0,J16/L16,IF(J16&gt;0,1,0)))</f>
        <v>0</v>
      </c>
      <c r="L16" s="693">
        <f t="shared" si="1"/>
        <v>0</v>
      </c>
      <c r="M16" s="549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264005</v>
      </c>
      <c r="C17" s="749">
        <f t="shared" si="0"/>
        <v>1</v>
      </c>
      <c r="D17" s="755">
        <v>0</v>
      </c>
      <c r="E17" s="681">
        <f t="shared" ref="E17:E34" si="5">IF(ISBLANK(D17),"  ",IF(F17&gt;0,D17/F17,IF(D17&gt;0,1,0)))</f>
        <v>0</v>
      </c>
      <c r="F17" s="747">
        <f t="shared" si="2"/>
        <v>264005</v>
      </c>
      <c r="G17" s="752">
        <f>IF(ISBLANK(F17),"  ",IF(F76&gt;0,F17/F76,IF(F17&gt;0,1,0)))</f>
        <v>1.1067038137174813E-2</v>
      </c>
      <c r="H17" s="738">
        <v>277923</v>
      </c>
      <c r="I17" s="749">
        <f t="shared" si="3"/>
        <v>1</v>
      </c>
      <c r="J17" s="755">
        <v>0</v>
      </c>
      <c r="K17" s="750">
        <f t="shared" si="4"/>
        <v>0</v>
      </c>
      <c r="L17" s="747">
        <f t="shared" si="1"/>
        <v>277923</v>
      </c>
      <c r="M17" s="812">
        <f>IF(ISBLANK(L17),"  ",IF(L76&gt;0,L17/L76,IF(L17&gt;0,1,0)))</f>
        <v>1.3914731732755922E-2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681">
        <f t="shared" si="5"/>
        <v>0</v>
      </c>
      <c r="F18" s="747">
        <f t="shared" si="2"/>
        <v>0</v>
      </c>
      <c r="G18" s="752">
        <f>IF(ISBLANK(F18),"  ",IF(F76&gt;0,F18/F76,IF(F18&gt;0,1,0)))</f>
        <v>0</v>
      </c>
      <c r="H18" s="738">
        <v>0</v>
      </c>
      <c r="I18" s="749">
        <f t="shared" si="3"/>
        <v>0</v>
      </c>
      <c r="J18" s="755">
        <v>0</v>
      </c>
      <c r="K18" s="750">
        <f t="shared" si="4"/>
        <v>0</v>
      </c>
      <c r="L18" s="747">
        <f t="shared" si="1"/>
        <v>0</v>
      </c>
      <c r="M18" s="81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681">
        <f t="shared" si="5"/>
        <v>0</v>
      </c>
      <c r="F19" s="747">
        <f t="shared" si="2"/>
        <v>0</v>
      </c>
      <c r="G19" s="752">
        <f>IF(ISBLANK(F19),"  ",IF(F76&gt;0,F19/F76,IF(F19&gt;0,1,0)))</f>
        <v>0</v>
      </c>
      <c r="H19" s="738">
        <v>0</v>
      </c>
      <c r="I19" s="749">
        <f t="shared" si="3"/>
        <v>0</v>
      </c>
      <c r="J19" s="755">
        <v>0</v>
      </c>
      <c r="K19" s="750">
        <f t="shared" si="4"/>
        <v>0</v>
      </c>
      <c r="L19" s="747">
        <f t="shared" si="1"/>
        <v>0</v>
      </c>
      <c r="M19" s="81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681">
        <f t="shared" si="5"/>
        <v>0</v>
      </c>
      <c r="F20" s="747">
        <f>D20+B20</f>
        <v>0</v>
      </c>
      <c r="G20" s="752">
        <f>IF(ISBLANK(F20),"  ",IF(F77&gt;0,F20/F77,IF(F20&gt;0,1,0)))</f>
        <v>0</v>
      </c>
      <c r="H20" s="738">
        <v>0</v>
      </c>
      <c r="I20" s="749">
        <f t="shared" si="3"/>
        <v>0</v>
      </c>
      <c r="J20" s="755">
        <v>0</v>
      </c>
      <c r="K20" s="750">
        <f t="shared" si="4"/>
        <v>0</v>
      </c>
      <c r="L20" s="747">
        <f t="shared" si="1"/>
        <v>0</v>
      </c>
      <c r="M20" s="81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681">
        <f t="shared" si="5"/>
        <v>0</v>
      </c>
      <c r="F21" s="747">
        <f t="shared" si="2"/>
        <v>0</v>
      </c>
      <c r="G21" s="752">
        <f>IF(ISBLANK(F21),"  ",IF(F76&gt;0,F21/F76,IF(F21&gt;0,1,0)))</f>
        <v>0</v>
      </c>
      <c r="H21" s="738">
        <v>0</v>
      </c>
      <c r="I21" s="749">
        <f t="shared" si="3"/>
        <v>0</v>
      </c>
      <c r="J21" s="755">
        <v>0</v>
      </c>
      <c r="K21" s="750">
        <f t="shared" si="4"/>
        <v>0</v>
      </c>
      <c r="L21" s="747">
        <f t="shared" si="1"/>
        <v>0</v>
      </c>
      <c r="M21" s="81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681">
        <f t="shared" si="5"/>
        <v>0</v>
      </c>
      <c r="F22" s="747">
        <f t="shared" si="2"/>
        <v>0</v>
      </c>
      <c r="G22" s="752">
        <f>IF(ISBLANK(F22),"  ",IF(F76&gt;0,F22/F76,IF(F22&gt;0,1,0)))</f>
        <v>0</v>
      </c>
      <c r="H22" s="738">
        <v>0</v>
      </c>
      <c r="I22" s="749">
        <f t="shared" si="3"/>
        <v>0</v>
      </c>
      <c r="J22" s="755">
        <v>0</v>
      </c>
      <c r="K22" s="750">
        <f t="shared" si="4"/>
        <v>0</v>
      </c>
      <c r="L22" s="747">
        <f t="shared" si="1"/>
        <v>0</v>
      </c>
      <c r="M22" s="81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681">
        <f t="shared" si="5"/>
        <v>0</v>
      </c>
      <c r="F23" s="747">
        <f t="shared" si="2"/>
        <v>0</v>
      </c>
      <c r="G23" s="752">
        <f>IF(ISBLANK(F23),"  ",IF(F76&gt;0,F23/F76,IF(F23&gt;0,1,0)))</f>
        <v>0</v>
      </c>
      <c r="H23" s="738">
        <v>0</v>
      </c>
      <c r="I23" s="749">
        <f t="shared" si="3"/>
        <v>0</v>
      </c>
      <c r="J23" s="755">
        <v>0</v>
      </c>
      <c r="K23" s="750">
        <f t="shared" si="4"/>
        <v>0</v>
      </c>
      <c r="L23" s="747">
        <f t="shared" si="1"/>
        <v>0</v>
      </c>
      <c r="M23" s="81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681">
        <f t="shared" si="5"/>
        <v>0</v>
      </c>
      <c r="F24" s="747">
        <f t="shared" si="2"/>
        <v>0</v>
      </c>
      <c r="G24" s="752">
        <f>IF(ISBLANK(F24),"  ",IF(F76&gt;0,F24/F76,IF(F24&gt;0,1,0)))</f>
        <v>0</v>
      </c>
      <c r="H24" s="738">
        <v>0</v>
      </c>
      <c r="I24" s="749">
        <f t="shared" si="3"/>
        <v>0</v>
      </c>
      <c r="J24" s="755">
        <v>0</v>
      </c>
      <c r="K24" s="750">
        <f t="shared" si="4"/>
        <v>0</v>
      </c>
      <c r="L24" s="747">
        <f t="shared" si="1"/>
        <v>0</v>
      </c>
      <c r="M24" s="81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681">
        <f t="shared" si="5"/>
        <v>0</v>
      </c>
      <c r="F25" s="747">
        <f t="shared" si="2"/>
        <v>0</v>
      </c>
      <c r="G25" s="752">
        <f>IF(ISBLANK(F25),"  ",IF(F76&gt;0,F25/F76,IF(F25&gt;0,1,0)))</f>
        <v>0</v>
      </c>
      <c r="H25" s="738">
        <v>0</v>
      </c>
      <c r="I25" s="749">
        <f t="shared" si="3"/>
        <v>0</v>
      </c>
      <c r="J25" s="755">
        <v>0</v>
      </c>
      <c r="K25" s="750">
        <f t="shared" si="4"/>
        <v>0</v>
      </c>
      <c r="L25" s="747">
        <f t="shared" si="1"/>
        <v>0</v>
      </c>
      <c r="M25" s="81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681">
        <f t="shared" si="5"/>
        <v>0</v>
      </c>
      <c r="F26" s="747">
        <f t="shared" si="2"/>
        <v>0</v>
      </c>
      <c r="G26" s="752">
        <f>IF(ISBLANK(F26),"  ",IF(F76&gt;0,F26/F76,IF(F26&gt;0,1,0)))</f>
        <v>0</v>
      </c>
      <c r="H26" s="738">
        <v>0</v>
      </c>
      <c r="I26" s="749">
        <f t="shared" si="3"/>
        <v>0</v>
      </c>
      <c r="J26" s="755">
        <v>0</v>
      </c>
      <c r="K26" s="750">
        <f t="shared" si="4"/>
        <v>0</v>
      </c>
      <c r="L26" s="747">
        <f t="shared" si="1"/>
        <v>0</v>
      </c>
      <c r="M26" s="81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681">
        <f t="shared" si="5"/>
        <v>0</v>
      </c>
      <c r="F27" s="747">
        <f t="shared" si="2"/>
        <v>0</v>
      </c>
      <c r="G27" s="752">
        <f>IF(ISBLANK(F27),"  ",IF(F76&gt;0,F27/F76,IF(F27&gt;0,1,0)))</f>
        <v>0</v>
      </c>
      <c r="H27" s="738">
        <v>0</v>
      </c>
      <c r="I27" s="749">
        <f t="shared" si="3"/>
        <v>0</v>
      </c>
      <c r="J27" s="755">
        <v>0</v>
      </c>
      <c r="K27" s="750">
        <f t="shared" si="4"/>
        <v>0</v>
      </c>
      <c r="L27" s="747">
        <f t="shared" si="1"/>
        <v>0</v>
      </c>
      <c r="M27" s="81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681">
        <f t="shared" si="5"/>
        <v>0</v>
      </c>
      <c r="F28" s="747">
        <f t="shared" si="2"/>
        <v>0</v>
      </c>
      <c r="G28" s="752">
        <f>IF(ISBLANK(F28),"  ",IF(F76&gt;0,F28/F76,IF(F28&gt;0,1,0)))</f>
        <v>0</v>
      </c>
      <c r="H28" s="738">
        <v>0</v>
      </c>
      <c r="I28" s="749">
        <f t="shared" si="3"/>
        <v>0</v>
      </c>
      <c r="J28" s="755">
        <v>0</v>
      </c>
      <c r="K28" s="750">
        <f t="shared" si="4"/>
        <v>0</v>
      </c>
      <c r="L28" s="747">
        <f t="shared" si="1"/>
        <v>0</v>
      </c>
      <c r="M28" s="81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681">
        <f t="shared" si="5"/>
        <v>0</v>
      </c>
      <c r="F29" s="747">
        <f t="shared" si="2"/>
        <v>0</v>
      </c>
      <c r="G29" s="752">
        <f>IF(ISBLANK(F29),"  ",IF(F76&gt;0,F29/F76,IF(F29&gt;0,1,0)))</f>
        <v>0</v>
      </c>
      <c r="H29" s="738">
        <v>0</v>
      </c>
      <c r="I29" s="749">
        <f t="shared" si="3"/>
        <v>0</v>
      </c>
      <c r="J29" s="755">
        <v>0</v>
      </c>
      <c r="K29" s="750">
        <f t="shared" si="4"/>
        <v>0</v>
      </c>
      <c r="L29" s="747">
        <f t="shared" si="1"/>
        <v>0</v>
      </c>
      <c r="M29" s="81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681">
        <f>IF(ISBLANK(D30),"  ",IF(F30&gt;0,D30/F30,IF(D30&gt;0,1,0)))</f>
        <v>0</v>
      </c>
      <c r="F30" s="747">
        <f t="shared" si="2"/>
        <v>0</v>
      </c>
      <c r="G30" s="752">
        <f>IF(ISBLANK(F30),"  ",IF(F77&gt;0,F30/F77,IF(F30&gt;0,1,0)))</f>
        <v>0</v>
      </c>
      <c r="H30" s="738">
        <v>0</v>
      </c>
      <c r="I30" s="749">
        <f t="shared" si="3"/>
        <v>0</v>
      </c>
      <c r="J30" s="755">
        <v>0</v>
      </c>
      <c r="K30" s="750">
        <f>IF(ISBLANK(J30),"  ",IF(L30&gt;0,J30/L30,IF(J30&gt;0,1,0)))</f>
        <v>0</v>
      </c>
      <c r="L30" s="747">
        <f t="shared" si="1"/>
        <v>0</v>
      </c>
      <c r="M30" s="81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681">
        <f>IF(ISBLANK(D31),"  ",IF(F31&gt;0,D31/F31,IF(D31&gt;0,1,0)))</f>
        <v>0</v>
      </c>
      <c r="F31" s="747">
        <f t="shared" si="2"/>
        <v>0</v>
      </c>
      <c r="G31" s="752">
        <f>IF(ISBLANK(F31),"  ",IF(F78&gt;0,F31/F78,IF(F31&gt;0,1,0)))</f>
        <v>0</v>
      </c>
      <c r="H31" s="738">
        <v>0</v>
      </c>
      <c r="I31" s="749">
        <f t="shared" si="3"/>
        <v>0</v>
      </c>
      <c r="J31" s="755">
        <v>0</v>
      </c>
      <c r="K31" s="750">
        <f>IF(ISBLANK(J31),"  ",IF(L31&gt;0,J31/L31,IF(J31&gt;0,1,0)))</f>
        <v>0</v>
      </c>
      <c r="L31" s="747">
        <f t="shared" si="1"/>
        <v>0</v>
      </c>
      <c r="M31" s="81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681">
        <f>IF(ISBLANK(D32),"  ",IF(F32&gt;0,D32/F32,IF(D32&gt;0,1,0)))</f>
        <v>0</v>
      </c>
      <c r="F32" s="747">
        <f t="shared" si="2"/>
        <v>0</v>
      </c>
      <c r="G32" s="752">
        <f>IF(ISBLANK(F32),"  ",IF(F79&gt;0,F32/F79,IF(F32&gt;0,1,0)))</f>
        <v>0</v>
      </c>
      <c r="H32" s="738">
        <v>0</v>
      </c>
      <c r="I32" s="749">
        <f t="shared" si="3"/>
        <v>0</v>
      </c>
      <c r="J32" s="755">
        <v>0</v>
      </c>
      <c r="K32" s="750">
        <f>IF(ISBLANK(J32),"  ",IF(L32&gt;0,J32/L32,IF(J32&gt;0,1,0)))</f>
        <v>0</v>
      </c>
      <c r="L32" s="747">
        <f t="shared" si="1"/>
        <v>0</v>
      </c>
      <c r="M32" s="81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681">
        <f>IF(ISBLANK(D33),"  ",IF(F33&gt;0,D33/F33,IF(D33&gt;0,1,0)))</f>
        <v>0</v>
      </c>
      <c r="F33" s="747">
        <f t="shared" si="2"/>
        <v>0</v>
      </c>
      <c r="G33" s="752">
        <f>IF(ISBLANK(F33),"  ",IF(F80&gt;0,F33/F80,IF(F33&gt;0,1,0)))</f>
        <v>0</v>
      </c>
      <c r="H33" s="738">
        <v>0</v>
      </c>
      <c r="I33" s="749">
        <f>IF(ISBLANK(H33),"  ",IF(L33&gt;0,H33/L33,IF(H33&gt;0,1,0)))</f>
        <v>0</v>
      </c>
      <c r="J33" s="755">
        <v>0</v>
      </c>
      <c r="K33" s="750">
        <f>IF(ISBLANK(J33),"  ",IF(L33&gt;0,J33/L33,IF(J33&gt;0,1,0)))</f>
        <v>0</v>
      </c>
      <c r="L33" s="747">
        <f t="shared" si="1"/>
        <v>0</v>
      </c>
      <c r="M33" s="81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2490902</v>
      </c>
      <c r="C34" s="749">
        <f t="shared" si="0"/>
        <v>1</v>
      </c>
      <c r="D34" s="755">
        <v>0</v>
      </c>
      <c r="E34" s="681">
        <f t="shared" si="5"/>
        <v>0</v>
      </c>
      <c r="F34" s="747">
        <f t="shared" si="2"/>
        <v>2490902</v>
      </c>
      <c r="G34" s="752">
        <f>IF(ISBLANK(F34),"  ",IF(F76&gt;0,F34/F76,IF(F34&gt;0,1,0)))</f>
        <v>0.1044181262853545</v>
      </c>
      <c r="H34" s="738">
        <v>0</v>
      </c>
      <c r="I34" s="749">
        <f t="shared" si="3"/>
        <v>0</v>
      </c>
      <c r="J34" s="755">
        <v>0</v>
      </c>
      <c r="K34" s="750">
        <f t="shared" si="4"/>
        <v>0</v>
      </c>
      <c r="L34" s="747">
        <f t="shared" si="1"/>
        <v>0</v>
      </c>
      <c r="M34" s="81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58" t="s">
        <v>4</v>
      </c>
      <c r="I35" s="759" t="s">
        <v>4</v>
      </c>
      <c r="J35" s="755"/>
      <c r="K35" s="760" t="s">
        <v>4</v>
      </c>
      <c r="L35" s="747"/>
      <c r="M35" s="814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>IF(ISBLANK(D36),"  ",IF(F36&gt;0,D36/F36,IF(D36&gt;0,1,0)))</f>
        <v>0</v>
      </c>
      <c r="F36" s="747">
        <f t="shared" si="2"/>
        <v>0</v>
      </c>
      <c r="G36" s="752">
        <f>IF(ISBLANK(F36),"  ",IF(F76&gt;0,F36/F76,IF(F36&gt;0,1,0)))</f>
        <v>0</v>
      </c>
      <c r="H36" s="738">
        <v>0</v>
      </c>
      <c r="I36" s="749">
        <f>IF(ISBLANK(H36),"  ",IF(L36&gt;0,H36/L36,IF(H36&gt;0,1,0)))</f>
        <v>0</v>
      </c>
      <c r="J36" s="755">
        <v>0</v>
      </c>
      <c r="K36" s="750">
        <f>IF(ISBLANK(J36),"  ",IF(L36&gt;0,J36/L36,IF(J36&gt;0,1,0)))</f>
        <v>0</v>
      </c>
      <c r="L36" s="747">
        <f>J36+H36</f>
        <v>0</v>
      </c>
      <c r="M36" s="81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58"/>
      <c r="I37" s="759" t="s">
        <v>4</v>
      </c>
      <c r="J37" s="755"/>
      <c r="K37" s="760" t="s">
        <v>4</v>
      </c>
      <c r="L37" s="747"/>
      <c r="M37" s="814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>IF(ISBLANK(D38),"  ",IF(F38&gt;0,D38/F38,IF(D38&gt;0,1,0)))</f>
        <v>0</v>
      </c>
      <c r="F38" s="764">
        <f t="shared" si="2"/>
        <v>0</v>
      </c>
      <c r="G38" s="752">
        <f>IF(ISBLANK(F38),"  ",IF(F76&gt;0,F38/F76,IF(F38&gt;0,1,0)))</f>
        <v>0</v>
      </c>
      <c r="H38" s="762">
        <v>0</v>
      </c>
      <c r="I38" s="749">
        <f>IF(ISBLANK(H38),"  ",IF(L38&gt;0,H38/L38,IF(H38&gt;0,1,0)))</f>
        <v>0</v>
      </c>
      <c r="J38" s="763">
        <v>0</v>
      </c>
      <c r="K38" s="750">
        <f>IF(ISBLANK(J38),"  ",IF(L38&gt;0,J38/L38,IF(J38&gt;0,1,0)))</f>
        <v>0</v>
      </c>
      <c r="L38" s="764">
        <f>J38+H38</f>
        <v>0</v>
      </c>
      <c r="M38" s="81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681" t="str">
        <f>IF(ISBLANK(D39),"  ",IF(F39&gt;0,D39/F39,IF(D39&gt;0,1,0)))</f>
        <v xml:space="preserve">  </v>
      </c>
      <c r="F39" s="747">
        <f t="shared" si="2"/>
        <v>0</v>
      </c>
      <c r="G39" s="752">
        <f>IF(ISBLANK(F39),"  ",IF(F76&gt;0,F39/F76,IF(F39&gt;0,1,0)))</f>
        <v>0</v>
      </c>
      <c r="H39" s="762"/>
      <c r="I39" s="749" t="str">
        <f>IF(ISBLANK(H39),"  ",IF(L39&gt;0,H39/L39,IF(H39&gt;0,1,0)))</f>
        <v xml:space="preserve">  </v>
      </c>
      <c r="J39" s="763"/>
      <c r="K39" s="750" t="str">
        <f>IF(ISBLANK(J39),"  ",IF(L39&gt;0,J39/L39,IF(J39&gt;0,1,0)))</f>
        <v xml:space="preserve">  </v>
      </c>
      <c r="L39" s="747">
        <f>J39+H39</f>
        <v>0</v>
      </c>
      <c r="M39" s="81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5812453</v>
      </c>
      <c r="C40" s="766">
        <f t="shared" si="0"/>
        <v>1</v>
      </c>
      <c r="D40" s="765">
        <v>0</v>
      </c>
      <c r="E40" s="731">
        <f>IF(ISBLANK(D40),"  ",IF(F40&gt;0,D40/F40,IF(D40&gt;0,1,0)))</f>
        <v>0</v>
      </c>
      <c r="F40" s="765">
        <f>F39+F38+F36+F34+F29+F28+F26+F27+F25+F24+F23+F22+F21+F20+F19+F18+F17+F16+F14+F13+F30+F31+F32</f>
        <v>5812453</v>
      </c>
      <c r="G40" s="768">
        <f>IF(ISBLANK(F40),"  ",IF(F76&gt;0,F40/F76,IF(F40&gt;0,1,0)))</f>
        <v>0.24365689673125945</v>
      </c>
      <c r="H40" s="765">
        <v>5519454</v>
      </c>
      <c r="I40" s="766">
        <f>IF(ISBLANK(H40),"  ",IF(L40&gt;0,H40/L40,IF(H40&gt;0,1,0)))</f>
        <v>1</v>
      </c>
      <c r="J40" s="765">
        <v>0</v>
      </c>
      <c r="K40" s="767">
        <f>IF(ISBLANK(J40),"  ",IF(L40&gt;0,J40/L40,IF(J40&gt;0,1,0)))</f>
        <v>0</v>
      </c>
      <c r="L40" s="765">
        <f>L39+L38+L36+L34+L29+L28+L26+L27+L25+L24+L23+L22+L21+L20+L19+L18+L17+L16+L14+L13+L30+L31+L32</f>
        <v>5519454</v>
      </c>
      <c r="M40" s="815">
        <f>IF(ISBLANK(L40),"  ",IF(L76&gt;0,L40/L76,IF(L40&gt;0,1,0)))</f>
        <v>0.27634172674189111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753"/>
      <c r="I41" s="759" t="s">
        <v>4</v>
      </c>
      <c r="J41" s="755"/>
      <c r="K41" s="760" t="s">
        <v>4</v>
      </c>
      <c r="L41" s="747"/>
      <c r="M41" s="814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ref="E42:E48" si="6">IF(ISBLANK(D42),"  ",IF(F42&gt;0,D42/F42,IF(D42&gt;0,1,0)))</f>
        <v>0</v>
      </c>
      <c r="F42" s="676">
        <f>D42+B42</f>
        <v>0</v>
      </c>
      <c r="G42" s="683">
        <f>IF(ISBLANK(F42),"  ",IF(F76&gt;0,F42/D76,IF(F42&gt;0,1,0)))</f>
        <v>0</v>
      </c>
      <c r="H42" s="674">
        <v>0</v>
      </c>
      <c r="I42" s="679">
        <f t="shared" ref="I42:I48" si="7">IF(ISBLANK(H42),"  ",IF(L42&gt;0,H42/L42,IF(H42&gt;0,1,0)))</f>
        <v>0</v>
      </c>
      <c r="J42" s="702">
        <v>0</v>
      </c>
      <c r="K42" s="681">
        <f t="shared" ref="K42:K48" si="8">IF(ISBLANK(J42),"  ",IF(L42&gt;0,J42/L42,IF(J42&gt;0,1,0)))</f>
        <v>0</v>
      </c>
      <c r="L42" s="676">
        <f>J42+H42</f>
        <v>0</v>
      </c>
      <c r="M42" s="549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6"/>
        <v>0</v>
      </c>
      <c r="F43" s="747">
        <f>D43+B43</f>
        <v>0</v>
      </c>
      <c r="G43" s="752">
        <f>IF(ISBLANK(F43),"  ",IF(D76&gt;0,F43/D76,IF(F43&gt;0,1,0)))</f>
        <v>0</v>
      </c>
      <c r="H43" s="738">
        <v>0</v>
      </c>
      <c r="I43" s="749">
        <f t="shared" si="7"/>
        <v>0</v>
      </c>
      <c r="J43" s="755">
        <v>0</v>
      </c>
      <c r="K43" s="750">
        <f t="shared" si="8"/>
        <v>0</v>
      </c>
      <c r="L43" s="747">
        <f>J43+H43</f>
        <v>0</v>
      </c>
      <c r="M43" s="81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6"/>
        <v>0</v>
      </c>
      <c r="F44" s="764">
        <f>D44+B44</f>
        <v>0</v>
      </c>
      <c r="G44" s="752">
        <f>IF(ISBLANK(F44),"  ",IF(D76&gt;0,F44/D76,IF(F44&gt;0,1,0)))</f>
        <v>0</v>
      </c>
      <c r="H44" s="738">
        <v>0</v>
      </c>
      <c r="I44" s="749">
        <f t="shared" si="7"/>
        <v>0</v>
      </c>
      <c r="J44" s="755">
        <v>0</v>
      </c>
      <c r="K44" s="750">
        <f t="shared" si="8"/>
        <v>0</v>
      </c>
      <c r="L44" s="764">
        <f>J44+H44</f>
        <v>0</v>
      </c>
      <c r="M44" s="81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6"/>
        <v>0</v>
      </c>
      <c r="F45" s="764">
        <f>D45+B45</f>
        <v>0</v>
      </c>
      <c r="G45" s="752">
        <f>IF(ISBLANK(F45),"  ",IF(D76&gt;0,F45/D76,IF(F45&gt;0,1,0)))</f>
        <v>0</v>
      </c>
      <c r="H45" s="738">
        <v>0</v>
      </c>
      <c r="I45" s="749">
        <f t="shared" si="7"/>
        <v>0</v>
      </c>
      <c r="J45" s="755">
        <v>0</v>
      </c>
      <c r="K45" s="750">
        <f t="shared" si="8"/>
        <v>0</v>
      </c>
      <c r="L45" s="764">
        <f>J45+H45</f>
        <v>0</v>
      </c>
      <c r="M45" s="81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6"/>
        <v>0</v>
      </c>
      <c r="F46" s="764">
        <f>D46+B46</f>
        <v>0</v>
      </c>
      <c r="G46" s="752">
        <f>IF(ISBLANK(F46),"  ",IF(F76&gt;0,F46/F76,IF(F46&gt;0,1,0)))</f>
        <v>0</v>
      </c>
      <c r="H46" s="738">
        <v>0</v>
      </c>
      <c r="I46" s="749">
        <f t="shared" si="7"/>
        <v>0</v>
      </c>
      <c r="J46" s="755">
        <v>0</v>
      </c>
      <c r="K46" s="750">
        <f t="shared" si="8"/>
        <v>0</v>
      </c>
      <c r="L46" s="764">
        <f>J46+H46</f>
        <v>0</v>
      </c>
      <c r="M46" s="81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6"/>
        <v>0</v>
      </c>
      <c r="F47" s="771">
        <f>F46+F45+F44+F43+F42</f>
        <v>0</v>
      </c>
      <c r="G47" s="768">
        <f>IF(ISBLANK(F47),"  ",IF(F76&gt;0,F47/F76,IF(F47&gt;0,1,0)))</f>
        <v>0</v>
      </c>
      <c r="H47" s="769">
        <v>0</v>
      </c>
      <c r="I47" s="766">
        <f t="shared" si="7"/>
        <v>0</v>
      </c>
      <c r="J47" s="770">
        <v>0</v>
      </c>
      <c r="K47" s="767">
        <f t="shared" si="8"/>
        <v>0</v>
      </c>
      <c r="L47" s="771">
        <f>L46+L45+L44+L43+L42</f>
        <v>0</v>
      </c>
      <c r="M47" s="815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84">
        <v>0</v>
      </c>
      <c r="E48" s="767">
        <f t="shared" si="6"/>
        <v>0</v>
      </c>
      <c r="F48" s="773">
        <f>D48+B48</f>
        <v>0</v>
      </c>
      <c r="G48" s="768">
        <f>IF(ISBLANK(F48),"  ",IF(F76&gt;0,F48/F76,IF(F48&gt;0,1,0)))</f>
        <v>0</v>
      </c>
      <c r="H48" s="772">
        <v>0</v>
      </c>
      <c r="I48" s="766">
        <f t="shared" si="7"/>
        <v>0</v>
      </c>
      <c r="J48" s="772">
        <v>0</v>
      </c>
      <c r="K48" s="767">
        <f t="shared" si="8"/>
        <v>0</v>
      </c>
      <c r="L48" s="773">
        <f>J48+H48</f>
        <v>0</v>
      </c>
      <c r="M48" s="815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709"/>
      <c r="I49" s="710" t="s">
        <v>4</v>
      </c>
      <c r="J49" s="685"/>
      <c r="K49" s="711" t="s">
        <v>4</v>
      </c>
      <c r="L49" s="676"/>
      <c r="M49" s="816" t="s">
        <v>4</v>
      </c>
      <c r="N49" s="286"/>
    </row>
    <row r="50" spans="1:14" s="266" customFormat="1" ht="44.25" x14ac:dyDescent="0.55000000000000004">
      <c r="A50" s="281" t="s">
        <v>48</v>
      </c>
      <c r="B50" s="709">
        <v>7600753.0800000001</v>
      </c>
      <c r="C50" s="679">
        <f t="shared" si="0"/>
        <v>1</v>
      </c>
      <c r="D50" s="685">
        <v>0</v>
      </c>
      <c r="E50" s="681">
        <f t="shared" ref="E50:E67" si="9">IF(ISBLANK(D50),"  ",IF(F50&gt;0,D50/F50,IF(D50&gt;0,1,0)))</f>
        <v>0</v>
      </c>
      <c r="F50" s="713">
        <f t="shared" ref="F50:F55" si="10">D50+B50</f>
        <v>7600753.0800000001</v>
      </c>
      <c r="G50" s="683">
        <f>IF(ISBLANK(F50),"  ",IF(F76&gt;0,F50/F76,IF(F50&gt;0,1,0)))</f>
        <v>0.31862208748928589</v>
      </c>
      <c r="H50" s="709">
        <v>9324851</v>
      </c>
      <c r="I50" s="679">
        <f t="shared" ref="I50:I67" si="11">IF(ISBLANK(H50),"  ",IF(L50&gt;0,H50/L50,IF(H50&gt;0,1,0)))</f>
        <v>1</v>
      </c>
      <c r="J50" s="685">
        <v>0</v>
      </c>
      <c r="K50" s="681">
        <f t="shared" ref="K50:K67" si="12">IF(ISBLANK(J50),"  ",IF(L50&gt;0,J50/L50,IF(J50&gt;0,1,0)))</f>
        <v>0</v>
      </c>
      <c r="L50" s="713">
        <f t="shared" ref="L50:L66" si="13">J50+H50</f>
        <v>9324851</v>
      </c>
      <c r="M50" s="549">
        <f>IF(ISBLANK(L50),"  ",IF(L76&gt;0,L50/L76,IF(L50&gt;0,1,0)))</f>
        <v>0.46686600286021956</v>
      </c>
      <c r="N50" s="286"/>
    </row>
    <row r="51" spans="1:14" s="266" customFormat="1" ht="44.25" x14ac:dyDescent="0.55000000000000004">
      <c r="A51" s="289" t="s">
        <v>49</v>
      </c>
      <c r="B51" s="753">
        <v>75230.399999999994</v>
      </c>
      <c r="C51" s="749">
        <f t="shared" si="0"/>
        <v>1</v>
      </c>
      <c r="D51" s="755">
        <v>0</v>
      </c>
      <c r="E51" s="750">
        <f t="shared" si="9"/>
        <v>0</v>
      </c>
      <c r="F51" s="774">
        <f t="shared" si="10"/>
        <v>75230.399999999994</v>
      </c>
      <c r="G51" s="752">
        <f>IF(ISBLANK(F51),"  ",IF(F76&gt;0,F51/F76,IF(F51&gt;0,1,0)))</f>
        <v>3.1536437032439386E-3</v>
      </c>
      <c r="H51" s="753">
        <v>77000</v>
      </c>
      <c r="I51" s="749">
        <f t="shared" si="11"/>
        <v>1</v>
      </c>
      <c r="J51" s="755">
        <v>0</v>
      </c>
      <c r="K51" s="750">
        <f t="shared" si="12"/>
        <v>0</v>
      </c>
      <c r="L51" s="774">
        <f t="shared" si="13"/>
        <v>77000</v>
      </c>
      <c r="M51" s="812">
        <f>IF(ISBLANK(L51),"  ",IF(L76&gt;0,L51/L76,IF(L51&gt;0,1,0)))</f>
        <v>3.8551481648593532E-3</v>
      </c>
      <c r="N51" s="286"/>
    </row>
    <row r="52" spans="1:14" s="266" customFormat="1" ht="44.25" x14ac:dyDescent="0.55000000000000004">
      <c r="A52" s="104" t="s">
        <v>50</v>
      </c>
      <c r="B52" s="775">
        <v>438680</v>
      </c>
      <c r="C52" s="749">
        <f t="shared" si="0"/>
        <v>1</v>
      </c>
      <c r="D52" s="776">
        <v>0</v>
      </c>
      <c r="E52" s="750">
        <f t="shared" si="9"/>
        <v>0</v>
      </c>
      <c r="F52" s="777">
        <f t="shared" si="10"/>
        <v>438680</v>
      </c>
      <c r="G52" s="752">
        <f>IF(ISBLANK(F52),"  ",IF(F76&gt;0,F52/F76,IF(F52&gt;0,1,0)))</f>
        <v>1.8389380087558367E-2</v>
      </c>
      <c r="H52" s="775">
        <v>471000</v>
      </c>
      <c r="I52" s="749">
        <f t="shared" si="11"/>
        <v>1</v>
      </c>
      <c r="J52" s="776">
        <v>0</v>
      </c>
      <c r="K52" s="750">
        <f t="shared" si="12"/>
        <v>0</v>
      </c>
      <c r="L52" s="777">
        <f t="shared" si="13"/>
        <v>471000</v>
      </c>
      <c r="M52" s="812">
        <f>IF(ISBLANK(L52),"  ",IF(L76&gt;0,L52/L76,IF(L52&gt;0,1,0)))</f>
        <v>2.358149072271111E-2</v>
      </c>
      <c r="N52" s="286"/>
    </row>
    <row r="53" spans="1:14" s="266" customFormat="1" ht="44.25" x14ac:dyDescent="0.55000000000000004">
      <c r="A53" s="104" t="s">
        <v>51</v>
      </c>
      <c r="B53" s="775">
        <v>197401.5</v>
      </c>
      <c r="C53" s="749">
        <f t="shared" si="0"/>
        <v>1</v>
      </c>
      <c r="D53" s="776">
        <v>0</v>
      </c>
      <c r="E53" s="750">
        <f t="shared" si="9"/>
        <v>0</v>
      </c>
      <c r="F53" s="777">
        <f t="shared" si="10"/>
        <v>197401.5</v>
      </c>
      <c r="G53" s="752">
        <f>IF(ISBLANK(F53),"  ",IF(F76&gt;0,F53/F76,IF(F53&gt;0,1,0)))</f>
        <v>8.2750324002784561E-3</v>
      </c>
      <c r="H53" s="775">
        <v>212000</v>
      </c>
      <c r="I53" s="749">
        <f t="shared" si="11"/>
        <v>1</v>
      </c>
      <c r="J53" s="776">
        <v>0</v>
      </c>
      <c r="K53" s="750">
        <f t="shared" si="12"/>
        <v>0</v>
      </c>
      <c r="L53" s="777">
        <f t="shared" si="13"/>
        <v>212000</v>
      </c>
      <c r="M53" s="812">
        <f>IF(ISBLANK(L53),"  ",IF(L76&gt;0,L53/L76,IF(L53&gt;0,1,0)))</f>
        <v>1.0614174168184193E-2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439384.5</v>
      </c>
      <c r="E54" s="750">
        <f>IF(ISBLANK(D54),"  ",IF(F54&gt;0,D54/F54,IF(D54&gt;0,1,0)))</f>
        <v>1</v>
      </c>
      <c r="F54" s="777">
        <f t="shared" si="10"/>
        <v>439384.5</v>
      </c>
      <c r="G54" s="752">
        <f>IF(ISBLANK(F54),"  ",IF(F78&gt;0,F54/F78,IF(F54&gt;0,1,0)))</f>
        <v>1</v>
      </c>
      <c r="H54" s="775">
        <v>0</v>
      </c>
      <c r="I54" s="749">
        <f>IF(ISBLANK(H54),"  ",IF(L54&gt;0,H54/L54,IF(H54&gt;0,1,0)))</f>
        <v>0</v>
      </c>
      <c r="J54" s="776">
        <v>630000</v>
      </c>
      <c r="K54" s="750">
        <f>IF(ISBLANK(J54),"  ",IF(L54&gt;0,J54/L54,IF(J54&gt;0,1,0)))</f>
        <v>1</v>
      </c>
      <c r="L54" s="777">
        <f t="shared" si="13"/>
        <v>630000</v>
      </c>
      <c r="M54" s="81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586747</v>
      </c>
      <c r="C55" s="749">
        <f t="shared" si="0"/>
        <v>0.48369401235850906</v>
      </c>
      <c r="D55" s="755">
        <v>626307.09000000008</v>
      </c>
      <c r="E55" s="750">
        <f t="shared" si="9"/>
        <v>0.51630598764149094</v>
      </c>
      <c r="F55" s="774">
        <f t="shared" si="10"/>
        <v>1213054.0900000001</v>
      </c>
      <c r="G55" s="752">
        <f>IF(ISBLANK(F55),"  ",IF(F76&gt;0,F55/F76,IF(F55&gt;0,1,0)))</f>
        <v>5.0850990990647486E-2</v>
      </c>
      <c r="H55" s="753">
        <v>566000</v>
      </c>
      <c r="I55" s="749">
        <f t="shared" si="11"/>
        <v>0.5473358475969442</v>
      </c>
      <c r="J55" s="755">
        <v>468100</v>
      </c>
      <c r="K55" s="750">
        <f t="shared" si="12"/>
        <v>0.4526641524030558</v>
      </c>
      <c r="L55" s="774">
        <f t="shared" si="13"/>
        <v>1034100</v>
      </c>
      <c r="M55" s="812">
        <f>IF(ISBLANK(L55),"  ",IF(L76&gt;0,L55/L76,IF(L55&gt;0,1,0)))</f>
        <v>5.1774139185468276E-2</v>
      </c>
      <c r="N55" s="286"/>
    </row>
    <row r="56" spans="1:14" s="268" customFormat="1" ht="45" x14ac:dyDescent="0.6">
      <c r="A56" s="299" t="s">
        <v>54</v>
      </c>
      <c r="B56" s="778">
        <v>8898812</v>
      </c>
      <c r="C56" s="766">
        <f t="shared" si="0"/>
        <v>0.89305121298682011</v>
      </c>
      <c r="D56" s="770">
        <v>1065691.5900000001</v>
      </c>
      <c r="E56" s="767">
        <f t="shared" si="9"/>
        <v>0.1069487890203044</v>
      </c>
      <c r="F56" s="779">
        <f>F55+F53+F52+F51+F50+F54</f>
        <v>9964503.5700000003</v>
      </c>
      <c r="G56" s="768">
        <f>IF(ISBLANK(F56),"  ",IF(F76&gt;0,F56/F76,IF(F56&gt;0,1,0)))</f>
        <v>0.41771004726124344</v>
      </c>
      <c r="H56" s="778">
        <v>10650851</v>
      </c>
      <c r="I56" s="766">
        <f t="shared" si="11"/>
        <v>0.90653633673338152</v>
      </c>
      <c r="J56" s="770">
        <v>1098100</v>
      </c>
      <c r="K56" s="767">
        <f t="shared" si="12"/>
        <v>9.3463663266618438E-2</v>
      </c>
      <c r="L56" s="774">
        <f t="shared" si="13"/>
        <v>11748951</v>
      </c>
      <c r="M56" s="815">
        <f>IF(ISBLANK(L56),"  ",IF(L76&gt;0,L56/L76,IF(L56&gt;0,1,0)))</f>
        <v>0.58823307645029177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9"/>
        <v>0</v>
      </c>
      <c r="F57" s="782">
        <f t="shared" ref="F57:F66" si="14">D57+B57</f>
        <v>0</v>
      </c>
      <c r="G57" s="752">
        <f>IF(ISBLANK(F57),"  ",IF(F76&gt;0,F57/F76,IF(F57&gt;0,1,0)))</f>
        <v>0</v>
      </c>
      <c r="H57" s="780">
        <v>0</v>
      </c>
      <c r="I57" s="749">
        <f t="shared" si="11"/>
        <v>0</v>
      </c>
      <c r="J57" s="781">
        <v>0</v>
      </c>
      <c r="K57" s="750">
        <f t="shared" si="12"/>
        <v>0</v>
      </c>
      <c r="L57" s="782">
        <f t="shared" si="13"/>
        <v>0</v>
      </c>
      <c r="M57" s="81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9"/>
        <v>0</v>
      </c>
      <c r="F58" s="747">
        <f t="shared" si="14"/>
        <v>0</v>
      </c>
      <c r="G58" s="752">
        <f>IF(ISBLANK(F58),"  ",IF(F76&gt;0,F58/F76,IF(F58&gt;0,1,0)))</f>
        <v>0</v>
      </c>
      <c r="H58" s="738">
        <v>0</v>
      </c>
      <c r="I58" s="749">
        <f t="shared" si="11"/>
        <v>0</v>
      </c>
      <c r="J58" s="755">
        <v>0</v>
      </c>
      <c r="K58" s="750">
        <f t="shared" si="12"/>
        <v>0</v>
      </c>
      <c r="L58" s="747">
        <f t="shared" si="13"/>
        <v>0</v>
      </c>
      <c r="M58" s="81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174289</v>
      </c>
      <c r="E59" s="750">
        <f t="shared" si="9"/>
        <v>1</v>
      </c>
      <c r="F59" s="747">
        <f t="shared" si="14"/>
        <v>174289</v>
      </c>
      <c r="G59" s="752">
        <f>IF(ISBLANK(F59),"  ",IF(F76&gt;0,F59/F76,IF(F59&gt;0,1,0)))</f>
        <v>7.3061609056270186E-3</v>
      </c>
      <c r="H59" s="738">
        <v>0</v>
      </c>
      <c r="I59" s="749">
        <f t="shared" si="11"/>
        <v>0</v>
      </c>
      <c r="J59" s="755">
        <v>0</v>
      </c>
      <c r="K59" s="750">
        <f t="shared" si="12"/>
        <v>0</v>
      </c>
      <c r="L59" s="747">
        <f t="shared" si="13"/>
        <v>0</v>
      </c>
      <c r="M59" s="81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770156</v>
      </c>
      <c r="E60" s="750">
        <f t="shared" si="9"/>
        <v>1</v>
      </c>
      <c r="F60" s="764">
        <f t="shared" si="14"/>
        <v>770156</v>
      </c>
      <c r="G60" s="752">
        <f>IF(ISBLANK(F60),"  ",IF(F76&gt;0,F60/F76,IF(F60&gt;0,1,0)))</f>
        <v>3.2284789392526679E-2</v>
      </c>
      <c r="H60" s="762">
        <v>0</v>
      </c>
      <c r="I60" s="749">
        <f t="shared" si="11"/>
        <v>0</v>
      </c>
      <c r="J60" s="763">
        <v>0</v>
      </c>
      <c r="K60" s="750">
        <f t="shared" si="12"/>
        <v>0</v>
      </c>
      <c r="L60" s="764">
        <f t="shared" si="13"/>
        <v>0</v>
      </c>
      <c r="M60" s="81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9"/>
        <v>0</v>
      </c>
      <c r="F61" s="747">
        <f t="shared" si="14"/>
        <v>0</v>
      </c>
      <c r="G61" s="752">
        <f>IF(ISBLANK(F61),"  ",IF(F76&gt;0,F61/F76,IF(F61&gt;0,1,0)))</f>
        <v>0</v>
      </c>
      <c r="H61" s="738">
        <v>0</v>
      </c>
      <c r="I61" s="749">
        <f t="shared" si="11"/>
        <v>0</v>
      </c>
      <c r="J61" s="755">
        <v>0</v>
      </c>
      <c r="K61" s="750">
        <f t="shared" si="12"/>
        <v>0</v>
      </c>
      <c r="L61" s="747">
        <f t="shared" si="13"/>
        <v>0</v>
      </c>
      <c r="M61" s="81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44518.609999999986</v>
      </c>
      <c r="E62" s="750">
        <f t="shared" si="9"/>
        <v>1</v>
      </c>
      <c r="F62" s="747">
        <f t="shared" si="14"/>
        <v>44518.609999999986</v>
      </c>
      <c r="G62" s="752">
        <f>IF(ISBLANK(F62),"  ",IF(F76&gt;0,F62/F76,IF(F62&gt;0,1,0)))</f>
        <v>1.8662114531316143E-3</v>
      </c>
      <c r="H62" s="738">
        <v>0</v>
      </c>
      <c r="I62" s="749">
        <f t="shared" si="11"/>
        <v>0</v>
      </c>
      <c r="J62" s="755">
        <v>26383</v>
      </c>
      <c r="K62" s="750">
        <f t="shared" si="12"/>
        <v>1</v>
      </c>
      <c r="L62" s="747">
        <f t="shared" si="13"/>
        <v>26383</v>
      </c>
      <c r="M62" s="812">
        <f>IF(ISBLANK(L62),"  ",IF(L76&gt;0,L62/L76,IF(L62&gt;0,1,0)))</f>
        <v>1.3209139484868092E-3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1929974</v>
      </c>
      <c r="E63" s="750">
        <f t="shared" si="9"/>
        <v>1</v>
      </c>
      <c r="F63" s="747">
        <f t="shared" si="14"/>
        <v>1929974</v>
      </c>
      <c r="G63" s="752">
        <f>IF(ISBLANK(F63),"  ",IF(F76&gt;0,F63/F76,IF(F63&gt;0,1,0)))</f>
        <v>8.0904133867751832E-2</v>
      </c>
      <c r="H63" s="738">
        <v>0</v>
      </c>
      <c r="I63" s="749">
        <f t="shared" si="11"/>
        <v>0</v>
      </c>
      <c r="J63" s="755">
        <v>1797352</v>
      </c>
      <c r="K63" s="750">
        <f t="shared" si="12"/>
        <v>1</v>
      </c>
      <c r="L63" s="747">
        <f t="shared" si="13"/>
        <v>1797352</v>
      </c>
      <c r="M63" s="812">
        <f>IF(ISBLANK(L63),"  ",IF(L76&gt;0,L63/L76,IF(L63&gt;0,1,0)))</f>
        <v>8.9987769667614126E-2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71399</v>
      </c>
      <c r="E64" s="750">
        <f t="shared" si="9"/>
        <v>1</v>
      </c>
      <c r="F64" s="747">
        <f t="shared" si="14"/>
        <v>71399</v>
      </c>
      <c r="G64" s="752">
        <f>IF(ISBLANK(F64),"  ",IF(F76&gt;0,F64/F76,IF(F64&gt;0,1,0)))</f>
        <v>2.9930321621035377E-3</v>
      </c>
      <c r="H64" s="738">
        <v>0</v>
      </c>
      <c r="I64" s="749">
        <f t="shared" si="11"/>
        <v>0</v>
      </c>
      <c r="J64" s="755">
        <v>0</v>
      </c>
      <c r="K64" s="750">
        <f t="shared" si="12"/>
        <v>0</v>
      </c>
      <c r="L64" s="747">
        <f t="shared" si="13"/>
        <v>0</v>
      </c>
      <c r="M64" s="81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752917.36</v>
      </c>
      <c r="E65" s="750">
        <f t="shared" si="9"/>
        <v>1</v>
      </c>
      <c r="F65" s="747">
        <f t="shared" si="14"/>
        <v>752917.36</v>
      </c>
      <c r="G65" s="752">
        <f>IF(ISBLANK(F65),"  ",IF(F76&gt;0,F65/F76,IF(F65&gt;0,1,0)))</f>
        <v>3.1562148964076352E-2</v>
      </c>
      <c r="H65" s="738">
        <v>0</v>
      </c>
      <c r="I65" s="749">
        <f t="shared" si="11"/>
        <v>0</v>
      </c>
      <c r="J65" s="755">
        <v>0</v>
      </c>
      <c r="K65" s="750">
        <f t="shared" si="12"/>
        <v>0</v>
      </c>
      <c r="L65" s="747">
        <f t="shared" si="13"/>
        <v>0</v>
      </c>
      <c r="M65" s="81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60080</v>
      </c>
      <c r="C66" s="749">
        <f t="shared" si="0"/>
        <v>0.18400029253841452</v>
      </c>
      <c r="D66" s="755">
        <v>266441.21999999997</v>
      </c>
      <c r="E66" s="750">
        <f t="shared" si="9"/>
        <v>0.81599970746158546</v>
      </c>
      <c r="F66" s="747">
        <f t="shared" si="14"/>
        <v>326521.21999999997</v>
      </c>
      <c r="G66" s="752">
        <f>IF(ISBLANK(F66),"  ",IF(F76&gt;0,F66/F76,IF(F66&gt;0,1,0)))</f>
        <v>1.3687705893209777E-2</v>
      </c>
      <c r="H66" s="738">
        <v>611999</v>
      </c>
      <c r="I66" s="749">
        <f t="shared" si="11"/>
        <v>0.69454418760894832</v>
      </c>
      <c r="J66" s="755">
        <v>269153</v>
      </c>
      <c r="K66" s="750">
        <f t="shared" si="12"/>
        <v>0.30545581239105174</v>
      </c>
      <c r="L66" s="747">
        <f t="shared" si="13"/>
        <v>881152</v>
      </c>
      <c r="M66" s="812">
        <f>IF(ISBLANK(L66),"  ",IF(L76&gt;0,L66/L76,IF(L66&gt;0,1,0)))</f>
        <v>4.4116513191716215E-2</v>
      </c>
      <c r="N66" s="286"/>
    </row>
    <row r="67" spans="1:14" s="268" customFormat="1" ht="45" x14ac:dyDescent="0.6">
      <c r="A67" s="301" t="s">
        <v>65</v>
      </c>
      <c r="B67" s="769">
        <v>8958892</v>
      </c>
      <c r="C67" s="766">
        <f t="shared" si="0"/>
        <v>0.63835784889311975</v>
      </c>
      <c r="D67" s="770">
        <v>5075386.78</v>
      </c>
      <c r="E67" s="767">
        <f t="shared" si="9"/>
        <v>0.36164215253196241</v>
      </c>
      <c r="F67" s="769">
        <f>F66+F65+F64+F63+F62+F61+F60+F59+F58+F57+F56</f>
        <v>14034278.76</v>
      </c>
      <c r="G67" s="768">
        <f>IF(ISBLANK(F67),"  ",IF(F76&gt;0,F67/F76,IF(F67&gt;0,1,0)))</f>
        <v>0.58831422989967019</v>
      </c>
      <c r="H67" s="769">
        <v>11262850</v>
      </c>
      <c r="I67" s="766">
        <f t="shared" si="11"/>
        <v>0.77922901861775395</v>
      </c>
      <c r="J67" s="770">
        <v>3190988</v>
      </c>
      <c r="K67" s="767">
        <f t="shared" si="12"/>
        <v>0.22077098138224602</v>
      </c>
      <c r="L67" s="769">
        <f>L66+L65+L64+L63+L62+L61+L60+L59+L58+L57+L56</f>
        <v>14453838</v>
      </c>
      <c r="M67" s="815">
        <f>IF(ISBLANK(L67),"  ",IF(L76&gt;0,L67/L76,IF(L67&gt;0,1,0)))</f>
        <v>0.72365827325810883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753"/>
      <c r="I68" s="759" t="s">
        <v>4</v>
      </c>
      <c r="J68" s="755"/>
      <c r="K68" s="760" t="s">
        <v>4</v>
      </c>
      <c r="L68" s="747"/>
      <c r="M68" s="814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>IF(ISBLANK(D69),"  ",IF(F69&gt;0,D69/F69,IF(D69&gt;0,1,0)))</f>
        <v>0</v>
      </c>
      <c r="F69" s="693">
        <f>D69+B69</f>
        <v>0</v>
      </c>
      <c r="G69" s="683">
        <f>IF(ISBLANK(F69),"  ",IF(F76&gt;0,F69/F76,IF(F69&gt;0,1,0)))</f>
        <v>0</v>
      </c>
      <c r="H69" s="651">
        <v>0</v>
      </c>
      <c r="I69" s="679">
        <f>IF(ISBLANK(H69),"  ",IF(L69&gt;0,H69/L69,IF(H69&gt;0,1,0)))</f>
        <v>0</v>
      </c>
      <c r="J69" s="685">
        <v>0</v>
      </c>
      <c r="K69" s="681">
        <f>IF(ISBLANK(J69),"  ",IF(L69&gt;0,J69/L69,IF(J69&gt;0,1,0)))</f>
        <v>0</v>
      </c>
      <c r="L69" s="693">
        <f>J69+H69</f>
        <v>0</v>
      </c>
      <c r="M69" s="549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>IF(ISBLANK(D70),"  ",IF(F70&gt;0,D70/F70,IF(D70&gt;0,1,0)))</f>
        <v>0</v>
      </c>
      <c r="F70" s="747">
        <f>D70+B70</f>
        <v>0</v>
      </c>
      <c r="G70" s="752">
        <f>IF(ISBLANK(F70),"  ",IF(F76&gt;0,F70/F76,IF(F70&gt;0,1,0)))</f>
        <v>0</v>
      </c>
      <c r="H70" s="738">
        <v>0</v>
      </c>
      <c r="I70" s="749">
        <f>IF(ISBLANK(H70),"  ",IF(L70&gt;0,H70/L70,IF(H70&gt;0,1,0)))</f>
        <v>0</v>
      </c>
      <c r="J70" s="755">
        <v>0</v>
      </c>
      <c r="K70" s="750">
        <f>IF(ISBLANK(J70),"  ",IF(L70&gt;0,J70/L70,IF(J70&gt;0,1,0)))</f>
        <v>0</v>
      </c>
      <c r="L70" s="747">
        <f>J70+H70</f>
        <v>0</v>
      </c>
      <c r="M70" s="81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753"/>
      <c r="I71" s="759" t="s">
        <v>4</v>
      </c>
      <c r="J71" s="755"/>
      <c r="K71" s="760" t="s">
        <v>4</v>
      </c>
      <c r="L71" s="747"/>
      <c r="M71" s="814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3895080</v>
      </c>
      <c r="E72" s="681">
        <f>IF(ISBLANK(D72),"  ",IF(F72&gt;0,D72/F72,IF(D72&gt;0,1,0)))</f>
        <v>1</v>
      </c>
      <c r="F72" s="693">
        <f>D72+B72</f>
        <v>3895080</v>
      </c>
      <c r="G72" s="683">
        <f>IF(ISBLANK(F72),"  ",IF(F76&gt;0,F72/F76,IF(F72&gt;0,1,0)))</f>
        <v>0.16328099432717891</v>
      </c>
      <c r="H72" s="651">
        <v>0</v>
      </c>
      <c r="I72" s="679">
        <f>IF(ISBLANK(H72),"  ",IF(L72&gt;0,H72/L72,IF(H72&gt;0,1,0)))</f>
        <v>0</v>
      </c>
      <c r="J72" s="685">
        <v>0</v>
      </c>
      <c r="K72" s="681">
        <f>IF(ISBLANK(J72),"  ",IF(L72&gt;0,J72/L72,IF(J72&gt;0,1,0)))</f>
        <v>0</v>
      </c>
      <c r="L72" s="693">
        <f>J72+H72</f>
        <v>0</v>
      </c>
      <c r="M72" s="549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113261</v>
      </c>
      <c r="E73" s="750">
        <f>IF(ISBLANK(D73),"  ",IF(F73&gt;0,D73/F73,IF(D73&gt;0,1,0)))</f>
        <v>1</v>
      </c>
      <c r="F73" s="747">
        <f>D73+B73</f>
        <v>113261</v>
      </c>
      <c r="G73" s="752">
        <f>IF(ISBLANK(F73),"  ",IF(F76&gt;0,F73/F76,IF(F73&gt;0,1,0)))</f>
        <v>4.747879041891466E-3</v>
      </c>
      <c r="H73" s="738">
        <v>0</v>
      </c>
      <c r="I73" s="749">
        <f>IF(ISBLANK(H73),"  ",IF(L73&gt;0,H73/L73,IF(H73&gt;0,1,0)))</f>
        <v>0</v>
      </c>
      <c r="J73" s="755">
        <v>0</v>
      </c>
      <c r="K73" s="750">
        <f>IF(ISBLANK(J73),"  ",IF(L73&gt;0,J73/L73,IF(J73&gt;0,1,0)))</f>
        <v>0</v>
      </c>
      <c r="L73" s="747">
        <f>J73+H73</f>
        <v>0</v>
      </c>
      <c r="M73" s="812">
        <f>IF(ISBLANK(L73),"  ",IF(L76&gt;0,L73/L76,IF(L73&gt;0,1,0)))</f>
        <v>0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4008341</v>
      </c>
      <c r="E74" s="767">
        <f>IF(ISBLANK(D74),"  ",IF(F74&gt;0,D74/F74,IF(D74&gt;0,1,0)))</f>
        <v>1</v>
      </c>
      <c r="F74" s="835">
        <f>F73+F72+F71+F70+F69</f>
        <v>4008341</v>
      </c>
      <c r="G74" s="768">
        <f>IF(ISBLANK(F74),"  ",IF(F76&gt;0,F74/F76,IF(F74&gt;0,1,0)))</f>
        <v>0.16802887336907038</v>
      </c>
      <c r="H74" s="783">
        <v>0</v>
      </c>
      <c r="I74" s="766">
        <f>IF(ISBLANK(H74),"  ",IF(L74&gt;0,H74/L74,IF(H74&gt;0,1,0)))</f>
        <v>0</v>
      </c>
      <c r="J74" s="784">
        <v>0</v>
      </c>
      <c r="K74" s="767">
        <f>IF(ISBLANK(J74),"  ",IF(L74&gt;0,J74/L74,IF(J74&gt;0,1,0)))</f>
        <v>0</v>
      </c>
      <c r="L74" s="835">
        <f>L73+L72+L71+L70+L69</f>
        <v>0</v>
      </c>
      <c r="M74" s="815">
        <f>IF(ISBLANK(L74),"  ",IF(L76&gt;0,L74/L76,IF(L74&gt;0,1,0)))</f>
        <v>0</v>
      </c>
    </row>
    <row r="75" spans="1:14" s="268" customFormat="1" ht="45" x14ac:dyDescent="0.6">
      <c r="A75" s="296" t="s">
        <v>73</v>
      </c>
      <c r="B75" s="783">
        <v>0</v>
      </c>
      <c r="C75" s="767">
        <f>IF(ISBLANK(B75),"  ",IF(F75&gt;0,B75/F75,IF(B75&gt;0,1,0)))</f>
        <v>0</v>
      </c>
      <c r="D75" s="772">
        <v>0</v>
      </c>
      <c r="E75" s="767">
        <f>IF(ISBLANK(D75),"  ",IF(F75&gt;0,D75/F75,IF(D75&gt;0,1,0)))</f>
        <v>0</v>
      </c>
      <c r="F75" s="724">
        <f>D75+B75</f>
        <v>0</v>
      </c>
      <c r="G75" s="768">
        <f>IF(ISBLANK(F75),"  ",IF(F77&gt;0,F75/F77,IF(F75&gt;0,1,0)))</f>
        <v>0</v>
      </c>
      <c r="H75" s="783">
        <v>0</v>
      </c>
      <c r="I75" s="767">
        <f>IF(ISBLANK(H75),"  ",IF(L75&gt;0,H75/L75,IF(H75&gt;0,1,0)))</f>
        <v>0</v>
      </c>
      <c r="J75" s="772">
        <v>0</v>
      </c>
      <c r="K75" s="767">
        <f>IF(ISBLANK(J75),"  ",IF(L75&gt;0,J75/L75,IF(J75&gt;0,1,0)))</f>
        <v>0</v>
      </c>
      <c r="L75" s="724">
        <f>J75+H75</f>
        <v>0</v>
      </c>
      <c r="M75" s="815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787">
        <v>14771344.98</v>
      </c>
      <c r="C76" s="788">
        <f t="shared" si="0"/>
        <v>0.61921190216482913</v>
      </c>
      <c r="D76" s="787">
        <v>9083727.7800000012</v>
      </c>
      <c r="E76" s="789">
        <f>IF(ISBLANK(D76),"  ",IF(F76&gt;0,D76/F76,IF(D76&gt;0,1,0)))</f>
        <v>0.38078809783517098</v>
      </c>
      <c r="F76" s="787">
        <f>F74+F67+F47+F40+F48+F75</f>
        <v>23855072.759999998</v>
      </c>
      <c r="G76" s="790">
        <f>IF(ISBLANK(F76),"  ",IF(F76&gt;0,F76/F76,IF(F76&gt;0,1,0)))</f>
        <v>1</v>
      </c>
      <c r="H76" s="787">
        <v>16782304</v>
      </c>
      <c r="I76" s="788">
        <f>IF(ISBLANK(H76),"  ",IF(L76&gt;0,H76/L76,IF(H76&gt;0,1,0)))</f>
        <v>0.84023725282742578</v>
      </c>
      <c r="J76" s="787">
        <v>3190988</v>
      </c>
      <c r="K76" s="789">
        <f>IF(ISBLANK(J76),"  ",IF(L76&gt;0,J76/L76,IF(J76&gt;0,1,0)))</f>
        <v>0.15976274717257424</v>
      </c>
      <c r="L76" s="787">
        <f>L74+L67+L47+L40+L48+L75</f>
        <v>19973292</v>
      </c>
      <c r="M76" s="818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40" zoomScaleNormal="40" workbookViewId="0">
      <selection activeCell="D54" sqref="D54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122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739"/>
      <c r="C4" s="740"/>
      <c r="D4" s="739"/>
      <c r="E4" s="740"/>
      <c r="F4" s="739"/>
      <c r="G4" s="741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4201974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4201974</v>
      </c>
      <c r="G13" s="683">
        <f>IF(ISBLANK(F13),"  ",IF(F76&gt;0,F13/F76,IF(F13&gt;0,1,0)))</f>
        <v>9.2559527080889048E-2</v>
      </c>
      <c r="H13" s="9">
        <v>7189227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7189227</v>
      </c>
      <c r="M13" s="56">
        <f>IF(ISBLANK(L13),"  ",IF(L76&gt;0,L13/L76,IF(L13&gt;0,1,0)))</f>
        <v>0.14160898139359285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4305025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4305025</v>
      </c>
      <c r="G15" s="757">
        <f>IF(ISBLANK(F15),"  ",IF(F77&gt;0,F15/F77,IF(F15&gt;0,1,0)))</f>
        <v>1</v>
      </c>
      <c r="H15" s="292">
        <v>654142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654142</v>
      </c>
      <c r="M15" s="66">
        <f>IF(ISBLANK(L15),"  ",IF(L76&gt;0,L15/L76,IF(L15&gt;0,1,0)))</f>
        <v>1.2884887666889307E-2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621386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621386</v>
      </c>
      <c r="G17" s="752">
        <f>IF(ISBLANK(F17),"  ",IF(F76&gt;0,F17/F76,IF(F17&gt;0,1,0)))</f>
        <v>1.3687660679167773E-2</v>
      </c>
      <c r="H17" s="290">
        <v>654142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654142</v>
      </c>
      <c r="M17" s="62">
        <f>IF(ISBLANK(L17),"  ",IF(L76&gt;0,L17/L76,IF(L17&gt;0,1,0)))</f>
        <v>1.2884887666889307E-2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3683639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3683639</v>
      </c>
      <c r="G34" s="752">
        <f>IF(ISBLANK(F34),"  ",IF(F76&gt;0,F34/F76,IF(F34&gt;0,1,0)))</f>
        <v>8.1141835665027681E-2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8506999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8506999</v>
      </c>
      <c r="G40" s="768">
        <f>IF(ISBLANK(F40),"  ",IF(F76&gt;0,F40/F76,IF(F40&gt;0,1,0)))</f>
        <v>0.18738902342508451</v>
      </c>
      <c r="H40" s="295">
        <v>7843369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7843369</v>
      </c>
      <c r="M40" s="83">
        <f>IF(ISBLANK(L40),"  ",IF(L76&gt;0,L40/L76,IF(L40&gt;0,1,0)))</f>
        <v>0.15449386906048215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13822149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13822149</v>
      </c>
      <c r="G50" s="683">
        <f>IF(ISBLANK(F50),"  ",IF(F76&gt;0,F50/F76,IF(F50&gt;0,1,0)))</f>
        <v>0.30446917917188049</v>
      </c>
      <c r="H50" s="98">
        <v>19645547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19645547</v>
      </c>
      <c r="M50" s="56">
        <f>IF(ISBLANK(L50),"  ",IF(L76&gt;0,L50/L76,IF(L50&gt;0,1,0)))</f>
        <v>0.38696592826877685</v>
      </c>
      <c r="N50" s="286"/>
    </row>
    <row r="51" spans="1:14" s="266" customFormat="1" ht="44.25" x14ac:dyDescent="0.55000000000000004">
      <c r="A51" s="289" t="s">
        <v>49</v>
      </c>
      <c r="B51" s="753">
        <v>2556294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2556294</v>
      </c>
      <c r="G51" s="752">
        <f>IF(ISBLANK(F51),"  ",IF(F76&gt;0,F51/F76,IF(F51&gt;0,1,0)))</f>
        <v>5.6309097514576287E-2</v>
      </c>
      <c r="H51" s="292">
        <v>1935725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1935725</v>
      </c>
      <c r="M51" s="62">
        <f>IF(ISBLANK(L51),"  ",IF(L76&gt;0,L51/L76,IF(L51&gt;0,1,0)))</f>
        <v>3.8128723089160002E-2</v>
      </c>
      <c r="N51" s="286"/>
    </row>
    <row r="52" spans="1:14" s="266" customFormat="1" ht="44.25" x14ac:dyDescent="0.55000000000000004">
      <c r="A52" s="104" t="s">
        <v>50</v>
      </c>
      <c r="B52" s="775">
        <v>707513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707513</v>
      </c>
      <c r="G52" s="752">
        <f>IF(ISBLANK(F52),"  ",IF(F76&gt;0,F52/F76,IF(F52&gt;0,1,0)))</f>
        <v>1.558483433823747E-2</v>
      </c>
      <c r="H52" s="105">
        <v>720000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720000</v>
      </c>
      <c r="M52" s="62">
        <f>IF(ISBLANK(L52),"  ",IF(L76&gt;0,L52/L76,IF(L52&gt;0,1,0)))</f>
        <v>1.4182118133616708E-2</v>
      </c>
      <c r="N52" s="286"/>
    </row>
    <row r="53" spans="1:14" s="266" customFormat="1" ht="44.25" x14ac:dyDescent="0.55000000000000004">
      <c r="A53" s="104" t="s">
        <v>51</v>
      </c>
      <c r="B53" s="775">
        <v>303425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303425</v>
      </c>
      <c r="G53" s="752">
        <f>IF(ISBLANK(F53),"  ",IF(F76&gt;0,F53/F76,IF(F53&gt;0,1,0)))</f>
        <v>6.6837335272704589E-3</v>
      </c>
      <c r="H53" s="105">
        <v>320000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320000</v>
      </c>
      <c r="M53" s="62">
        <f>IF(ISBLANK(L53),"  ",IF(L76&gt;0,L53/L76,IF(L53&gt;0,1,0)))</f>
        <v>6.3031636149407594E-3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972503</v>
      </c>
      <c r="E54" s="750">
        <f>IF(ISBLANK(D54),"  ",IF(H54&gt;0,D54/H54,IF(D54&gt;0,1,0)))</f>
        <v>1</v>
      </c>
      <c r="F54" s="777">
        <f t="shared" si="7"/>
        <v>972503</v>
      </c>
      <c r="G54" s="752">
        <f>IF(ISBLANK(F54),"  ",IF(F78&gt;0,F54/F78,IF(F54&gt;0,1,0)))</f>
        <v>1</v>
      </c>
      <c r="H54" s="105">
        <v>0</v>
      </c>
      <c r="I54" s="58">
        <f>IF(ISBLANK(H54),"  ",IF(L54&gt;0,H54/L54,IF(H54&gt;0,1,0)))</f>
        <v>0</v>
      </c>
      <c r="J54" s="106">
        <v>966841</v>
      </c>
      <c r="K54" s="60">
        <f>IF(ISBLANK(J54),"  ",IF(L54&gt;0,J54/L54,IF(J54&gt;0,1,0)))</f>
        <v>1</v>
      </c>
      <c r="L54" s="107">
        <f t="shared" si="10"/>
        <v>966841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553766</v>
      </c>
      <c r="C55" s="749">
        <f t="shared" si="0"/>
        <v>0.20252087779063876</v>
      </c>
      <c r="D55" s="755">
        <v>2180599</v>
      </c>
      <c r="E55" s="750">
        <f t="shared" si="0"/>
        <v>4.3312947411073948</v>
      </c>
      <c r="F55" s="774">
        <f t="shared" si="7"/>
        <v>2734365</v>
      </c>
      <c r="G55" s="752">
        <f>IF(ISBLANK(F55),"  ",IF(F76&gt;0,F55/F76,IF(F55&gt;0,1,0)))</f>
        <v>6.0231579554403523E-2</v>
      </c>
      <c r="H55" s="292">
        <v>503452</v>
      </c>
      <c r="I55" s="58">
        <f t="shared" si="8"/>
        <v>0.18297684277247067</v>
      </c>
      <c r="J55" s="70">
        <v>2248000</v>
      </c>
      <c r="K55" s="60">
        <f t="shared" si="9"/>
        <v>0.81702315722752927</v>
      </c>
      <c r="L55" s="103">
        <f t="shared" si="10"/>
        <v>2751452</v>
      </c>
      <c r="M55" s="62">
        <f>IF(ISBLANK(L55),"  ",IF(L76&gt;0,L55/L76,IF(L55&gt;0,1,0)))</f>
        <v>5.4196412920799943E-2</v>
      </c>
      <c r="N55" s="286"/>
    </row>
    <row r="56" spans="1:14" s="268" customFormat="1" ht="45" x14ac:dyDescent="0.6">
      <c r="A56" s="299" t="s">
        <v>54</v>
      </c>
      <c r="B56" s="778">
        <v>17943147</v>
      </c>
      <c r="C56" s="766">
        <f t="shared" si="0"/>
        <v>0.85053731589914394</v>
      </c>
      <c r="D56" s="770">
        <v>3153102</v>
      </c>
      <c r="E56" s="767">
        <f t="shared" si="0"/>
        <v>0.13635198413611335</v>
      </c>
      <c r="F56" s="779">
        <f>F55+F53+F52+F51+F50+F54</f>
        <v>21096249</v>
      </c>
      <c r="G56" s="768">
        <f>IF(ISBLANK(F56),"  ",IF(F76&gt;0,F56/F76,IF(F56&gt;0,1,0)))</f>
        <v>0.46470036002618731</v>
      </c>
      <c r="H56" s="300">
        <v>23124724</v>
      </c>
      <c r="I56" s="81">
        <f t="shared" si="8"/>
        <v>0.87794631384383148</v>
      </c>
      <c r="J56" s="92">
        <v>3214841</v>
      </c>
      <c r="K56" s="84">
        <f t="shared" si="9"/>
        <v>0.12205368615616849</v>
      </c>
      <c r="L56" s="103">
        <f t="shared" si="10"/>
        <v>26339565</v>
      </c>
      <c r="M56" s="83">
        <f>IF(ISBLANK(L56),"  ",IF(L76&gt;0,L56/L76,IF(L56&gt;0,1,0)))</f>
        <v>0.51882058669177211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15176</v>
      </c>
      <c r="C59" s="749">
        <f t="shared" si="0"/>
        <v>1</v>
      </c>
      <c r="D59" s="755">
        <v>0</v>
      </c>
      <c r="E59" s="750">
        <f t="shared" si="0"/>
        <v>0</v>
      </c>
      <c r="F59" s="747">
        <f t="shared" si="11"/>
        <v>15176</v>
      </c>
      <c r="G59" s="752">
        <f>IF(ISBLANK(F59),"  ",IF(F76&gt;0,F59/F76,IF(F59&gt;0,1,0)))</f>
        <v>3.3429130760437168E-4</v>
      </c>
      <c r="H59" s="290">
        <v>14500</v>
      </c>
      <c r="I59" s="58">
        <f t="shared" si="8"/>
        <v>1</v>
      </c>
      <c r="J59" s="70">
        <v>0</v>
      </c>
      <c r="K59" s="60">
        <f t="shared" si="9"/>
        <v>0</v>
      </c>
      <c r="L59" s="44">
        <f t="shared" si="10"/>
        <v>14500</v>
      </c>
      <c r="M59" s="62">
        <f>IF(ISBLANK(L59),"  ",IF(L76&gt;0,L59/L76,IF(L59&gt;0,1,0)))</f>
        <v>2.8561210130200317E-4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4543018</v>
      </c>
      <c r="E60" s="750">
        <f t="shared" si="0"/>
        <v>1</v>
      </c>
      <c r="F60" s="764">
        <f t="shared" si="11"/>
        <v>4543018</v>
      </c>
      <c r="G60" s="752">
        <f>IF(ISBLANK(F60),"  ",IF(F76&gt;0,F60/F76,IF(F60&gt;0,1,0)))</f>
        <v>0.10007191800805203</v>
      </c>
      <c r="H60" s="294">
        <v>0</v>
      </c>
      <c r="I60" s="58">
        <f t="shared" si="8"/>
        <v>0</v>
      </c>
      <c r="J60" s="78">
        <v>4800000</v>
      </c>
      <c r="K60" s="60">
        <f t="shared" si="9"/>
        <v>1</v>
      </c>
      <c r="L60" s="79">
        <f t="shared" si="10"/>
        <v>4800000</v>
      </c>
      <c r="M60" s="62">
        <f>IF(ISBLANK(L60),"  ",IF(L76&gt;0,L60/L76,IF(L60&gt;0,1,0)))</f>
        <v>9.4547454224111385E-2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79576</v>
      </c>
      <c r="E62" s="750">
        <f t="shared" si="0"/>
        <v>1</v>
      </c>
      <c r="F62" s="747">
        <f t="shared" si="11"/>
        <v>79576</v>
      </c>
      <c r="G62" s="752">
        <f>IF(ISBLANK(F62),"  ",IF(F76&gt;0,F62/F76,IF(F62&gt;0,1,0)))</f>
        <v>1.7528706572170192E-3</v>
      </c>
      <c r="H62" s="290">
        <v>0</v>
      </c>
      <c r="I62" s="58">
        <f t="shared" si="8"/>
        <v>0</v>
      </c>
      <c r="J62" s="70">
        <v>57500</v>
      </c>
      <c r="K62" s="60">
        <f t="shared" si="9"/>
        <v>1</v>
      </c>
      <c r="L62" s="44">
        <f t="shared" si="10"/>
        <v>57500</v>
      </c>
      <c r="M62" s="62">
        <f>IF(ISBLANK(L62),"  ",IF(L76&gt;0,L62/L76,IF(L62&gt;0,1,0)))</f>
        <v>1.1325997120596677E-3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1980265</v>
      </c>
      <c r="E63" s="750">
        <f t="shared" si="0"/>
        <v>1</v>
      </c>
      <c r="F63" s="747">
        <f t="shared" si="11"/>
        <v>1980265</v>
      </c>
      <c r="G63" s="752">
        <f>IF(ISBLANK(F63),"  ",IF(F76&gt;0,F63/F76,IF(F63&gt;0,1,0)))</f>
        <v>4.3620544033551076E-2</v>
      </c>
      <c r="H63" s="290">
        <v>0</v>
      </c>
      <c r="I63" s="58">
        <f t="shared" si="8"/>
        <v>0</v>
      </c>
      <c r="J63" s="70">
        <v>2128723</v>
      </c>
      <c r="K63" s="60">
        <f t="shared" si="9"/>
        <v>1</v>
      </c>
      <c r="L63" s="44">
        <f t="shared" si="10"/>
        <v>2128723</v>
      </c>
      <c r="M63" s="62">
        <f>IF(ISBLANK(L63),"  ",IF(L76&gt;0,L63/L76,IF(L63&gt;0,1,0)))</f>
        <v>4.1930279249648553E-2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2273248</v>
      </c>
      <c r="E65" s="750">
        <f t="shared" si="0"/>
        <v>1</v>
      </c>
      <c r="F65" s="747">
        <f t="shared" si="11"/>
        <v>2273248</v>
      </c>
      <c r="G65" s="752">
        <f>IF(ISBLANK(F65),"  ",IF(F76&gt;0,F65/F76,IF(F65&gt;0,1,0)))</f>
        <v>5.0074265051991487E-2</v>
      </c>
      <c r="H65" s="290">
        <v>0</v>
      </c>
      <c r="I65" s="58">
        <f t="shared" si="8"/>
        <v>0</v>
      </c>
      <c r="J65" s="70">
        <v>2700000</v>
      </c>
      <c r="K65" s="60">
        <f t="shared" si="9"/>
        <v>1</v>
      </c>
      <c r="L65" s="44">
        <f t="shared" si="10"/>
        <v>2700000</v>
      </c>
      <c r="M65" s="62">
        <f>IF(ISBLANK(L65),"  ",IF(L76&gt;0,L65/L76,IF(L65&gt;0,1,0)))</f>
        <v>5.3182943001062653E-2</v>
      </c>
      <c r="N65" s="286"/>
    </row>
    <row r="66" spans="1:14" s="266" customFormat="1" ht="44.25" x14ac:dyDescent="0.55000000000000004">
      <c r="A66" s="297" t="s">
        <v>64</v>
      </c>
      <c r="B66" s="738">
        <v>125163</v>
      </c>
      <c r="C66" s="749">
        <f t="shared" si="0"/>
        <v>0.28266260162601625</v>
      </c>
      <c r="D66" s="755">
        <v>317637</v>
      </c>
      <c r="E66" s="750">
        <f t="shared" si="0"/>
        <v>3.1923316582914572</v>
      </c>
      <c r="F66" s="747">
        <f t="shared" si="11"/>
        <v>442800</v>
      </c>
      <c r="G66" s="752">
        <f>IF(ISBLANK(F66),"  ",IF(F76&gt;0,F66/F76,IF(F66&gt;0,1,0)))</f>
        <v>9.7538344100695697E-3</v>
      </c>
      <c r="H66" s="290">
        <v>99500</v>
      </c>
      <c r="I66" s="58">
        <f t="shared" si="8"/>
        <v>0.31637519872813991</v>
      </c>
      <c r="J66" s="70">
        <v>215000</v>
      </c>
      <c r="K66" s="60">
        <f t="shared" si="9"/>
        <v>0.68362480127186009</v>
      </c>
      <c r="L66" s="44">
        <f t="shared" si="10"/>
        <v>314500</v>
      </c>
      <c r="M66" s="62">
        <f>IF(ISBLANK(L66),"  ",IF(L76&gt;0,L66/L76,IF(L66&gt;0,1,0)))</f>
        <v>6.194827990308965E-3</v>
      </c>
      <c r="N66" s="286"/>
    </row>
    <row r="67" spans="1:14" s="268" customFormat="1" ht="45" x14ac:dyDescent="0.6">
      <c r="A67" s="301" t="s">
        <v>65</v>
      </c>
      <c r="B67" s="769">
        <v>18083486</v>
      </c>
      <c r="C67" s="766">
        <f t="shared" si="0"/>
        <v>0.59425858383667984</v>
      </c>
      <c r="D67" s="770">
        <v>12346846</v>
      </c>
      <c r="E67" s="767">
        <f t="shared" si="0"/>
        <v>0.53130481690819165</v>
      </c>
      <c r="F67" s="769">
        <f>F66+F65+F64+F63+F62+F61+F60+F59+F58+F57+F56</f>
        <v>30430332</v>
      </c>
      <c r="G67" s="768">
        <f>IF(ISBLANK(F67),"  ",IF(F76&gt;0,F67/F76,IF(F67&gt;0,1,0)))</f>
        <v>0.67030808349467286</v>
      </c>
      <c r="H67" s="298">
        <v>23238724</v>
      </c>
      <c r="I67" s="81">
        <f t="shared" si="8"/>
        <v>0.63922045151246654</v>
      </c>
      <c r="J67" s="92">
        <v>13116064</v>
      </c>
      <c r="K67" s="84">
        <f t="shared" si="9"/>
        <v>0.36077954848753346</v>
      </c>
      <c r="L67" s="298">
        <f>L66+L65+L64+L63+L62+L61+L60+L59+L58+L57+L56</f>
        <v>36354788</v>
      </c>
      <c r="M67" s="83">
        <f>IF(ISBLANK(L67),"  ",IF(L76&gt;0,L67/L76,IF(L67&gt;0,1,0)))</f>
        <v>0.71609430297026544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5232948</v>
      </c>
      <c r="E72" s="681">
        <f t="shared" si="0"/>
        <v>1</v>
      </c>
      <c r="F72" s="693">
        <f>D72+B72</f>
        <v>5232948</v>
      </c>
      <c r="G72" s="683">
        <f>IF(ISBLANK(F72),"  ",IF(F76&gt;0,F72/F76,IF(F72&gt;0,1,0)))</f>
        <v>0.11526944053411187</v>
      </c>
      <c r="H72" s="273">
        <v>0</v>
      </c>
      <c r="I72" s="52">
        <f>IF(ISBLANK(H72),"  ",IF(L72&gt;0,H72/L72,IF(H72&gt;0,1,0)))</f>
        <v>0</v>
      </c>
      <c r="J72" s="59">
        <v>5300000</v>
      </c>
      <c r="K72" s="54">
        <f>IF(ISBLANK(J72),"  ",IF(L72&gt;0,J72/L72,IF(J72&gt;0,1,0)))</f>
        <v>1</v>
      </c>
      <c r="L72" s="68">
        <f>J72+H72</f>
        <v>5300000</v>
      </c>
      <c r="M72" s="56">
        <f>IF(ISBLANK(L72),"  ",IF(L76&gt;0,L72/L76,IF(L72&gt;0,1,0)))</f>
        <v>0.10439614737245632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1227252</v>
      </c>
      <c r="E73" s="750">
        <f t="shared" si="0"/>
        <v>1</v>
      </c>
      <c r="F73" s="747">
        <f>D73+B73</f>
        <v>1227252</v>
      </c>
      <c r="G73" s="752">
        <f>IF(ISBLANK(F73),"  ",IF(F76&gt;0,F73/F76,IF(F73&gt;0,1,0)))</f>
        <v>2.7033452546130758E-2</v>
      </c>
      <c r="H73" s="290">
        <v>0</v>
      </c>
      <c r="I73" s="58">
        <f>IF(ISBLANK(H73),"  ",IF(L73&gt;0,H73/L73,IF(H73&gt;0,1,0)))</f>
        <v>0</v>
      </c>
      <c r="J73" s="70">
        <v>1270000</v>
      </c>
      <c r="K73" s="60">
        <f>IF(ISBLANK(J73),"  ",IF(L73&gt;0,J73/L73,IF(J73&gt;0,1,0)))</f>
        <v>1</v>
      </c>
      <c r="L73" s="44">
        <f>J73+H73</f>
        <v>1270000</v>
      </c>
      <c r="M73" s="62">
        <f>IF(ISBLANK(L73),"  ",IF(L76&gt;0,L73/L76,IF(L73&gt;0,1,0)))</f>
        <v>2.5015680596796139E-2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6460200</v>
      </c>
      <c r="E74" s="767">
        <f t="shared" si="0"/>
        <v>1</v>
      </c>
      <c r="F74" s="779">
        <f>F73+F72+F71+F70+F69</f>
        <v>6460200</v>
      </c>
      <c r="G74" s="785">
        <f>IF(ISBLANK(F74),"  ",IF(F76&gt;0,F74/F76,IF(F74&gt;0,1,0)))</f>
        <v>0.14230289308024263</v>
      </c>
      <c r="H74" s="118">
        <v>0</v>
      </c>
      <c r="I74" s="81">
        <f>IF(ISBLANK(H74),"  ",IF(L74&gt;0,H74/L74,IF(H74&gt;0,1,0)))</f>
        <v>0</v>
      </c>
      <c r="J74" s="96">
        <v>6570000</v>
      </c>
      <c r="K74" s="84">
        <f>IF(ISBLANK(J74),"  ",IF(L74&gt;0,J74/L74,IF(J74&gt;0,1,0)))</f>
        <v>1</v>
      </c>
      <c r="L74" s="119">
        <f>L73+L72+L71+L70+L69</f>
        <v>6570000</v>
      </c>
      <c r="M74" s="83">
        <f>IF(ISBLANK(L74),"  ",IF(L76&gt;0,L74/L76,IF(L74&gt;0,1,0)))</f>
        <v>0.12941182796925246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787">
        <v>26590485</v>
      </c>
      <c r="C76" s="788">
        <f t="shared" si="0"/>
        <v>0.58572535585690777</v>
      </c>
      <c r="D76" s="787">
        <v>18807046</v>
      </c>
      <c r="E76" s="789">
        <f>IF(ISBLANK(D76),"  ",IF(F76&gt;0,D76/F76,IF(D76&gt;0,1,0)))</f>
        <v>0.41427464414309229</v>
      </c>
      <c r="F76" s="787">
        <f>F74+F67+F47+F40+F48+F75</f>
        <v>45397531</v>
      </c>
      <c r="G76" s="790">
        <f>IF(ISBLANK(F76),"  ",IF(F76&gt;0,F76/F76,IF(F76&gt;0,1,0)))</f>
        <v>1</v>
      </c>
      <c r="H76" s="122">
        <v>31082093</v>
      </c>
      <c r="I76" s="123">
        <f>IF(ISBLANK(H76),"  ",IF(L76&gt;0,H76/L76,IF(H76&gt;0,1,0)))</f>
        <v>0.61223599273064022</v>
      </c>
      <c r="J76" s="122">
        <v>19686064</v>
      </c>
      <c r="K76" s="124">
        <f>IF(ISBLANK(J76),"  ",IF(L76&gt;0,J76/L76,IF(J76&gt;0,1,0)))</f>
        <v>0.38776400726935983</v>
      </c>
      <c r="L76" s="122">
        <f>L74+L67+L47+L40+L48+L75</f>
        <v>50768157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4" sqref="B4:G8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88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146" t="s">
        <v>3</v>
      </c>
      <c r="B3" s="273"/>
      <c r="C3" s="6"/>
      <c r="D3" s="273"/>
      <c r="E3" s="6"/>
      <c r="F3" s="273"/>
      <c r="G3" s="6"/>
      <c r="H3" s="273"/>
      <c r="I3" s="6"/>
      <c r="J3" s="273"/>
      <c r="K3" s="6"/>
      <c r="L3" s="273"/>
      <c r="M3" s="22"/>
      <c r="N3" s="278"/>
      <c r="O3" s="278"/>
      <c r="P3" s="278"/>
      <c r="Q3" s="278"/>
    </row>
    <row r="4" spans="1:17" s="266" customFormat="1" ht="19.5" customHeight="1" thickTop="1" x14ac:dyDescent="0.55000000000000004">
      <c r="A4" s="147"/>
      <c r="B4" s="653"/>
      <c r="C4" s="654"/>
      <c r="D4" s="653"/>
      <c r="E4" s="654"/>
      <c r="F4" s="653"/>
      <c r="G4" s="655"/>
      <c r="H4" s="148" t="s">
        <v>4</v>
      </c>
      <c r="I4" s="149"/>
      <c r="J4" s="148"/>
      <c r="K4" s="149"/>
      <c r="L4" s="148"/>
      <c r="M4" s="150"/>
    </row>
    <row r="5" spans="1:17" s="266" customFormat="1" ht="19.5" customHeight="1" x14ac:dyDescent="0.55000000000000004">
      <c r="A5" s="15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152"/>
    </row>
    <row r="6" spans="1:17" s="266" customFormat="1" ht="45" x14ac:dyDescent="0.6">
      <c r="A6" s="153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154" t="s">
        <v>4</v>
      </c>
    </row>
    <row r="7" spans="1:17" s="266" customFormat="1" ht="18.75" customHeight="1" x14ac:dyDescent="0.55000000000000004">
      <c r="A7" s="15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152"/>
    </row>
    <row r="8" spans="1:17" s="266" customFormat="1" ht="18.75" customHeight="1" x14ac:dyDescent="0.55000000000000004">
      <c r="A8" s="15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152"/>
    </row>
    <row r="9" spans="1:17" s="266" customFormat="1" ht="45" x14ac:dyDescent="0.6">
      <c r="A9" s="155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156" t="s">
        <v>6</v>
      </c>
      <c r="N9" s="286"/>
    </row>
    <row r="10" spans="1:17" s="266" customFormat="1" ht="45" x14ac:dyDescent="0.6">
      <c r="A10" s="15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158" t="s">
        <v>9</v>
      </c>
      <c r="N10" s="286"/>
    </row>
    <row r="11" spans="1:17" s="266" customFormat="1" ht="44.25" x14ac:dyDescent="0.55000000000000004">
      <c r="A11" s="15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160" t="s">
        <v>11</v>
      </c>
      <c r="N11" s="286"/>
    </row>
    <row r="12" spans="1:17" s="266" customFormat="1" ht="45" x14ac:dyDescent="0.6">
      <c r="A12" s="153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161"/>
      <c r="N12" s="286"/>
    </row>
    <row r="13" spans="1:17" s="275" customFormat="1" ht="44.25" x14ac:dyDescent="0.55000000000000004">
      <c r="A13" s="162" t="s">
        <v>13</v>
      </c>
      <c r="B13" s="652">
        <v>2722468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2722468</v>
      </c>
      <c r="G13" s="683">
        <f>IF(ISBLANK(F13),"  ",IF(F76&gt;0,F13/F76,IF(F13&gt;0,1,0)))</f>
        <v>0.13597476598330366</v>
      </c>
      <c r="H13" s="9">
        <v>4666525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4666525</v>
      </c>
      <c r="M13" s="163">
        <f>IF(ISBLANK(L13),"  ",IF(L76&gt;0,L13/L76,IF(L13&gt;0,1,0)))</f>
        <v>0.21837743045664904</v>
      </c>
      <c r="N13" s="57"/>
    </row>
    <row r="14" spans="1:17" s="266" customFormat="1" ht="44.25" x14ac:dyDescent="0.55000000000000004">
      <c r="A14" s="15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164">
        <f>IF(ISBLANK(L14),"  ",IF(L76&gt;0,L14/L76,IF(L14&gt;0,1,0)))</f>
        <v>0</v>
      </c>
      <c r="N14" s="286"/>
    </row>
    <row r="15" spans="1:17" s="266" customFormat="1" ht="44.25" x14ac:dyDescent="0.55000000000000004">
      <c r="A15" s="159" t="s">
        <v>15</v>
      </c>
      <c r="B15" s="753">
        <v>2541293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2541293</v>
      </c>
      <c r="G15" s="757">
        <f>IF(ISBLANK(F15),"  ",IF(F77&gt;0,F15/F77,IF(F15&gt;0,1,0)))</f>
        <v>1</v>
      </c>
      <c r="H15" s="292">
        <v>258678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258678</v>
      </c>
      <c r="M15" s="165">
        <f>IF(ISBLANK(L15),"  ",IF(L76&gt;0,L15/L76,IF(L15&gt;0,1,0)))</f>
        <v>1.2105246828349802E-2</v>
      </c>
      <c r="N15" s="286"/>
    </row>
    <row r="16" spans="1:17" s="266" customFormat="1" ht="44.25" x14ac:dyDescent="0.55000000000000004">
      <c r="A16" s="166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163">
        <f>IF(ISBLANK(L16),"  ",IF(L76&gt;0,L16/L76,IF(L16&gt;0,1,0)))</f>
        <v>0</v>
      </c>
      <c r="N16" s="286"/>
    </row>
    <row r="17" spans="1:14" s="266" customFormat="1" ht="44.25" x14ac:dyDescent="0.55000000000000004">
      <c r="A17" s="167" t="s">
        <v>17</v>
      </c>
      <c r="B17" s="738">
        <v>245724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245724</v>
      </c>
      <c r="G17" s="752">
        <f>IF(ISBLANK(F17),"  ",IF(F76&gt;0,F17/F76,IF(F17&gt;0,1,0)))</f>
        <v>1.2272784619132827E-2</v>
      </c>
      <c r="H17" s="290">
        <v>258678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258678</v>
      </c>
      <c r="M17" s="164">
        <f>IF(ISBLANK(L17),"  ",IF(L76&gt;0,L17/L76,IF(L17&gt;0,1,0)))</f>
        <v>1.2105246828349802E-2</v>
      </c>
      <c r="N17" s="286"/>
    </row>
    <row r="18" spans="1:14" s="266" customFormat="1" ht="44.25" x14ac:dyDescent="0.55000000000000004">
      <c r="A18" s="167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164">
        <f>IF(ISBLANK(L18),"  ",IF(L76&gt;0,L18/L76,IF(L18&gt;0,1,0)))</f>
        <v>0</v>
      </c>
      <c r="N18" s="286"/>
    </row>
    <row r="19" spans="1:14" s="266" customFormat="1" ht="44.25" x14ac:dyDescent="0.55000000000000004">
      <c r="A19" s="167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164">
        <f>IF(ISBLANK(L19),"  ",IF(L76&gt;0,L19/L76,IF(L19&gt;0,1,0)))</f>
        <v>0</v>
      </c>
      <c r="N19" s="286"/>
    </row>
    <row r="20" spans="1:14" s="266" customFormat="1" ht="44.25" x14ac:dyDescent="0.55000000000000004">
      <c r="A20" s="167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164">
        <f>IF(ISBLANK(L20),"  ",IF(L77&gt;0,L20/L77,IF(L20&gt;0,1,0)))</f>
        <v>0</v>
      </c>
      <c r="N20" s="286"/>
    </row>
    <row r="21" spans="1:14" s="266" customFormat="1" ht="44.25" x14ac:dyDescent="0.55000000000000004">
      <c r="A21" s="167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164">
        <f>IF(ISBLANK(L21),"  ",IF(L76&gt;0,L21/L76,IF(L21&gt;0,1,0)))</f>
        <v>0</v>
      </c>
      <c r="N21" s="286"/>
    </row>
    <row r="22" spans="1:14" s="266" customFormat="1" ht="44.25" x14ac:dyDescent="0.55000000000000004">
      <c r="A22" s="167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164">
        <f>IF(ISBLANK(L22),"  ",IF(L76&gt;0,L22/L76,IF(L22&gt;0,1,0)))</f>
        <v>0</v>
      </c>
      <c r="N22" s="286"/>
    </row>
    <row r="23" spans="1:14" s="266" customFormat="1" ht="44.25" x14ac:dyDescent="0.55000000000000004">
      <c r="A23" s="167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164">
        <f>IF(ISBLANK(L23),"  ",IF(L76&gt;0,L23/L76,IF(L23&gt;0,1,0)))</f>
        <v>0</v>
      </c>
      <c r="N23" s="286"/>
    </row>
    <row r="24" spans="1:14" s="266" customFormat="1" ht="44.25" x14ac:dyDescent="0.55000000000000004">
      <c r="A24" s="167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164">
        <f>IF(ISBLANK(L24),"  ",IF(L76&gt;0,L24/L76,IF(L24&gt;0,1,0)))</f>
        <v>0</v>
      </c>
      <c r="N24" s="286"/>
    </row>
    <row r="25" spans="1:14" s="266" customFormat="1" ht="44.25" x14ac:dyDescent="0.55000000000000004">
      <c r="A25" s="167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164">
        <f>IF(ISBLANK(L25),"  ",IF(L76&gt;0,L25/L76,IF(L25&gt;0,1,0)))</f>
        <v>0</v>
      </c>
      <c r="N25" s="286"/>
    </row>
    <row r="26" spans="1:14" s="266" customFormat="1" ht="44.25" x14ac:dyDescent="0.55000000000000004">
      <c r="A26" s="167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164">
        <f>IF(ISBLANK(L26),"  ",IF(L76&gt;0,L26/L76,IF(L26&gt;0,1,0)))</f>
        <v>0</v>
      </c>
      <c r="N26" s="286"/>
    </row>
    <row r="27" spans="1:14" s="266" customFormat="1" ht="44.25" x14ac:dyDescent="0.55000000000000004">
      <c r="A27" s="167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164">
        <f>IF(ISBLANK(L27),"  ",IF(L76&gt;0,L27/L76,IF(L27&gt;0,1,0)))</f>
        <v>0</v>
      </c>
      <c r="N27" s="286"/>
    </row>
    <row r="28" spans="1:14" s="266" customFormat="1" ht="44.25" x14ac:dyDescent="0.55000000000000004">
      <c r="A28" s="168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164">
        <f>IF(ISBLANK(L28),"  ",IF(L76&gt;0,L28/L76,IF(L28&gt;0,1,0)))</f>
        <v>0</v>
      </c>
      <c r="N28" s="286"/>
    </row>
    <row r="29" spans="1:14" s="266" customFormat="1" ht="44.25" x14ac:dyDescent="0.55000000000000004">
      <c r="A29" s="168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164">
        <f>IF(ISBLANK(L29),"  ",IF(L76&gt;0,L29/L76,IF(L29&gt;0,1,0)))</f>
        <v>0</v>
      </c>
      <c r="N29" s="286"/>
    </row>
    <row r="30" spans="1:14" s="266" customFormat="1" ht="44.25" x14ac:dyDescent="0.55000000000000004">
      <c r="A30" s="168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164">
        <f>IF(ISBLANK(L30),"  ",IF(L77&gt;0,L30/L77,IF(L30&gt;0,1,0)))</f>
        <v>0</v>
      </c>
      <c r="N30" s="286"/>
    </row>
    <row r="31" spans="1:14" s="266" customFormat="1" ht="44.25" x14ac:dyDescent="0.55000000000000004">
      <c r="A31" s="168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164">
        <f>IF(ISBLANK(L31),"  ",IF(L78&gt;0,L31/L78,IF(L31&gt;0,1,0)))</f>
        <v>0</v>
      </c>
      <c r="N31" s="286"/>
    </row>
    <row r="32" spans="1:14" s="266" customFormat="1" ht="44.25" x14ac:dyDescent="0.55000000000000004">
      <c r="A32" s="168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164">
        <f>IF(ISBLANK(L32),"  ",IF(L79&gt;0,L32/L79,IF(L32&gt;0,1,0)))</f>
        <v>0</v>
      </c>
      <c r="N32" s="286"/>
    </row>
    <row r="33" spans="1:14" s="266" customFormat="1" ht="44.25" x14ac:dyDescent="0.55000000000000004">
      <c r="A33" s="168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164">
        <f>IF(ISBLANK(L33),"  ",IF(L80&gt;0,L33/L80,IF(L33&gt;0,1,0)))</f>
        <v>0</v>
      </c>
      <c r="N33" s="286"/>
    </row>
    <row r="34" spans="1:14" s="266" customFormat="1" ht="44.25" x14ac:dyDescent="0.55000000000000004">
      <c r="A34" s="168" t="s">
        <v>33</v>
      </c>
      <c r="B34" s="738">
        <v>2295569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2295569</v>
      </c>
      <c r="G34" s="752">
        <f>IF(ISBLANK(F34),"  ",IF(F76&gt;0,F34/F76,IF(F34&gt;0,1,0)))</f>
        <v>0.11465312267160767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164">
        <f>IF(ISBLANK(L34),"  ",IF(L76&gt;0,L34/L76,IF(L34&gt;0,1,0)))</f>
        <v>0</v>
      </c>
      <c r="N34" s="286"/>
    </row>
    <row r="35" spans="1:14" s="266" customFormat="1" ht="45" x14ac:dyDescent="0.6">
      <c r="A35" s="169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170" t="s">
        <v>4</v>
      </c>
      <c r="N35" s="286"/>
    </row>
    <row r="36" spans="1:14" s="266" customFormat="1" ht="44.25" x14ac:dyDescent="0.55000000000000004">
      <c r="A36" s="166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164">
        <f>IF(ISBLANK(L36),"  ",IF(L76&gt;0,L36/L76,IF(L36&gt;0,1,0)))</f>
        <v>0</v>
      </c>
      <c r="N36" s="286"/>
    </row>
    <row r="37" spans="1:14" s="266" customFormat="1" ht="45" x14ac:dyDescent="0.6">
      <c r="A37" s="169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170" t="s">
        <v>4</v>
      </c>
      <c r="N37" s="286"/>
    </row>
    <row r="38" spans="1:14" s="266" customFormat="1" ht="44.25" x14ac:dyDescent="0.55000000000000004">
      <c r="A38" s="167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164">
        <f>IF(ISBLANK(L38),"  ",IF(L76&gt;0,L38/L76,IF(L38&gt;0,1,0)))</f>
        <v>0</v>
      </c>
      <c r="N38" s="286"/>
    </row>
    <row r="39" spans="1:14" s="266" customFormat="1" ht="44.25" x14ac:dyDescent="0.55000000000000004">
      <c r="A39" s="167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164">
        <f>IF(ISBLANK(L39),"  ",IF(L76&gt;0,L39/L76,IF(L39&gt;0,1,0)))</f>
        <v>0</v>
      </c>
      <c r="N39" s="286"/>
    </row>
    <row r="40" spans="1:14" s="268" customFormat="1" ht="45" x14ac:dyDescent="0.6">
      <c r="A40" s="169" t="s">
        <v>38</v>
      </c>
      <c r="B40" s="765">
        <v>5263761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5263761</v>
      </c>
      <c r="G40" s="768">
        <f>IF(ISBLANK(F40),"  ",IF(F76&gt;0,F40/F76,IF(F40&gt;0,1,0)))</f>
        <v>0.26290067327404415</v>
      </c>
      <c r="H40" s="295">
        <v>4925203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4925203</v>
      </c>
      <c r="M40" s="171">
        <f>IF(ISBLANK(L40),"  ",IF(L76&gt;0,L40/L76,IF(L40&gt;0,1,0)))</f>
        <v>0.23048267728499883</v>
      </c>
      <c r="N40" s="269"/>
    </row>
    <row r="41" spans="1:14" s="266" customFormat="1" ht="45" x14ac:dyDescent="0.6">
      <c r="A41" s="172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170" t="s">
        <v>4</v>
      </c>
      <c r="N41" s="286"/>
    </row>
    <row r="42" spans="1:14" s="266" customFormat="1" ht="44.25" x14ac:dyDescent="0.55000000000000004">
      <c r="A42" s="15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163">
        <f>IF(ISBLANK(L42),"  ",IF(L76&gt;0,L42/J76,IF(L42&gt;0,1,0)))</f>
        <v>0</v>
      </c>
      <c r="N42" s="286"/>
    </row>
    <row r="43" spans="1:14" s="266" customFormat="1" ht="44.25" x14ac:dyDescent="0.55000000000000004">
      <c r="A43" s="173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164">
        <f>IF(ISBLANK(L43),"  ",IF(J76&gt;0,L43/J76,IF(L43&gt;0,1,0)))</f>
        <v>0</v>
      </c>
      <c r="N43" s="286"/>
    </row>
    <row r="44" spans="1:14" s="266" customFormat="1" ht="44.25" x14ac:dyDescent="0.55000000000000004">
      <c r="A44" s="174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164">
        <f>IF(ISBLANK(L44),"  ",IF(J76&gt;0,L44/J76,IF(L44&gt;0,1,0)))</f>
        <v>0</v>
      </c>
      <c r="N44" s="286"/>
    </row>
    <row r="45" spans="1:14" s="266" customFormat="1" ht="44.25" x14ac:dyDescent="0.55000000000000004">
      <c r="A45" s="15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164">
        <f>IF(ISBLANK(L45),"  ",IF(J76&gt;0,L45/J76,IF(L45&gt;0,1,0)))</f>
        <v>0</v>
      </c>
      <c r="N45" s="286"/>
    </row>
    <row r="46" spans="1:14" s="266" customFormat="1" ht="44.25" x14ac:dyDescent="0.55000000000000004">
      <c r="A46" s="173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164">
        <f>IF(ISBLANK(L46),"  ",IF(L76&gt;0,L46/L76,IF(L46&gt;0,1,0)))</f>
        <v>0</v>
      </c>
      <c r="N46" s="286"/>
    </row>
    <row r="47" spans="1:14" s="268" customFormat="1" ht="45" x14ac:dyDescent="0.6">
      <c r="A47" s="172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171">
        <f>IF(ISBLANK(L47),"  ",IF(L76&gt;0,L47/L76,IF(L47&gt;0,1,0)))</f>
        <v>0</v>
      </c>
      <c r="N47" s="269"/>
    </row>
    <row r="48" spans="1:14" s="268" customFormat="1" ht="45" x14ac:dyDescent="0.6">
      <c r="A48" s="175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171">
        <f>IF(ISBLANK(L48),"  ",IF(L76&gt;0,L48/L76,IF(L48&gt;0,1,0)))</f>
        <v>0</v>
      </c>
      <c r="N48" s="269"/>
    </row>
    <row r="49" spans="1:14" s="266" customFormat="1" ht="45" x14ac:dyDescent="0.6">
      <c r="A49" s="153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76" t="s">
        <v>4</v>
      </c>
      <c r="N49" s="286"/>
    </row>
    <row r="50" spans="1:14" s="266" customFormat="1" ht="44.25" x14ac:dyDescent="0.55000000000000004">
      <c r="A50" s="151" t="s">
        <v>48</v>
      </c>
      <c r="B50" s="709">
        <v>4794795</v>
      </c>
      <c r="C50" s="679">
        <f t="shared" si="0"/>
        <v>0.99658175510226987</v>
      </c>
      <c r="D50" s="685">
        <v>16446</v>
      </c>
      <c r="E50" s="681">
        <f t="shared" si="0"/>
        <v>2.5884892342236494E-3</v>
      </c>
      <c r="F50" s="713">
        <f t="shared" ref="F50:F55" si="7">D50+B50</f>
        <v>4811241</v>
      </c>
      <c r="G50" s="683">
        <f>IF(ISBLANK(F50),"  ",IF(F76&gt;0,F50/F76,IF(F50&gt;0,1,0)))</f>
        <v>0.24029937874908938</v>
      </c>
      <c r="H50" s="98">
        <v>6353513</v>
      </c>
      <c r="I50" s="52">
        <f t="shared" ref="I50:I67" si="8">IF(ISBLANK(H50),"  ",IF(L50&gt;0,H50/L50,IF(H50&gt;0,1,0)))</f>
        <v>0.99686201314722356</v>
      </c>
      <c r="J50" s="59">
        <v>20000</v>
      </c>
      <c r="K50" s="54">
        <f t="shared" ref="K50:K67" si="9">IF(ISBLANK(J50),"  ",IF(L50&gt;0,J50/L50,IF(J50&gt;0,1,0)))</f>
        <v>3.1379868527764828E-3</v>
      </c>
      <c r="L50" s="102">
        <f t="shared" ref="L50:L66" si="10">J50+H50</f>
        <v>6373513</v>
      </c>
      <c r="M50" s="163">
        <f>IF(ISBLANK(L50),"  ",IF(L76&gt;0,L50/L76,IF(L50&gt;0,1,0)))</f>
        <v>0.29825863826338622</v>
      </c>
      <c r="N50" s="286"/>
    </row>
    <row r="51" spans="1:14" s="266" customFormat="1" ht="44.25" x14ac:dyDescent="0.55000000000000004">
      <c r="A51" s="159" t="s">
        <v>49</v>
      </c>
      <c r="B51" s="753">
        <v>169457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169457</v>
      </c>
      <c r="G51" s="752">
        <f>IF(ISBLANK(F51),"  ",IF(F76&gt;0,F51/F76,IF(F51&gt;0,1,0)))</f>
        <v>8.46359844054464E-3</v>
      </c>
      <c r="H51" s="292">
        <v>182000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182000</v>
      </c>
      <c r="M51" s="164">
        <f>IF(ISBLANK(L51),"  ",IF(L76&gt;0,L51/L76,IF(L51&gt;0,1,0)))</f>
        <v>8.5169783389374577E-3</v>
      </c>
      <c r="N51" s="286"/>
    </row>
    <row r="52" spans="1:14" s="266" customFormat="1" ht="44.25" x14ac:dyDescent="0.55000000000000004">
      <c r="A52" s="177" t="s">
        <v>50</v>
      </c>
      <c r="B52" s="775">
        <v>493367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493367</v>
      </c>
      <c r="G52" s="752">
        <f>IF(ISBLANK(F52),"  ",IF(F76&gt;0,F52/F76,IF(F52&gt;0,1,0)))</f>
        <v>2.4641414469843016E-2</v>
      </c>
      <c r="H52" s="105">
        <v>600000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600000</v>
      </c>
      <c r="M52" s="164">
        <f>IF(ISBLANK(L52),"  ",IF(L76&gt;0,L52/L76,IF(L52&gt;0,1,0)))</f>
        <v>2.8077950567925686E-2</v>
      </c>
      <c r="N52" s="286"/>
    </row>
    <row r="53" spans="1:14" s="266" customFormat="1" ht="44.25" x14ac:dyDescent="0.55000000000000004">
      <c r="A53" s="177" t="s">
        <v>51</v>
      </c>
      <c r="B53" s="775">
        <v>157960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157960</v>
      </c>
      <c r="G53" s="752">
        <f>IF(ISBLANK(F53),"  ",IF(F76&gt;0,F53/F76,IF(F53&gt;0,1,0)))</f>
        <v>7.8893761229599929E-3</v>
      </c>
      <c r="H53" s="105">
        <v>200000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200000</v>
      </c>
      <c r="M53" s="164">
        <f>IF(ISBLANK(L53),"  ",IF(L76&gt;0,L53/L76,IF(L53&gt;0,1,0)))</f>
        <v>9.3593168559752294E-3</v>
      </c>
      <c r="N53" s="286"/>
    </row>
    <row r="54" spans="1:14" s="266" customFormat="1" ht="44.25" x14ac:dyDescent="0.55000000000000004">
      <c r="A54" s="177" t="s">
        <v>52</v>
      </c>
      <c r="B54" s="775">
        <v>0</v>
      </c>
      <c r="C54" s="749">
        <f>IF(ISBLANK(B54),"  ",IF(F54&gt;0,B54/F54,IF(B54&gt;0,1,0)))</f>
        <v>0</v>
      </c>
      <c r="D54" s="776">
        <v>437930</v>
      </c>
      <c r="E54" s="750">
        <f>IF(ISBLANK(D54),"  ",IF(H54&gt;0,D54/H54,IF(D54&gt;0,1,0)))</f>
        <v>1</v>
      </c>
      <c r="F54" s="777">
        <f t="shared" si="7"/>
        <v>437930</v>
      </c>
      <c r="G54" s="752">
        <f>IF(ISBLANK(F54),"  ",IF(F78&gt;0,F54/F78,IF(F54&gt;0,1,0)))</f>
        <v>1</v>
      </c>
      <c r="H54" s="105">
        <v>0</v>
      </c>
      <c r="I54" s="58">
        <f>IF(ISBLANK(H54),"  ",IF(L54&gt;0,H54/L54,IF(H54&gt;0,1,0)))</f>
        <v>0</v>
      </c>
      <c r="J54" s="106">
        <v>460599</v>
      </c>
      <c r="K54" s="60">
        <f>IF(ISBLANK(J54),"  ",IF(L54&gt;0,J54/L54,IF(J54&gt;0,1,0)))</f>
        <v>1</v>
      </c>
      <c r="L54" s="107">
        <f t="shared" si="10"/>
        <v>460599</v>
      </c>
      <c r="M54" s="164">
        <f>IF(ISBLANK(L54),"  ",IF(L78&gt;0,L54/L78,IF(L54&gt;0,1,0)))</f>
        <v>1</v>
      </c>
      <c r="N54" s="286"/>
    </row>
    <row r="55" spans="1:14" s="266" customFormat="1" ht="44.25" x14ac:dyDescent="0.55000000000000004">
      <c r="A55" s="159" t="s">
        <v>53</v>
      </c>
      <c r="B55" s="753">
        <v>386153</v>
      </c>
      <c r="C55" s="749">
        <f t="shared" si="0"/>
        <v>0.3993627207130247</v>
      </c>
      <c r="D55" s="755">
        <v>580770</v>
      </c>
      <c r="E55" s="750">
        <f t="shared" si="0"/>
        <v>1.2409615384615384</v>
      </c>
      <c r="F55" s="774">
        <f t="shared" si="7"/>
        <v>966923</v>
      </c>
      <c r="G55" s="752">
        <f>IF(ISBLANK(F55),"  ",IF(F76&gt;0,F55/F76,IF(F55&gt;0,1,0)))</f>
        <v>4.8293360527607271E-2</v>
      </c>
      <c r="H55" s="292">
        <v>468000</v>
      </c>
      <c r="I55" s="58">
        <f t="shared" si="8"/>
        <v>0.45569620253164556</v>
      </c>
      <c r="J55" s="70">
        <v>559000</v>
      </c>
      <c r="K55" s="60">
        <f t="shared" si="9"/>
        <v>0.54430379746835444</v>
      </c>
      <c r="L55" s="103">
        <f t="shared" si="10"/>
        <v>1027000</v>
      </c>
      <c r="M55" s="164">
        <f>IF(ISBLANK(L55),"  ",IF(L76&gt;0,L55/L76,IF(L55&gt;0,1,0)))</f>
        <v>4.8060092055432803E-2</v>
      </c>
      <c r="N55" s="286"/>
    </row>
    <row r="56" spans="1:14" s="268" customFormat="1" ht="45" x14ac:dyDescent="0.6">
      <c r="A56" s="175" t="s">
        <v>54</v>
      </c>
      <c r="B56" s="778">
        <v>6001732</v>
      </c>
      <c r="C56" s="766">
        <f t="shared" si="0"/>
        <v>0.85289698073492248</v>
      </c>
      <c r="D56" s="770">
        <v>1035146</v>
      </c>
      <c r="E56" s="767">
        <f t="shared" si="0"/>
        <v>0.1326512815446069</v>
      </c>
      <c r="F56" s="779">
        <f>F55+F53+F52+F51+F50+F54</f>
        <v>7036878</v>
      </c>
      <c r="G56" s="768">
        <f>IF(ISBLANK(F56),"  ",IF(F76&gt;0,F56/F76,IF(F56&gt;0,1,0)))</f>
        <v>0.35145971938074488</v>
      </c>
      <c r="H56" s="300">
        <v>7803513</v>
      </c>
      <c r="I56" s="81">
        <f t="shared" si="8"/>
        <v>0.88243968865259204</v>
      </c>
      <c r="J56" s="92">
        <v>1039599</v>
      </c>
      <c r="K56" s="84">
        <f t="shared" si="9"/>
        <v>0.11756031134740802</v>
      </c>
      <c r="L56" s="103">
        <f t="shared" si="10"/>
        <v>8843112</v>
      </c>
      <c r="M56" s="171">
        <f>IF(ISBLANK(L56),"  ",IF(L76&gt;0,L56/L76,IF(L56&gt;0,1,0)))</f>
        <v>0.4138274360043841</v>
      </c>
      <c r="N56" s="269"/>
    </row>
    <row r="57" spans="1:14" s="266" customFormat="1" ht="44.25" x14ac:dyDescent="0.55000000000000004">
      <c r="A57" s="162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164">
        <f>IF(ISBLANK(L57),"  ",IF(L76&gt;0,L57/L76,IF(L57&gt;0,1,0)))</f>
        <v>0</v>
      </c>
      <c r="N57" s="286"/>
    </row>
    <row r="58" spans="1:14" s="266" customFormat="1" ht="44.25" x14ac:dyDescent="0.55000000000000004">
      <c r="A58" s="178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164">
        <f>IF(ISBLANK(L58),"  ",IF(L76&gt;0,L58/L76,IF(L58&gt;0,1,0)))</f>
        <v>0</v>
      </c>
      <c r="N58" s="286"/>
    </row>
    <row r="59" spans="1:14" s="266" customFormat="1" ht="44.25" x14ac:dyDescent="0.55000000000000004">
      <c r="A59" s="174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164">
        <f>IF(ISBLANK(L59),"  ",IF(L76&gt;0,L59/L76,IF(L59&gt;0,1,0)))</f>
        <v>0</v>
      </c>
      <c r="N59" s="286"/>
    </row>
    <row r="60" spans="1:14" s="266" customFormat="1" ht="44.25" x14ac:dyDescent="0.55000000000000004">
      <c r="A60" s="173" t="s">
        <v>58</v>
      </c>
      <c r="B60" s="762">
        <v>0</v>
      </c>
      <c r="C60" s="749">
        <f t="shared" si="0"/>
        <v>0</v>
      </c>
      <c r="D60" s="763">
        <v>480546</v>
      </c>
      <c r="E60" s="750">
        <f t="shared" si="0"/>
        <v>1</v>
      </c>
      <c r="F60" s="764">
        <f t="shared" si="11"/>
        <v>480546</v>
      </c>
      <c r="G60" s="752">
        <f>IF(ISBLANK(F60),"  ",IF(F76&gt;0,F60/F76,IF(F60&gt;0,1,0)))</f>
        <v>2.4001064436464499E-2</v>
      </c>
      <c r="H60" s="294">
        <v>0</v>
      </c>
      <c r="I60" s="58">
        <f t="shared" si="8"/>
        <v>0</v>
      </c>
      <c r="J60" s="78">
        <v>670000</v>
      </c>
      <c r="K60" s="60">
        <f t="shared" si="9"/>
        <v>1</v>
      </c>
      <c r="L60" s="79">
        <f t="shared" si="10"/>
        <v>670000</v>
      </c>
      <c r="M60" s="164">
        <f>IF(ISBLANK(L60),"  ",IF(L76&gt;0,L60/L76,IF(L60&gt;0,1,0)))</f>
        <v>3.1353711467517018E-2</v>
      </c>
      <c r="N60" s="286"/>
    </row>
    <row r="61" spans="1:14" s="266" customFormat="1" ht="44.25" x14ac:dyDescent="0.55000000000000004">
      <c r="A61" s="179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164">
        <f>IF(ISBLANK(L61),"  ",IF(L76&gt;0,L61/L76,IF(L61&gt;0,1,0)))</f>
        <v>0</v>
      </c>
      <c r="N61" s="286"/>
    </row>
    <row r="62" spans="1:14" s="266" customFormat="1" ht="44.25" x14ac:dyDescent="0.55000000000000004">
      <c r="A62" s="179" t="s">
        <v>60</v>
      </c>
      <c r="B62" s="738">
        <v>0</v>
      </c>
      <c r="C62" s="749">
        <f t="shared" si="0"/>
        <v>0</v>
      </c>
      <c r="D62" s="755">
        <v>31125</v>
      </c>
      <c r="E62" s="750">
        <f t="shared" si="0"/>
        <v>1</v>
      </c>
      <c r="F62" s="747">
        <f t="shared" si="11"/>
        <v>31125</v>
      </c>
      <c r="G62" s="752">
        <f>IF(ISBLANK(F62),"  ",IF(F76&gt;0,F62/F76,IF(F62&gt;0,1,0)))</f>
        <v>1.5545507206073041E-3</v>
      </c>
      <c r="H62" s="290">
        <v>0</v>
      </c>
      <c r="I62" s="58">
        <f t="shared" si="8"/>
        <v>0</v>
      </c>
      <c r="J62" s="70">
        <v>33000</v>
      </c>
      <c r="K62" s="60">
        <f t="shared" si="9"/>
        <v>1</v>
      </c>
      <c r="L62" s="44">
        <f t="shared" si="10"/>
        <v>33000</v>
      </c>
      <c r="M62" s="164">
        <f>IF(ISBLANK(L62),"  ",IF(L76&gt;0,L62/L76,IF(L62&gt;0,1,0)))</f>
        <v>1.5442872812359127E-3</v>
      </c>
      <c r="N62" s="286"/>
    </row>
    <row r="63" spans="1:14" s="266" customFormat="1" ht="44.25" x14ac:dyDescent="0.55000000000000004">
      <c r="A63" s="180" t="s">
        <v>61</v>
      </c>
      <c r="B63" s="738">
        <v>0</v>
      </c>
      <c r="C63" s="749">
        <f t="shared" si="0"/>
        <v>0</v>
      </c>
      <c r="D63" s="755">
        <v>1775985</v>
      </c>
      <c r="E63" s="750">
        <f t="shared" si="0"/>
        <v>1</v>
      </c>
      <c r="F63" s="747">
        <f t="shared" si="11"/>
        <v>1775985</v>
      </c>
      <c r="G63" s="752">
        <f>IF(ISBLANK(F63),"  ",IF(F76&gt;0,F63/F76,IF(F63&gt;0,1,0)))</f>
        <v>8.8702289527317693E-2</v>
      </c>
      <c r="H63" s="290">
        <v>0</v>
      </c>
      <c r="I63" s="58">
        <f t="shared" si="8"/>
        <v>0</v>
      </c>
      <c r="J63" s="70">
        <v>1724766</v>
      </c>
      <c r="K63" s="60">
        <f t="shared" si="9"/>
        <v>1</v>
      </c>
      <c r="L63" s="44">
        <f t="shared" si="10"/>
        <v>1724766</v>
      </c>
      <c r="M63" s="164">
        <f>IF(ISBLANK(L63),"  ",IF(L76&gt;0,L63/L76,IF(L63&gt;0,1,0)))</f>
        <v>8.0713157482064854E-2</v>
      </c>
      <c r="N63" s="286"/>
    </row>
    <row r="64" spans="1:14" s="266" customFormat="1" ht="44.25" x14ac:dyDescent="0.55000000000000004">
      <c r="A64" s="180" t="s">
        <v>62</v>
      </c>
      <c r="B64" s="738">
        <v>0</v>
      </c>
      <c r="C64" s="749">
        <f t="shared" si="0"/>
        <v>0</v>
      </c>
      <c r="D64" s="755">
        <v>15422</v>
      </c>
      <c r="E64" s="750">
        <f t="shared" si="0"/>
        <v>1</v>
      </c>
      <c r="F64" s="747">
        <f t="shared" si="11"/>
        <v>15422</v>
      </c>
      <c r="G64" s="752">
        <f>IF(ISBLANK(F64),"  ",IF(F76&gt;0,F64/F76,IF(F64&gt;0,1,0)))</f>
        <v>7.7025803094637254E-4</v>
      </c>
      <c r="H64" s="290">
        <v>0</v>
      </c>
      <c r="I64" s="58">
        <f t="shared" si="8"/>
        <v>0</v>
      </c>
      <c r="J64" s="70">
        <v>15000</v>
      </c>
      <c r="K64" s="60">
        <f t="shared" si="9"/>
        <v>1</v>
      </c>
      <c r="L64" s="44">
        <f t="shared" si="10"/>
        <v>15000</v>
      </c>
      <c r="M64" s="164">
        <f>IF(ISBLANK(L64),"  ",IF(L76&gt;0,L64/L76,IF(L64&gt;0,1,0)))</f>
        <v>7.0194876419814214E-4</v>
      </c>
      <c r="N64" s="286"/>
    </row>
    <row r="65" spans="1:14" s="266" customFormat="1" ht="44.25" x14ac:dyDescent="0.55000000000000004">
      <c r="A65" s="174" t="s">
        <v>63</v>
      </c>
      <c r="B65" s="738">
        <v>0</v>
      </c>
      <c r="C65" s="749">
        <f t="shared" si="0"/>
        <v>0</v>
      </c>
      <c r="D65" s="755">
        <v>189554</v>
      </c>
      <c r="E65" s="750">
        <f t="shared" si="0"/>
        <v>1</v>
      </c>
      <c r="F65" s="747">
        <f t="shared" si="11"/>
        <v>189554</v>
      </c>
      <c r="G65" s="752">
        <f>IF(ISBLANK(F65),"  ",IF(F76&gt;0,F65/F76,IF(F65&gt;0,1,0)))</f>
        <v>9.4673512383613469E-3</v>
      </c>
      <c r="H65" s="290">
        <v>0</v>
      </c>
      <c r="I65" s="58">
        <f t="shared" si="8"/>
        <v>0</v>
      </c>
      <c r="J65" s="70">
        <v>65000</v>
      </c>
      <c r="K65" s="60">
        <f t="shared" si="9"/>
        <v>1</v>
      </c>
      <c r="L65" s="44">
        <f t="shared" si="10"/>
        <v>65000</v>
      </c>
      <c r="M65" s="164">
        <f>IF(ISBLANK(L65),"  ",IF(L76&gt;0,L65/L76,IF(L65&gt;0,1,0)))</f>
        <v>3.0417779781919496E-3</v>
      </c>
      <c r="N65" s="286"/>
    </row>
    <row r="66" spans="1:14" s="266" customFormat="1" ht="44.25" x14ac:dyDescent="0.55000000000000004">
      <c r="A66" s="173" t="s">
        <v>64</v>
      </c>
      <c r="B66" s="738">
        <v>198540</v>
      </c>
      <c r="C66" s="749">
        <f t="shared" si="0"/>
        <v>0.78675506136245654</v>
      </c>
      <c r="D66" s="755">
        <v>53813</v>
      </c>
      <c r="E66" s="750">
        <f t="shared" si="0"/>
        <v>0.68991025641025638</v>
      </c>
      <c r="F66" s="747">
        <f t="shared" si="11"/>
        <v>252353</v>
      </c>
      <c r="G66" s="752">
        <f>IF(ISBLANK(F66),"  ",IF(F76&gt;0,F66/F76,IF(F66&gt;0,1,0)))</f>
        <v>1.2603872706744257E-2</v>
      </c>
      <c r="H66" s="290">
        <v>78000</v>
      </c>
      <c r="I66" s="58">
        <f t="shared" si="8"/>
        <v>0.56521739130434778</v>
      </c>
      <c r="J66" s="70">
        <v>60000</v>
      </c>
      <c r="K66" s="60">
        <f t="shared" si="9"/>
        <v>0.43478260869565216</v>
      </c>
      <c r="L66" s="44">
        <f t="shared" si="10"/>
        <v>138000</v>
      </c>
      <c r="M66" s="164">
        <f>IF(ISBLANK(L66),"  ",IF(L76&gt;0,L66/L76,IF(L66&gt;0,1,0)))</f>
        <v>6.457928630622908E-3</v>
      </c>
      <c r="N66" s="286"/>
    </row>
    <row r="67" spans="1:14" s="268" customFormat="1" ht="45" x14ac:dyDescent="0.6">
      <c r="A67" s="181" t="s">
        <v>65</v>
      </c>
      <c r="B67" s="769">
        <v>6200272</v>
      </c>
      <c r="C67" s="766">
        <f t="shared" si="0"/>
        <v>0.63385389879208076</v>
      </c>
      <c r="D67" s="770">
        <v>3581591</v>
      </c>
      <c r="E67" s="767">
        <f t="shared" si="0"/>
        <v>0.45442937161938324</v>
      </c>
      <c r="F67" s="769">
        <f>F66+F65+F64+F63+F62+F61+F60+F59+F58+F57+F56</f>
        <v>9781863</v>
      </c>
      <c r="G67" s="768">
        <f>IF(ISBLANK(F67),"  ",IF(F76&gt;0,F67/F76,IF(F67&gt;0,1,0)))</f>
        <v>0.48855910604118635</v>
      </c>
      <c r="H67" s="298">
        <v>7881513</v>
      </c>
      <c r="I67" s="81">
        <f t="shared" si="8"/>
        <v>0.68601242001177143</v>
      </c>
      <c r="J67" s="92">
        <v>3607365</v>
      </c>
      <c r="K67" s="84">
        <f t="shared" si="9"/>
        <v>0.31398757998822863</v>
      </c>
      <c r="L67" s="298">
        <f>L66+L65+L64+L63+L62+L61+L60+L59+L58+L57+L56</f>
        <v>11488878</v>
      </c>
      <c r="M67" s="171">
        <f>IF(ISBLANK(L67),"  ",IF(L76&gt;0,L67/L76,IF(L67&gt;0,1,0)))</f>
        <v>0.53764024760821483</v>
      </c>
      <c r="N67" s="269"/>
    </row>
    <row r="68" spans="1:14" s="266" customFormat="1" ht="45" x14ac:dyDescent="0.6">
      <c r="A68" s="153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170" t="s">
        <v>4</v>
      </c>
    </row>
    <row r="69" spans="1:14" s="266" customFormat="1" ht="44.25" x14ac:dyDescent="0.55000000000000004">
      <c r="A69" s="182" t="s">
        <v>67</v>
      </c>
      <c r="B69" s="651">
        <v>0</v>
      </c>
      <c r="C69" s="679">
        <f t="shared" si="0"/>
        <v>0</v>
      </c>
      <c r="D69" s="685">
        <v>33150</v>
      </c>
      <c r="E69" s="681">
        <f t="shared" si="0"/>
        <v>1</v>
      </c>
      <c r="F69" s="693">
        <f>D69+B69</f>
        <v>33150</v>
      </c>
      <c r="G69" s="683">
        <f>IF(ISBLANK(F69),"  ",IF(F76&gt;0,F69/F76,IF(F69&gt;0,1,0)))</f>
        <v>1.6556901650805504E-3</v>
      </c>
      <c r="H69" s="273">
        <v>0</v>
      </c>
      <c r="I69" s="52">
        <f>IF(ISBLANK(H69),"  ",IF(L69&gt;0,H69/L69,IF(H69&gt;0,1,0)))</f>
        <v>0</v>
      </c>
      <c r="J69" s="59">
        <v>37000</v>
      </c>
      <c r="K69" s="54">
        <f>IF(ISBLANK(J69),"  ",IF(L69&gt;0,J69/L69,IF(J69&gt;0,1,0)))</f>
        <v>1</v>
      </c>
      <c r="L69" s="68">
        <f>J69+H69</f>
        <v>37000</v>
      </c>
      <c r="M69" s="163">
        <f>IF(ISBLANK(L69),"  ",IF(L76&gt;0,L69/L76,IF(L69&gt;0,1,0)))</f>
        <v>1.7314736183554173E-3</v>
      </c>
    </row>
    <row r="70" spans="1:14" s="266" customFormat="1" ht="44.25" x14ac:dyDescent="0.55000000000000004">
      <c r="A70" s="15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164">
        <f>IF(ISBLANK(L70),"  ",IF(L76&gt;0,L70/L76,IF(L70&gt;0,1,0)))</f>
        <v>0</v>
      </c>
    </row>
    <row r="71" spans="1:14" s="266" customFormat="1" ht="45" x14ac:dyDescent="0.6">
      <c r="A71" s="183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170" t="s">
        <v>4</v>
      </c>
    </row>
    <row r="72" spans="1:14" s="266" customFormat="1" ht="44.25" x14ac:dyDescent="0.55000000000000004">
      <c r="A72" s="174" t="s">
        <v>70</v>
      </c>
      <c r="B72" s="651">
        <v>0</v>
      </c>
      <c r="C72" s="679">
        <f t="shared" si="0"/>
        <v>0</v>
      </c>
      <c r="D72" s="685">
        <v>4420829</v>
      </c>
      <c r="E72" s="681">
        <f t="shared" si="0"/>
        <v>1</v>
      </c>
      <c r="F72" s="693">
        <f>D72+B72</f>
        <v>4420829</v>
      </c>
      <c r="G72" s="683">
        <f>IF(ISBLANK(F72),"  ",IF(F76&gt;0,F72/F76,IF(F72&gt;0,1,0)))</f>
        <v>0.2208000934178849</v>
      </c>
      <c r="H72" s="273">
        <v>0</v>
      </c>
      <c r="I72" s="52">
        <f>IF(ISBLANK(H72),"  ",IF(L72&gt;0,H72/L72,IF(H72&gt;0,1,0)))</f>
        <v>0</v>
      </c>
      <c r="J72" s="59">
        <v>4500000</v>
      </c>
      <c r="K72" s="54">
        <f>IF(ISBLANK(J72),"  ",IF(L72&gt;0,J72/L72,IF(J72&gt;0,1,0)))</f>
        <v>1</v>
      </c>
      <c r="L72" s="68">
        <f>J72+H72</f>
        <v>4500000</v>
      </c>
      <c r="M72" s="163">
        <f>IF(ISBLANK(L72),"  ",IF(L76&gt;0,L72/L76,IF(L72&gt;0,1,0)))</f>
        <v>0.21058462925944266</v>
      </c>
    </row>
    <row r="73" spans="1:14" s="266" customFormat="1" ht="44.25" x14ac:dyDescent="0.55000000000000004">
      <c r="A73" s="159" t="s">
        <v>71</v>
      </c>
      <c r="B73" s="738">
        <v>0</v>
      </c>
      <c r="C73" s="749">
        <f t="shared" si="0"/>
        <v>0</v>
      </c>
      <c r="D73" s="755">
        <v>522259</v>
      </c>
      <c r="E73" s="750">
        <f t="shared" si="0"/>
        <v>1</v>
      </c>
      <c r="F73" s="747">
        <f>D73+B73</f>
        <v>522259</v>
      </c>
      <c r="G73" s="752">
        <f>IF(ISBLANK(F73),"  ",IF(F76&gt;0,F73/F76,IF(F73&gt;0,1,0)))</f>
        <v>2.6084437101804019E-2</v>
      </c>
      <c r="H73" s="290">
        <v>0</v>
      </c>
      <c r="I73" s="58">
        <f>IF(ISBLANK(H73),"  ",IF(L73&gt;0,H73/L73,IF(H73&gt;0,1,0)))</f>
        <v>0</v>
      </c>
      <c r="J73" s="70">
        <v>418000</v>
      </c>
      <c r="K73" s="60">
        <f>IF(ISBLANK(J73),"  ",IF(L73&gt;0,J73/L73,IF(J73&gt;0,1,0)))</f>
        <v>1</v>
      </c>
      <c r="L73" s="44">
        <f>J73+H73</f>
        <v>418000</v>
      </c>
      <c r="M73" s="164">
        <f>IF(ISBLANK(L73),"  ",IF(L76&gt;0,L73/L76,IF(L73&gt;0,1,0)))</f>
        <v>1.9560972228988227E-2</v>
      </c>
    </row>
    <row r="74" spans="1:14" s="268" customFormat="1" ht="45" x14ac:dyDescent="0.6">
      <c r="A74" s="172" t="s">
        <v>72</v>
      </c>
      <c r="B74" s="783">
        <v>0</v>
      </c>
      <c r="C74" s="766">
        <f t="shared" si="0"/>
        <v>0</v>
      </c>
      <c r="D74" s="784">
        <v>4976238</v>
      </c>
      <c r="E74" s="767">
        <f t="shared" si="0"/>
        <v>1</v>
      </c>
      <c r="F74" s="779">
        <f>F73+F72+F71+F70+F69</f>
        <v>4976238</v>
      </c>
      <c r="G74" s="785">
        <f>IF(ISBLANK(F74),"  ",IF(F76&gt;0,F74/F76,IF(F74&gt;0,1,0)))</f>
        <v>0.24854022068476947</v>
      </c>
      <c r="H74" s="118">
        <v>0</v>
      </c>
      <c r="I74" s="81">
        <f>IF(ISBLANK(H74),"  ",IF(L74&gt;0,H74/L74,IF(H74&gt;0,1,0)))</f>
        <v>0</v>
      </c>
      <c r="J74" s="96">
        <v>4955000</v>
      </c>
      <c r="K74" s="84">
        <f>IF(ISBLANK(J74),"  ",IF(L74&gt;0,J74/L74,IF(J74&gt;0,1,0)))</f>
        <v>1</v>
      </c>
      <c r="L74" s="119">
        <f>L73+L72+L71+L70+L69</f>
        <v>4955000</v>
      </c>
      <c r="M74" s="171">
        <f>IF(ISBLANK(L74),"  ",IF(L76&gt;0,L74/L76,IF(L74&gt;0,1,0)))</f>
        <v>0.23187707510678629</v>
      </c>
    </row>
    <row r="75" spans="1:14" s="268" customFormat="1" ht="45" x14ac:dyDescent="0.6">
      <c r="A75" s="172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171">
        <f>IF(ISBLANK(L75),"  ",IF(L77&gt;0,L75/L77,IF(L75&gt;0,1,0)))</f>
        <v>0</v>
      </c>
    </row>
    <row r="76" spans="1:14" s="268" customFormat="1" ht="45.75" thickBot="1" x14ac:dyDescent="0.65">
      <c r="A76" s="184" t="s">
        <v>74</v>
      </c>
      <c r="B76" s="787">
        <v>11464033</v>
      </c>
      <c r="C76" s="788">
        <f t="shared" si="0"/>
        <v>0.57257576742862382</v>
      </c>
      <c r="D76" s="787">
        <v>8557829</v>
      </c>
      <c r="E76" s="789">
        <f>IF(ISBLANK(D76),"  ",IF(F76&gt;0,D76/F76,IF(D76&gt;0,1,0)))</f>
        <v>0.42742423257137624</v>
      </c>
      <c r="F76" s="787">
        <f>F74+F67+F47+F40+F48+F75</f>
        <v>20021862</v>
      </c>
      <c r="G76" s="790">
        <f>IF(ISBLANK(F76),"  ",IF(F76&gt;0,F76/F76,IF(F76&gt;0,1,0)))</f>
        <v>1</v>
      </c>
      <c r="H76" s="185">
        <v>12806716</v>
      </c>
      <c r="I76" s="186">
        <f>IF(ISBLANK(H76),"  ",IF(L76&gt;0,H76/L76,IF(H76&gt;0,1,0)))</f>
        <v>0.59931056464243826</v>
      </c>
      <c r="J76" s="185">
        <v>8562365</v>
      </c>
      <c r="K76" s="187">
        <f>IF(ISBLANK(J76),"  ",IF(L76&gt;0,J76/L76,IF(J76&gt;0,1,0)))</f>
        <v>0.40068943535756169</v>
      </c>
      <c r="L76" s="185">
        <f>L74+L67+L47+L40+L48+L75</f>
        <v>21369081</v>
      </c>
      <c r="M76" s="188">
        <f>IF(ISBLANK(L76),"  ",IF(L76&gt;0,L76/L76,IF(L76&gt;0,1,0)))</f>
        <v>1</v>
      </c>
    </row>
    <row r="77" spans="1:14" ht="20.25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4" sqref="B4:G8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51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52.285156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1" width="45.5703125" style="267" customWidth="1"/>
    <col min="262" max="262" width="51.5703125" style="267" customWidth="1"/>
    <col min="263" max="263" width="45.5703125" style="267" customWidth="1"/>
    <col min="264" max="264" width="54.7109375" style="267" customWidth="1"/>
    <col min="265" max="267" width="45.5703125" style="267" customWidth="1"/>
    <col min="268" max="268" width="52.28515625" style="267" customWidth="1"/>
    <col min="269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7" width="45.5703125" style="267" customWidth="1"/>
    <col min="518" max="518" width="51.5703125" style="267" customWidth="1"/>
    <col min="519" max="519" width="45.5703125" style="267" customWidth="1"/>
    <col min="520" max="520" width="54.7109375" style="267" customWidth="1"/>
    <col min="521" max="523" width="45.5703125" style="267" customWidth="1"/>
    <col min="524" max="524" width="52.28515625" style="267" customWidth="1"/>
    <col min="525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3" width="45.5703125" style="267" customWidth="1"/>
    <col min="774" max="774" width="51.5703125" style="267" customWidth="1"/>
    <col min="775" max="775" width="45.5703125" style="267" customWidth="1"/>
    <col min="776" max="776" width="54.7109375" style="267" customWidth="1"/>
    <col min="777" max="779" width="45.5703125" style="267" customWidth="1"/>
    <col min="780" max="780" width="52.28515625" style="267" customWidth="1"/>
    <col min="781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29" width="45.5703125" style="267" customWidth="1"/>
    <col min="1030" max="1030" width="51.5703125" style="267" customWidth="1"/>
    <col min="1031" max="1031" width="45.5703125" style="267" customWidth="1"/>
    <col min="1032" max="1032" width="54.7109375" style="267" customWidth="1"/>
    <col min="1033" max="1035" width="45.5703125" style="267" customWidth="1"/>
    <col min="1036" max="1036" width="52.28515625" style="267" customWidth="1"/>
    <col min="1037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5" width="45.5703125" style="267" customWidth="1"/>
    <col min="1286" max="1286" width="51.5703125" style="267" customWidth="1"/>
    <col min="1287" max="1287" width="45.5703125" style="267" customWidth="1"/>
    <col min="1288" max="1288" width="54.7109375" style="267" customWidth="1"/>
    <col min="1289" max="1291" width="45.5703125" style="267" customWidth="1"/>
    <col min="1292" max="1292" width="52.28515625" style="267" customWidth="1"/>
    <col min="1293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1" width="45.5703125" style="267" customWidth="1"/>
    <col min="1542" max="1542" width="51.5703125" style="267" customWidth="1"/>
    <col min="1543" max="1543" width="45.5703125" style="267" customWidth="1"/>
    <col min="1544" max="1544" width="54.7109375" style="267" customWidth="1"/>
    <col min="1545" max="1547" width="45.5703125" style="267" customWidth="1"/>
    <col min="1548" max="1548" width="52.28515625" style="267" customWidth="1"/>
    <col min="1549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7" width="45.5703125" style="267" customWidth="1"/>
    <col min="1798" max="1798" width="51.5703125" style="267" customWidth="1"/>
    <col min="1799" max="1799" width="45.5703125" style="267" customWidth="1"/>
    <col min="1800" max="1800" width="54.7109375" style="267" customWidth="1"/>
    <col min="1801" max="1803" width="45.5703125" style="267" customWidth="1"/>
    <col min="1804" max="1804" width="52.28515625" style="267" customWidth="1"/>
    <col min="1805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3" width="45.5703125" style="267" customWidth="1"/>
    <col min="2054" max="2054" width="51.5703125" style="267" customWidth="1"/>
    <col min="2055" max="2055" width="45.5703125" style="267" customWidth="1"/>
    <col min="2056" max="2056" width="54.7109375" style="267" customWidth="1"/>
    <col min="2057" max="2059" width="45.5703125" style="267" customWidth="1"/>
    <col min="2060" max="2060" width="52.28515625" style="267" customWidth="1"/>
    <col min="2061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09" width="45.5703125" style="267" customWidth="1"/>
    <col min="2310" max="2310" width="51.5703125" style="267" customWidth="1"/>
    <col min="2311" max="2311" width="45.5703125" style="267" customWidth="1"/>
    <col min="2312" max="2312" width="54.7109375" style="267" customWidth="1"/>
    <col min="2313" max="2315" width="45.5703125" style="267" customWidth="1"/>
    <col min="2316" max="2316" width="52.28515625" style="267" customWidth="1"/>
    <col min="2317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5" width="45.5703125" style="267" customWidth="1"/>
    <col min="2566" max="2566" width="51.5703125" style="267" customWidth="1"/>
    <col min="2567" max="2567" width="45.5703125" style="267" customWidth="1"/>
    <col min="2568" max="2568" width="54.7109375" style="267" customWidth="1"/>
    <col min="2569" max="2571" width="45.5703125" style="267" customWidth="1"/>
    <col min="2572" max="2572" width="52.28515625" style="267" customWidth="1"/>
    <col min="2573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1" width="45.5703125" style="267" customWidth="1"/>
    <col min="2822" max="2822" width="51.5703125" style="267" customWidth="1"/>
    <col min="2823" max="2823" width="45.5703125" style="267" customWidth="1"/>
    <col min="2824" max="2824" width="54.7109375" style="267" customWidth="1"/>
    <col min="2825" max="2827" width="45.5703125" style="267" customWidth="1"/>
    <col min="2828" max="2828" width="52.28515625" style="267" customWidth="1"/>
    <col min="2829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7" width="45.5703125" style="267" customWidth="1"/>
    <col min="3078" max="3078" width="51.5703125" style="267" customWidth="1"/>
    <col min="3079" max="3079" width="45.5703125" style="267" customWidth="1"/>
    <col min="3080" max="3080" width="54.7109375" style="267" customWidth="1"/>
    <col min="3081" max="3083" width="45.5703125" style="267" customWidth="1"/>
    <col min="3084" max="3084" width="52.28515625" style="267" customWidth="1"/>
    <col min="3085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3" width="45.5703125" style="267" customWidth="1"/>
    <col min="3334" max="3334" width="51.5703125" style="267" customWidth="1"/>
    <col min="3335" max="3335" width="45.5703125" style="267" customWidth="1"/>
    <col min="3336" max="3336" width="54.7109375" style="267" customWidth="1"/>
    <col min="3337" max="3339" width="45.5703125" style="267" customWidth="1"/>
    <col min="3340" max="3340" width="52.28515625" style="267" customWidth="1"/>
    <col min="3341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89" width="45.5703125" style="267" customWidth="1"/>
    <col min="3590" max="3590" width="51.5703125" style="267" customWidth="1"/>
    <col min="3591" max="3591" width="45.5703125" style="267" customWidth="1"/>
    <col min="3592" max="3592" width="54.7109375" style="267" customWidth="1"/>
    <col min="3593" max="3595" width="45.5703125" style="267" customWidth="1"/>
    <col min="3596" max="3596" width="52.28515625" style="267" customWidth="1"/>
    <col min="3597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5" width="45.5703125" style="267" customWidth="1"/>
    <col min="3846" max="3846" width="51.5703125" style="267" customWidth="1"/>
    <col min="3847" max="3847" width="45.5703125" style="267" customWidth="1"/>
    <col min="3848" max="3848" width="54.7109375" style="267" customWidth="1"/>
    <col min="3849" max="3851" width="45.5703125" style="267" customWidth="1"/>
    <col min="3852" max="3852" width="52.28515625" style="267" customWidth="1"/>
    <col min="3853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1" width="45.5703125" style="267" customWidth="1"/>
    <col min="4102" max="4102" width="51.5703125" style="267" customWidth="1"/>
    <col min="4103" max="4103" width="45.5703125" style="267" customWidth="1"/>
    <col min="4104" max="4104" width="54.7109375" style="267" customWidth="1"/>
    <col min="4105" max="4107" width="45.5703125" style="267" customWidth="1"/>
    <col min="4108" max="4108" width="52.28515625" style="267" customWidth="1"/>
    <col min="4109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7" width="45.5703125" style="267" customWidth="1"/>
    <col min="4358" max="4358" width="51.5703125" style="267" customWidth="1"/>
    <col min="4359" max="4359" width="45.5703125" style="267" customWidth="1"/>
    <col min="4360" max="4360" width="54.7109375" style="267" customWidth="1"/>
    <col min="4361" max="4363" width="45.5703125" style="267" customWidth="1"/>
    <col min="4364" max="4364" width="52.28515625" style="267" customWidth="1"/>
    <col min="4365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3" width="45.5703125" style="267" customWidth="1"/>
    <col min="4614" max="4614" width="51.5703125" style="267" customWidth="1"/>
    <col min="4615" max="4615" width="45.5703125" style="267" customWidth="1"/>
    <col min="4616" max="4616" width="54.7109375" style="267" customWidth="1"/>
    <col min="4617" max="4619" width="45.5703125" style="267" customWidth="1"/>
    <col min="4620" max="4620" width="52.28515625" style="267" customWidth="1"/>
    <col min="4621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69" width="45.5703125" style="267" customWidth="1"/>
    <col min="4870" max="4870" width="51.5703125" style="267" customWidth="1"/>
    <col min="4871" max="4871" width="45.5703125" style="267" customWidth="1"/>
    <col min="4872" max="4872" width="54.7109375" style="267" customWidth="1"/>
    <col min="4873" max="4875" width="45.5703125" style="267" customWidth="1"/>
    <col min="4876" max="4876" width="52.28515625" style="267" customWidth="1"/>
    <col min="4877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5" width="45.5703125" style="267" customWidth="1"/>
    <col min="5126" max="5126" width="51.5703125" style="267" customWidth="1"/>
    <col min="5127" max="5127" width="45.5703125" style="267" customWidth="1"/>
    <col min="5128" max="5128" width="54.7109375" style="267" customWidth="1"/>
    <col min="5129" max="5131" width="45.5703125" style="267" customWidth="1"/>
    <col min="5132" max="5132" width="52.28515625" style="267" customWidth="1"/>
    <col min="5133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1" width="45.5703125" style="267" customWidth="1"/>
    <col min="5382" max="5382" width="51.5703125" style="267" customWidth="1"/>
    <col min="5383" max="5383" width="45.5703125" style="267" customWidth="1"/>
    <col min="5384" max="5384" width="54.7109375" style="267" customWidth="1"/>
    <col min="5385" max="5387" width="45.5703125" style="267" customWidth="1"/>
    <col min="5388" max="5388" width="52.28515625" style="267" customWidth="1"/>
    <col min="5389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7" width="45.5703125" style="267" customWidth="1"/>
    <col min="5638" max="5638" width="51.5703125" style="267" customWidth="1"/>
    <col min="5639" max="5639" width="45.5703125" style="267" customWidth="1"/>
    <col min="5640" max="5640" width="54.7109375" style="267" customWidth="1"/>
    <col min="5641" max="5643" width="45.5703125" style="267" customWidth="1"/>
    <col min="5644" max="5644" width="52.28515625" style="267" customWidth="1"/>
    <col min="5645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3" width="45.5703125" style="267" customWidth="1"/>
    <col min="5894" max="5894" width="51.5703125" style="267" customWidth="1"/>
    <col min="5895" max="5895" width="45.5703125" style="267" customWidth="1"/>
    <col min="5896" max="5896" width="54.7109375" style="267" customWidth="1"/>
    <col min="5897" max="5899" width="45.5703125" style="267" customWidth="1"/>
    <col min="5900" max="5900" width="52.28515625" style="267" customWidth="1"/>
    <col min="5901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49" width="45.5703125" style="267" customWidth="1"/>
    <col min="6150" max="6150" width="51.5703125" style="267" customWidth="1"/>
    <col min="6151" max="6151" width="45.5703125" style="267" customWidth="1"/>
    <col min="6152" max="6152" width="54.7109375" style="267" customWidth="1"/>
    <col min="6153" max="6155" width="45.5703125" style="267" customWidth="1"/>
    <col min="6156" max="6156" width="52.28515625" style="267" customWidth="1"/>
    <col min="6157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5" width="45.5703125" style="267" customWidth="1"/>
    <col min="6406" max="6406" width="51.5703125" style="267" customWidth="1"/>
    <col min="6407" max="6407" width="45.5703125" style="267" customWidth="1"/>
    <col min="6408" max="6408" width="54.7109375" style="267" customWidth="1"/>
    <col min="6409" max="6411" width="45.5703125" style="267" customWidth="1"/>
    <col min="6412" max="6412" width="52.28515625" style="267" customWidth="1"/>
    <col min="6413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1" width="45.5703125" style="267" customWidth="1"/>
    <col min="6662" max="6662" width="51.5703125" style="267" customWidth="1"/>
    <col min="6663" max="6663" width="45.5703125" style="267" customWidth="1"/>
    <col min="6664" max="6664" width="54.7109375" style="267" customWidth="1"/>
    <col min="6665" max="6667" width="45.5703125" style="267" customWidth="1"/>
    <col min="6668" max="6668" width="52.28515625" style="267" customWidth="1"/>
    <col min="6669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7" width="45.5703125" style="267" customWidth="1"/>
    <col min="6918" max="6918" width="51.5703125" style="267" customWidth="1"/>
    <col min="6919" max="6919" width="45.5703125" style="267" customWidth="1"/>
    <col min="6920" max="6920" width="54.7109375" style="267" customWidth="1"/>
    <col min="6921" max="6923" width="45.5703125" style="267" customWidth="1"/>
    <col min="6924" max="6924" width="52.28515625" style="267" customWidth="1"/>
    <col min="6925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3" width="45.5703125" style="267" customWidth="1"/>
    <col min="7174" max="7174" width="51.5703125" style="267" customWidth="1"/>
    <col min="7175" max="7175" width="45.5703125" style="267" customWidth="1"/>
    <col min="7176" max="7176" width="54.7109375" style="267" customWidth="1"/>
    <col min="7177" max="7179" width="45.5703125" style="267" customWidth="1"/>
    <col min="7180" max="7180" width="52.28515625" style="267" customWidth="1"/>
    <col min="7181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29" width="45.5703125" style="267" customWidth="1"/>
    <col min="7430" max="7430" width="51.5703125" style="267" customWidth="1"/>
    <col min="7431" max="7431" width="45.5703125" style="267" customWidth="1"/>
    <col min="7432" max="7432" width="54.7109375" style="267" customWidth="1"/>
    <col min="7433" max="7435" width="45.5703125" style="267" customWidth="1"/>
    <col min="7436" max="7436" width="52.28515625" style="267" customWidth="1"/>
    <col min="7437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5" width="45.5703125" style="267" customWidth="1"/>
    <col min="7686" max="7686" width="51.5703125" style="267" customWidth="1"/>
    <col min="7687" max="7687" width="45.5703125" style="267" customWidth="1"/>
    <col min="7688" max="7688" width="54.7109375" style="267" customWidth="1"/>
    <col min="7689" max="7691" width="45.5703125" style="267" customWidth="1"/>
    <col min="7692" max="7692" width="52.28515625" style="267" customWidth="1"/>
    <col min="7693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1" width="45.5703125" style="267" customWidth="1"/>
    <col min="7942" max="7942" width="51.5703125" style="267" customWidth="1"/>
    <col min="7943" max="7943" width="45.5703125" style="267" customWidth="1"/>
    <col min="7944" max="7944" width="54.7109375" style="267" customWidth="1"/>
    <col min="7945" max="7947" width="45.5703125" style="267" customWidth="1"/>
    <col min="7948" max="7948" width="52.28515625" style="267" customWidth="1"/>
    <col min="7949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7" width="45.5703125" style="267" customWidth="1"/>
    <col min="8198" max="8198" width="51.5703125" style="267" customWidth="1"/>
    <col min="8199" max="8199" width="45.5703125" style="267" customWidth="1"/>
    <col min="8200" max="8200" width="54.7109375" style="267" customWidth="1"/>
    <col min="8201" max="8203" width="45.5703125" style="267" customWidth="1"/>
    <col min="8204" max="8204" width="52.28515625" style="267" customWidth="1"/>
    <col min="8205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3" width="45.5703125" style="267" customWidth="1"/>
    <col min="8454" max="8454" width="51.5703125" style="267" customWidth="1"/>
    <col min="8455" max="8455" width="45.5703125" style="267" customWidth="1"/>
    <col min="8456" max="8456" width="54.7109375" style="267" customWidth="1"/>
    <col min="8457" max="8459" width="45.5703125" style="267" customWidth="1"/>
    <col min="8460" max="8460" width="52.28515625" style="267" customWidth="1"/>
    <col min="8461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09" width="45.5703125" style="267" customWidth="1"/>
    <col min="8710" max="8710" width="51.5703125" style="267" customWidth="1"/>
    <col min="8711" max="8711" width="45.5703125" style="267" customWidth="1"/>
    <col min="8712" max="8712" width="54.7109375" style="267" customWidth="1"/>
    <col min="8713" max="8715" width="45.5703125" style="267" customWidth="1"/>
    <col min="8716" max="8716" width="52.28515625" style="267" customWidth="1"/>
    <col min="8717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5" width="45.5703125" style="267" customWidth="1"/>
    <col min="8966" max="8966" width="51.5703125" style="267" customWidth="1"/>
    <col min="8967" max="8967" width="45.5703125" style="267" customWidth="1"/>
    <col min="8968" max="8968" width="54.7109375" style="267" customWidth="1"/>
    <col min="8969" max="8971" width="45.5703125" style="267" customWidth="1"/>
    <col min="8972" max="8972" width="52.28515625" style="267" customWidth="1"/>
    <col min="8973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1" width="45.5703125" style="267" customWidth="1"/>
    <col min="9222" max="9222" width="51.5703125" style="267" customWidth="1"/>
    <col min="9223" max="9223" width="45.5703125" style="267" customWidth="1"/>
    <col min="9224" max="9224" width="54.7109375" style="267" customWidth="1"/>
    <col min="9225" max="9227" width="45.5703125" style="267" customWidth="1"/>
    <col min="9228" max="9228" width="52.28515625" style="267" customWidth="1"/>
    <col min="9229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7" width="45.5703125" style="267" customWidth="1"/>
    <col min="9478" max="9478" width="51.5703125" style="267" customWidth="1"/>
    <col min="9479" max="9479" width="45.5703125" style="267" customWidth="1"/>
    <col min="9480" max="9480" width="54.7109375" style="267" customWidth="1"/>
    <col min="9481" max="9483" width="45.5703125" style="267" customWidth="1"/>
    <col min="9484" max="9484" width="52.28515625" style="267" customWidth="1"/>
    <col min="9485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3" width="45.5703125" style="267" customWidth="1"/>
    <col min="9734" max="9734" width="51.5703125" style="267" customWidth="1"/>
    <col min="9735" max="9735" width="45.5703125" style="267" customWidth="1"/>
    <col min="9736" max="9736" width="54.7109375" style="267" customWidth="1"/>
    <col min="9737" max="9739" width="45.5703125" style="267" customWidth="1"/>
    <col min="9740" max="9740" width="52.28515625" style="267" customWidth="1"/>
    <col min="9741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89" width="45.5703125" style="267" customWidth="1"/>
    <col min="9990" max="9990" width="51.5703125" style="267" customWidth="1"/>
    <col min="9991" max="9991" width="45.5703125" style="267" customWidth="1"/>
    <col min="9992" max="9992" width="54.7109375" style="267" customWidth="1"/>
    <col min="9993" max="9995" width="45.5703125" style="267" customWidth="1"/>
    <col min="9996" max="9996" width="52.28515625" style="267" customWidth="1"/>
    <col min="9997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5" width="45.5703125" style="267" customWidth="1"/>
    <col min="10246" max="10246" width="51.5703125" style="267" customWidth="1"/>
    <col min="10247" max="10247" width="45.5703125" style="267" customWidth="1"/>
    <col min="10248" max="10248" width="54.7109375" style="267" customWidth="1"/>
    <col min="10249" max="10251" width="45.5703125" style="267" customWidth="1"/>
    <col min="10252" max="10252" width="52.28515625" style="267" customWidth="1"/>
    <col min="10253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1" width="45.5703125" style="267" customWidth="1"/>
    <col min="10502" max="10502" width="51.5703125" style="267" customWidth="1"/>
    <col min="10503" max="10503" width="45.5703125" style="267" customWidth="1"/>
    <col min="10504" max="10504" width="54.7109375" style="267" customWidth="1"/>
    <col min="10505" max="10507" width="45.5703125" style="267" customWidth="1"/>
    <col min="10508" max="10508" width="52.28515625" style="267" customWidth="1"/>
    <col min="10509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7" width="45.5703125" style="267" customWidth="1"/>
    <col min="10758" max="10758" width="51.5703125" style="267" customWidth="1"/>
    <col min="10759" max="10759" width="45.5703125" style="267" customWidth="1"/>
    <col min="10760" max="10760" width="54.7109375" style="267" customWidth="1"/>
    <col min="10761" max="10763" width="45.5703125" style="267" customWidth="1"/>
    <col min="10764" max="10764" width="52.28515625" style="267" customWidth="1"/>
    <col min="10765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3" width="45.5703125" style="267" customWidth="1"/>
    <col min="11014" max="11014" width="51.5703125" style="267" customWidth="1"/>
    <col min="11015" max="11015" width="45.5703125" style="267" customWidth="1"/>
    <col min="11016" max="11016" width="54.7109375" style="267" customWidth="1"/>
    <col min="11017" max="11019" width="45.5703125" style="267" customWidth="1"/>
    <col min="11020" max="11020" width="52.28515625" style="267" customWidth="1"/>
    <col min="11021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69" width="45.5703125" style="267" customWidth="1"/>
    <col min="11270" max="11270" width="51.5703125" style="267" customWidth="1"/>
    <col min="11271" max="11271" width="45.5703125" style="267" customWidth="1"/>
    <col min="11272" max="11272" width="54.7109375" style="267" customWidth="1"/>
    <col min="11273" max="11275" width="45.5703125" style="267" customWidth="1"/>
    <col min="11276" max="11276" width="52.28515625" style="267" customWidth="1"/>
    <col min="11277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5" width="45.5703125" style="267" customWidth="1"/>
    <col min="11526" max="11526" width="51.5703125" style="267" customWidth="1"/>
    <col min="11527" max="11527" width="45.5703125" style="267" customWidth="1"/>
    <col min="11528" max="11528" width="54.7109375" style="267" customWidth="1"/>
    <col min="11529" max="11531" width="45.5703125" style="267" customWidth="1"/>
    <col min="11532" max="11532" width="52.28515625" style="267" customWidth="1"/>
    <col min="11533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1" width="45.5703125" style="267" customWidth="1"/>
    <col min="11782" max="11782" width="51.5703125" style="267" customWidth="1"/>
    <col min="11783" max="11783" width="45.5703125" style="267" customWidth="1"/>
    <col min="11784" max="11784" width="54.7109375" style="267" customWidth="1"/>
    <col min="11785" max="11787" width="45.5703125" style="267" customWidth="1"/>
    <col min="11788" max="11788" width="52.28515625" style="267" customWidth="1"/>
    <col min="11789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7" width="45.5703125" style="267" customWidth="1"/>
    <col min="12038" max="12038" width="51.5703125" style="267" customWidth="1"/>
    <col min="12039" max="12039" width="45.5703125" style="267" customWidth="1"/>
    <col min="12040" max="12040" width="54.7109375" style="267" customWidth="1"/>
    <col min="12041" max="12043" width="45.5703125" style="267" customWidth="1"/>
    <col min="12044" max="12044" width="52.28515625" style="267" customWidth="1"/>
    <col min="12045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3" width="45.5703125" style="267" customWidth="1"/>
    <col min="12294" max="12294" width="51.5703125" style="267" customWidth="1"/>
    <col min="12295" max="12295" width="45.5703125" style="267" customWidth="1"/>
    <col min="12296" max="12296" width="54.7109375" style="267" customWidth="1"/>
    <col min="12297" max="12299" width="45.5703125" style="267" customWidth="1"/>
    <col min="12300" max="12300" width="52.28515625" style="267" customWidth="1"/>
    <col min="12301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49" width="45.5703125" style="267" customWidth="1"/>
    <col min="12550" max="12550" width="51.5703125" style="267" customWidth="1"/>
    <col min="12551" max="12551" width="45.5703125" style="267" customWidth="1"/>
    <col min="12552" max="12552" width="54.7109375" style="267" customWidth="1"/>
    <col min="12553" max="12555" width="45.5703125" style="267" customWidth="1"/>
    <col min="12556" max="12556" width="52.28515625" style="267" customWidth="1"/>
    <col min="12557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5" width="45.5703125" style="267" customWidth="1"/>
    <col min="12806" max="12806" width="51.5703125" style="267" customWidth="1"/>
    <col min="12807" max="12807" width="45.5703125" style="267" customWidth="1"/>
    <col min="12808" max="12808" width="54.7109375" style="267" customWidth="1"/>
    <col min="12809" max="12811" width="45.5703125" style="267" customWidth="1"/>
    <col min="12812" max="12812" width="52.28515625" style="267" customWidth="1"/>
    <col min="12813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1" width="45.5703125" style="267" customWidth="1"/>
    <col min="13062" max="13062" width="51.5703125" style="267" customWidth="1"/>
    <col min="13063" max="13063" width="45.5703125" style="267" customWidth="1"/>
    <col min="13064" max="13064" width="54.7109375" style="267" customWidth="1"/>
    <col min="13065" max="13067" width="45.5703125" style="267" customWidth="1"/>
    <col min="13068" max="13068" width="52.28515625" style="267" customWidth="1"/>
    <col min="13069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7" width="45.5703125" style="267" customWidth="1"/>
    <col min="13318" max="13318" width="51.5703125" style="267" customWidth="1"/>
    <col min="13319" max="13319" width="45.5703125" style="267" customWidth="1"/>
    <col min="13320" max="13320" width="54.7109375" style="267" customWidth="1"/>
    <col min="13321" max="13323" width="45.5703125" style="267" customWidth="1"/>
    <col min="13324" max="13324" width="52.28515625" style="267" customWidth="1"/>
    <col min="13325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3" width="45.5703125" style="267" customWidth="1"/>
    <col min="13574" max="13574" width="51.5703125" style="267" customWidth="1"/>
    <col min="13575" max="13575" width="45.5703125" style="267" customWidth="1"/>
    <col min="13576" max="13576" width="54.7109375" style="267" customWidth="1"/>
    <col min="13577" max="13579" width="45.5703125" style="267" customWidth="1"/>
    <col min="13580" max="13580" width="52.28515625" style="267" customWidth="1"/>
    <col min="13581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29" width="45.5703125" style="267" customWidth="1"/>
    <col min="13830" max="13830" width="51.5703125" style="267" customWidth="1"/>
    <col min="13831" max="13831" width="45.5703125" style="267" customWidth="1"/>
    <col min="13832" max="13832" width="54.7109375" style="267" customWidth="1"/>
    <col min="13833" max="13835" width="45.5703125" style="267" customWidth="1"/>
    <col min="13836" max="13836" width="52.28515625" style="267" customWidth="1"/>
    <col min="13837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5" width="45.5703125" style="267" customWidth="1"/>
    <col min="14086" max="14086" width="51.5703125" style="267" customWidth="1"/>
    <col min="14087" max="14087" width="45.5703125" style="267" customWidth="1"/>
    <col min="14088" max="14088" width="54.7109375" style="267" customWidth="1"/>
    <col min="14089" max="14091" width="45.5703125" style="267" customWidth="1"/>
    <col min="14092" max="14092" width="52.28515625" style="267" customWidth="1"/>
    <col min="14093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1" width="45.5703125" style="267" customWidth="1"/>
    <col min="14342" max="14342" width="51.5703125" style="267" customWidth="1"/>
    <col min="14343" max="14343" width="45.5703125" style="267" customWidth="1"/>
    <col min="14344" max="14344" width="54.7109375" style="267" customWidth="1"/>
    <col min="14345" max="14347" width="45.5703125" style="267" customWidth="1"/>
    <col min="14348" max="14348" width="52.28515625" style="267" customWidth="1"/>
    <col min="14349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7" width="45.5703125" style="267" customWidth="1"/>
    <col min="14598" max="14598" width="51.5703125" style="267" customWidth="1"/>
    <col min="14599" max="14599" width="45.5703125" style="267" customWidth="1"/>
    <col min="14600" max="14600" width="54.7109375" style="267" customWidth="1"/>
    <col min="14601" max="14603" width="45.5703125" style="267" customWidth="1"/>
    <col min="14604" max="14604" width="52.28515625" style="267" customWidth="1"/>
    <col min="14605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3" width="45.5703125" style="267" customWidth="1"/>
    <col min="14854" max="14854" width="51.5703125" style="267" customWidth="1"/>
    <col min="14855" max="14855" width="45.5703125" style="267" customWidth="1"/>
    <col min="14856" max="14856" width="54.7109375" style="267" customWidth="1"/>
    <col min="14857" max="14859" width="45.5703125" style="267" customWidth="1"/>
    <col min="14860" max="14860" width="52.28515625" style="267" customWidth="1"/>
    <col min="14861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09" width="45.5703125" style="267" customWidth="1"/>
    <col min="15110" max="15110" width="51.5703125" style="267" customWidth="1"/>
    <col min="15111" max="15111" width="45.5703125" style="267" customWidth="1"/>
    <col min="15112" max="15112" width="54.7109375" style="267" customWidth="1"/>
    <col min="15113" max="15115" width="45.5703125" style="267" customWidth="1"/>
    <col min="15116" max="15116" width="52.28515625" style="267" customWidth="1"/>
    <col min="15117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5" width="45.5703125" style="267" customWidth="1"/>
    <col min="15366" max="15366" width="51.5703125" style="267" customWidth="1"/>
    <col min="15367" max="15367" width="45.5703125" style="267" customWidth="1"/>
    <col min="15368" max="15368" width="54.7109375" style="267" customWidth="1"/>
    <col min="15369" max="15371" width="45.5703125" style="267" customWidth="1"/>
    <col min="15372" max="15372" width="52.28515625" style="267" customWidth="1"/>
    <col min="15373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1" width="45.5703125" style="267" customWidth="1"/>
    <col min="15622" max="15622" width="51.5703125" style="267" customWidth="1"/>
    <col min="15623" max="15623" width="45.5703125" style="267" customWidth="1"/>
    <col min="15624" max="15624" width="54.7109375" style="267" customWidth="1"/>
    <col min="15625" max="15627" width="45.5703125" style="267" customWidth="1"/>
    <col min="15628" max="15628" width="52.28515625" style="267" customWidth="1"/>
    <col min="15629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7" width="45.5703125" style="267" customWidth="1"/>
    <col min="15878" max="15878" width="51.5703125" style="267" customWidth="1"/>
    <col min="15879" max="15879" width="45.5703125" style="267" customWidth="1"/>
    <col min="15880" max="15880" width="54.7109375" style="267" customWidth="1"/>
    <col min="15881" max="15883" width="45.5703125" style="267" customWidth="1"/>
    <col min="15884" max="15884" width="52.28515625" style="267" customWidth="1"/>
    <col min="15885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3" width="45.5703125" style="267" customWidth="1"/>
    <col min="16134" max="16134" width="51.5703125" style="267" customWidth="1"/>
    <col min="16135" max="16135" width="45.5703125" style="267" customWidth="1"/>
    <col min="16136" max="16136" width="54.7109375" style="267" customWidth="1"/>
    <col min="16137" max="16139" width="45.5703125" style="267" customWidth="1"/>
    <col min="16140" max="16140" width="52.28515625" style="267" customWidth="1"/>
    <col min="16141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85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2708751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2708751</v>
      </c>
      <c r="G13" s="683">
        <f>IF(ISBLANK(F13),"  ",IF(F76&gt;0,F13/F76,IF(F13&gt;0,1,0)))</f>
        <v>0.12047093441812032</v>
      </c>
      <c r="H13" s="9">
        <v>4784889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4784889</v>
      </c>
      <c r="M13" s="56">
        <f>IF(ISBLANK(L13),"  ",IF(L76&gt;0,L13/L76,IF(L13&gt;0,1,0)))</f>
        <v>0.18067376452243908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2455317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2455317</v>
      </c>
      <c r="G15" s="757">
        <f>IF(ISBLANK(F15),"  ",IF(F77&gt;0,F15/F77,IF(F15&gt;0,1,0)))</f>
        <v>1</v>
      </c>
      <c r="H15" s="292">
        <v>413183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413183</v>
      </c>
      <c r="M15" s="66">
        <f>IF(ISBLANK(L15),"  ",IF(L76&gt;0,L15/L76,IF(L15&gt;0,1,0)))</f>
        <v>1.5601475404481683E-2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392492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392492</v>
      </c>
      <c r="G17" s="752">
        <f>IF(ISBLANK(F17),"  ",IF(F76&gt;0,F17/F76,IF(F17&gt;0,1,0)))</f>
        <v>1.7455970663836168E-2</v>
      </c>
      <c r="H17" s="290">
        <v>413183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413183</v>
      </c>
      <c r="M17" s="62">
        <f>IF(ISBLANK(L17),"  ",IF(L76&gt;0,L17/L76,IF(L17&gt;0,1,0)))</f>
        <v>1.5601475404481683E-2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2062825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2062825</v>
      </c>
      <c r="G34" s="752">
        <f>IF(ISBLANK(F34),"  ",IF(F76&gt;0,F34/F76,IF(F34&gt;0,1,0)))</f>
        <v>9.1743558300877062E-2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5164068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5164068</v>
      </c>
      <c r="G40" s="768">
        <f>IF(ISBLANK(F40),"  ",IF(F76&gt;0,F40/F76,IF(F40&gt;0,1,0)))</f>
        <v>0.22967046338283353</v>
      </c>
      <c r="H40" s="295">
        <v>5198072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5198072</v>
      </c>
      <c r="M40" s="83">
        <f>IF(ISBLANK(L40),"  ",IF(L76&gt;0,L40/L76,IF(L40&gt;0,1,0)))</f>
        <v>0.19627523992692078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11291041.76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11291041.76</v>
      </c>
      <c r="G50" s="683">
        <f>IF(ISBLANK(F50),"  ",IF(F76&gt;0,F50/F76,IF(F50&gt;0,1,0)))</f>
        <v>0.50216588803519324</v>
      </c>
      <c r="H50" s="98">
        <v>13659919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13659919</v>
      </c>
      <c r="M50" s="56">
        <f>IF(ISBLANK(L50),"  ",IF(L76&gt;0,L50/L76,IF(L50&gt;0,1,0)))</f>
        <v>0.51578813819956781</v>
      </c>
      <c r="N50" s="286"/>
    </row>
    <row r="51" spans="1:14" s="266" customFormat="1" ht="44.25" x14ac:dyDescent="0.55000000000000004">
      <c r="A51" s="289" t="s">
        <v>49</v>
      </c>
      <c r="B51" s="753">
        <v>2738462.7600000002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2738462.7600000002</v>
      </c>
      <c r="G51" s="752">
        <f>IF(ISBLANK(F51),"  ",IF(F76&gt;0,F51/F76,IF(F51&gt;0,1,0)))</f>
        <v>0.12179235653865002</v>
      </c>
      <c r="H51" s="292">
        <v>4105935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4105935</v>
      </c>
      <c r="M51" s="62">
        <f>IF(ISBLANK(L51),"  ",IF(L76&gt;0,L51/L76,IF(L51&gt;0,1,0)))</f>
        <v>0.15503697856615711</v>
      </c>
      <c r="N51" s="286"/>
    </row>
    <row r="52" spans="1:14" s="266" customFormat="1" ht="44.25" x14ac:dyDescent="0.55000000000000004">
      <c r="A52" s="104" t="s">
        <v>50</v>
      </c>
      <c r="B52" s="775">
        <v>151621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151621</v>
      </c>
      <c r="G52" s="752">
        <f>IF(ISBLANK(F52),"  ",IF(F76&gt;0,F52/F76,IF(F52&gt;0,1,0)))</f>
        <v>6.743301081350711E-3</v>
      </c>
      <c r="H52" s="105">
        <v>173000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173000</v>
      </c>
      <c r="M52" s="62">
        <f>IF(ISBLANK(L52),"  ",IF(L76&gt;0,L52/L76,IF(L52&gt;0,1,0)))</f>
        <v>6.5323482451488347E-3</v>
      </c>
      <c r="N52" s="286"/>
    </row>
    <row r="53" spans="1:14" s="266" customFormat="1" ht="44.25" x14ac:dyDescent="0.55000000000000004">
      <c r="A53" s="104" t="s">
        <v>51</v>
      </c>
      <c r="B53" s="775">
        <v>276708.26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276708.26</v>
      </c>
      <c r="G53" s="752">
        <f>IF(ISBLANK(F53),"  ",IF(F76&gt;0,F53/F76,IF(F53&gt;0,1,0)))</f>
        <v>1.2306521582608436E-2</v>
      </c>
      <c r="H53" s="105">
        <v>315000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315000</v>
      </c>
      <c r="M53" s="62">
        <f>IF(ISBLANK(L53),"  ",IF(L76&gt;0,L53/L76,IF(L53&gt;0,1,0)))</f>
        <v>1.1894160099548455E-2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1055806.58</v>
      </c>
      <c r="C55" s="749">
        <f t="shared" si="0"/>
        <v>0.86059057533830141</v>
      </c>
      <c r="D55" s="755">
        <v>171033</v>
      </c>
      <c r="E55" s="750">
        <f t="shared" si="0"/>
        <v>0.13916209662983514</v>
      </c>
      <c r="F55" s="774">
        <f t="shared" si="7"/>
        <v>1226839.58</v>
      </c>
      <c r="G55" s="752">
        <f>IF(ISBLANK(F55),"  ",IF(F76&gt;0,F55/F76,IF(F55&gt;0,1,0)))</f>
        <v>5.4563343247029453E-2</v>
      </c>
      <c r="H55" s="292">
        <v>1229020</v>
      </c>
      <c r="I55" s="58">
        <f t="shared" si="8"/>
        <v>0.88481087385350821</v>
      </c>
      <c r="J55" s="70">
        <v>160000</v>
      </c>
      <c r="K55" s="60">
        <f t="shared" si="9"/>
        <v>0.11518912614649177</v>
      </c>
      <c r="L55" s="103">
        <f t="shared" si="10"/>
        <v>1389020</v>
      </c>
      <c r="M55" s="62">
        <f>IF(ISBLANK(L55),"  ",IF(L76&gt;0,L55/L76,IF(L55&gt;0,1,0)))</f>
        <v>5.2448337338015225E-2</v>
      </c>
      <c r="N55" s="286"/>
    </row>
    <row r="56" spans="1:14" s="268" customFormat="1" ht="45" x14ac:dyDescent="0.6">
      <c r="A56" s="299" t="s">
        <v>54</v>
      </c>
      <c r="B56" s="778">
        <v>15513640.359999999</v>
      </c>
      <c r="C56" s="766">
        <f t="shared" si="0"/>
        <v>0.98909553319508847</v>
      </c>
      <c r="D56" s="770">
        <v>171033</v>
      </c>
      <c r="E56" s="767">
        <f t="shared" si="0"/>
        <v>8.7786329676001595E-3</v>
      </c>
      <c r="F56" s="779">
        <f>F55+F53+F52+F51+F50+F54</f>
        <v>15684673.359999999</v>
      </c>
      <c r="G56" s="768">
        <f>IF(ISBLANK(F56),"  ",IF(F76&gt;0,F56/F76,IF(F56&gt;0,1,0)))</f>
        <v>0.69757141048483184</v>
      </c>
      <c r="H56" s="300">
        <v>19482874</v>
      </c>
      <c r="I56" s="81">
        <f t="shared" si="8"/>
        <v>0.99185455244482046</v>
      </c>
      <c r="J56" s="92">
        <v>160000</v>
      </c>
      <c r="K56" s="84">
        <f t="shared" si="9"/>
        <v>8.1454475551795535E-3</v>
      </c>
      <c r="L56" s="103">
        <f t="shared" si="10"/>
        <v>19642874</v>
      </c>
      <c r="M56" s="83">
        <f>IF(ISBLANK(L56),"  ",IF(L76&gt;0,L56/L76,IF(L56&gt;0,1,0)))</f>
        <v>0.74169996244843739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9927.32</v>
      </c>
      <c r="C59" s="749">
        <f t="shared" si="0"/>
        <v>8.0898471331392538E-2</v>
      </c>
      <c r="D59" s="755">
        <v>112786</v>
      </c>
      <c r="E59" s="750">
        <f t="shared" si="0"/>
        <v>9.5759891322805224</v>
      </c>
      <c r="F59" s="747">
        <f t="shared" si="11"/>
        <v>122713.32</v>
      </c>
      <c r="G59" s="752">
        <f>IF(ISBLANK(F59),"  ",IF(F76&gt;0,F59/F76,IF(F59&gt;0,1,0)))</f>
        <v>5.4576401913464228E-3</v>
      </c>
      <c r="H59" s="290">
        <v>11778</v>
      </c>
      <c r="I59" s="58">
        <f t="shared" si="8"/>
        <v>9.6716976793837964E-2</v>
      </c>
      <c r="J59" s="70">
        <v>110000</v>
      </c>
      <c r="K59" s="60">
        <f t="shared" si="9"/>
        <v>0.90328302320616205</v>
      </c>
      <c r="L59" s="44">
        <f t="shared" si="10"/>
        <v>121778</v>
      </c>
      <c r="M59" s="62">
        <f>IF(ISBLANK(L59),"  ",IF(L76&gt;0,L59/L76,IF(L59&gt;0,1,0)))</f>
        <v>4.5982445352470216E-3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0</v>
      </c>
      <c r="E60" s="750">
        <f t="shared" si="0"/>
        <v>0</v>
      </c>
      <c r="F60" s="764">
        <f t="shared" si="11"/>
        <v>0</v>
      </c>
      <c r="G60" s="752">
        <f>IF(ISBLANK(F60),"  ",IF(F76&gt;0,F60/F76,IF(F60&gt;0,1,0)))</f>
        <v>0</v>
      </c>
      <c r="H60" s="294">
        <v>0</v>
      </c>
      <c r="I60" s="58">
        <f t="shared" si="8"/>
        <v>0</v>
      </c>
      <c r="J60" s="78">
        <v>0</v>
      </c>
      <c r="K60" s="60">
        <f t="shared" si="9"/>
        <v>0</v>
      </c>
      <c r="L60" s="79">
        <f t="shared" si="10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189146</v>
      </c>
      <c r="E64" s="750">
        <f t="shared" si="0"/>
        <v>1</v>
      </c>
      <c r="F64" s="747">
        <f t="shared" si="11"/>
        <v>189146</v>
      </c>
      <c r="G64" s="752">
        <f>IF(ISBLANK(F64),"  ",IF(F76&gt;0,F64/F76,IF(F64&gt;0,1,0)))</f>
        <v>8.412214840511285E-3</v>
      </c>
      <c r="H64" s="290">
        <v>0</v>
      </c>
      <c r="I64" s="58">
        <f t="shared" si="8"/>
        <v>0</v>
      </c>
      <c r="J64" s="70">
        <v>175000</v>
      </c>
      <c r="K64" s="60">
        <f t="shared" si="9"/>
        <v>1</v>
      </c>
      <c r="L64" s="44">
        <f t="shared" si="10"/>
        <v>175000</v>
      </c>
      <c r="M64" s="62">
        <f>IF(ISBLANK(L64),"  ",IF(L76&gt;0,L64/L76,IF(L64&gt;0,1,0)))</f>
        <v>6.6078667219713642E-3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1236193</v>
      </c>
      <c r="E65" s="750">
        <f t="shared" si="0"/>
        <v>1</v>
      </c>
      <c r="F65" s="747">
        <f t="shared" si="11"/>
        <v>1236193</v>
      </c>
      <c r="G65" s="752">
        <f>IF(ISBLANK(F65),"  ",IF(F76&gt;0,F65/F76,IF(F65&gt;0,1,0)))</f>
        <v>5.4979333955442716E-2</v>
      </c>
      <c r="H65" s="290">
        <v>0</v>
      </c>
      <c r="I65" s="58">
        <f t="shared" si="8"/>
        <v>0</v>
      </c>
      <c r="J65" s="70">
        <v>1200000</v>
      </c>
      <c r="K65" s="60">
        <f t="shared" si="9"/>
        <v>1</v>
      </c>
      <c r="L65" s="44">
        <f t="shared" si="10"/>
        <v>1200000</v>
      </c>
      <c r="M65" s="62">
        <f>IF(ISBLANK(L65),"  ",IF(L76&gt;0,L65/L76,IF(L65&gt;0,1,0)))</f>
        <v>4.531108609351793E-2</v>
      </c>
      <c r="N65" s="286"/>
    </row>
    <row r="66" spans="1:14" s="266" customFormat="1" ht="44.25" x14ac:dyDescent="0.55000000000000004">
      <c r="A66" s="297" t="s">
        <v>64</v>
      </c>
      <c r="B66" s="738">
        <v>56830.22</v>
      </c>
      <c r="C66" s="749">
        <f t="shared" si="0"/>
        <v>0.64659723690261672</v>
      </c>
      <c r="D66" s="755">
        <v>31061</v>
      </c>
      <c r="E66" s="750">
        <f t="shared" si="0"/>
        <v>0.26808848534019214</v>
      </c>
      <c r="F66" s="747">
        <f t="shared" si="11"/>
        <v>87891.22</v>
      </c>
      <c r="G66" s="752">
        <f>IF(ISBLANK(F66),"  ",IF(F76&gt;0,F66/F76,IF(F66&gt;0,1,0)))</f>
        <v>3.9089371450342185E-3</v>
      </c>
      <c r="H66" s="290">
        <v>115861</v>
      </c>
      <c r="I66" s="58">
        <f t="shared" si="8"/>
        <v>0.79432473382192637</v>
      </c>
      <c r="J66" s="70">
        <v>30000</v>
      </c>
      <c r="K66" s="60">
        <f t="shared" si="9"/>
        <v>0.20567526617807363</v>
      </c>
      <c r="L66" s="44">
        <f t="shared" si="10"/>
        <v>145861</v>
      </c>
      <c r="M66" s="62">
        <f>IF(ISBLANK(L66),"  ",IF(L76&gt;0,L66/L76,IF(L66&gt;0,1,0)))</f>
        <v>5.5076002739055151E-3</v>
      </c>
      <c r="N66" s="286"/>
    </row>
    <row r="67" spans="1:14" s="268" customFormat="1" ht="45" x14ac:dyDescent="0.6">
      <c r="A67" s="301" t="s">
        <v>65</v>
      </c>
      <c r="B67" s="769">
        <v>15580397.899999999</v>
      </c>
      <c r="C67" s="766">
        <f t="shared" si="0"/>
        <v>0.89952904044659054</v>
      </c>
      <c r="D67" s="770">
        <v>1740219</v>
      </c>
      <c r="E67" s="767">
        <f t="shared" si="0"/>
        <v>8.8739086019830285E-2</v>
      </c>
      <c r="F67" s="769">
        <f>F66+F65+F64+F63+F62+F61+F60+F59+F58+F57+F56</f>
        <v>17320616.899999999</v>
      </c>
      <c r="G67" s="768">
        <f>IF(ISBLANK(F67),"  ",IF(F76&gt;0,F67/F76,IF(F67&gt;0,1,0)))</f>
        <v>0.77032953661716641</v>
      </c>
      <c r="H67" s="298">
        <v>19610513</v>
      </c>
      <c r="I67" s="81">
        <f t="shared" si="8"/>
        <v>0.92130798069090469</v>
      </c>
      <c r="J67" s="92">
        <v>1675000</v>
      </c>
      <c r="K67" s="84">
        <f t="shared" si="9"/>
        <v>7.8692019309095348E-2</v>
      </c>
      <c r="L67" s="298">
        <f>L66+L65+L64+L63+L62+L61+L60+L59+L58+L57+L56</f>
        <v>21285513</v>
      </c>
      <c r="M67" s="83">
        <f>IF(ISBLANK(L67),"  ",IF(L76&gt;0,L67/L76,IF(L67&gt;0,1,0)))</f>
        <v>0.80372476007307925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683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0</v>
      </c>
      <c r="E73" s="750">
        <f t="shared" si="0"/>
        <v>0</v>
      </c>
      <c r="F73" s="747">
        <f>D73+B73</f>
        <v>0</v>
      </c>
      <c r="G73" s="752">
        <f>IF(ISBLANK(F73),"  ",IF(F76&gt;0,F73/F76,IF(F73&gt;0,1,0)))</f>
        <v>0</v>
      </c>
      <c r="H73" s="290">
        <v>0</v>
      </c>
      <c r="I73" s="58">
        <f>IF(ISBLANK(H73),"  ",IF(L73&gt;0,H73/L73,IF(H73&gt;0,1,0)))</f>
        <v>0</v>
      </c>
      <c r="J73" s="70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0</v>
      </c>
      <c r="E74" s="767">
        <f t="shared" si="0"/>
        <v>0</v>
      </c>
      <c r="F74" s="779">
        <f>F73+F72+F71+F70+F69</f>
        <v>0</v>
      </c>
      <c r="G74" s="785">
        <f>IF(ISBLANK(F74),"  ",IF(F76&gt;0,F74/F76,IF(F74&gt;0,1,0)))</f>
        <v>0</v>
      </c>
      <c r="H74" s="118">
        <v>0</v>
      </c>
      <c r="I74" s="81">
        <f>IF(ISBLANK(H74),"  ",IF(L74&gt;0,H74/L74,IF(H74&gt;0,1,0)))</f>
        <v>0</v>
      </c>
      <c r="J74" s="96">
        <v>0</v>
      </c>
      <c r="K74" s="84">
        <f>IF(ISBLANK(J74),"  ",IF(L74&gt;0,J74/L74,IF(J74&gt;0,1,0)))</f>
        <v>0</v>
      </c>
      <c r="L74" s="119">
        <f>L73+L72+L71+L70+L69</f>
        <v>0</v>
      </c>
      <c r="M74" s="83">
        <f>IF(ISBLANK(L74),"  ",IF(L76&gt;0,L74/L76,IF(L74&gt;0,1,0)))</f>
        <v>0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20744465.899999999</v>
      </c>
      <c r="C76" s="829">
        <f t="shared" si="0"/>
        <v>0.92260425228373999</v>
      </c>
      <c r="D76" s="830">
        <v>1740219</v>
      </c>
      <c r="E76" s="831">
        <f>IF(ISBLANK(D76),"  ",IF(F76&gt;0,D76/F76,IF(D76&gt;0,1,0)))</f>
        <v>7.7395747716259969E-2</v>
      </c>
      <c r="F76" s="830">
        <f>F74+F67+F47+F40+F48+F75</f>
        <v>22484684.899999999</v>
      </c>
      <c r="G76" s="832">
        <f>IF(ISBLANK(F76),"  ",IF(F76&gt;0,F76/F76,IF(F76&gt;0,1,0)))</f>
        <v>1</v>
      </c>
      <c r="H76" s="122">
        <v>24808585</v>
      </c>
      <c r="I76" s="123">
        <f>IF(ISBLANK(H76),"  ",IF(L76&gt;0,H76/L76,IF(H76&gt;0,1,0)))</f>
        <v>0.9367532756611312</v>
      </c>
      <c r="J76" s="122">
        <v>1675000</v>
      </c>
      <c r="K76" s="124">
        <f>IF(ISBLANK(J76),"  ",IF(L76&gt;0,J76/L76,IF(J76&gt;0,1,0)))</f>
        <v>6.3246724338868771E-2</v>
      </c>
      <c r="L76" s="122">
        <f>L74+L67+L47+L40+L48+L75</f>
        <v>26483585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83" sqref="D83:D84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8.42578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84</v>
      </c>
      <c r="L1" s="9"/>
      <c r="M1" s="8"/>
      <c r="N1" s="131"/>
      <c r="O1" s="131"/>
      <c r="P1" s="131"/>
      <c r="Q1" s="131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  <c r="N2" s="131"/>
      <c r="O2" s="131"/>
      <c r="P2" s="131"/>
      <c r="Q2" s="131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131"/>
      <c r="O3" s="131"/>
      <c r="P3" s="131"/>
      <c r="Q3" s="131"/>
    </row>
    <row r="4" spans="1:17" s="266" customFormat="1" ht="19.5" customHeight="1" thickTop="1" x14ac:dyDescent="0.55000000000000004">
      <c r="A4" s="279"/>
      <c r="B4" s="791"/>
      <c r="C4" s="740"/>
      <c r="D4" s="792"/>
      <c r="E4" s="740"/>
      <c r="F4" s="792"/>
      <c r="G4" s="793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794"/>
      <c r="C5" s="656"/>
      <c r="D5" s="795"/>
      <c r="E5" s="656"/>
      <c r="F5" s="795"/>
      <c r="G5" s="796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797" t="s">
        <v>135</v>
      </c>
      <c r="C6" s="659"/>
      <c r="D6" s="798"/>
      <c r="E6" s="659"/>
      <c r="F6" s="798"/>
      <c r="G6" s="799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794" t="s">
        <v>4</v>
      </c>
      <c r="C7" s="656"/>
      <c r="D7" s="795" t="s">
        <v>4</v>
      </c>
      <c r="E7" s="656"/>
      <c r="F7" s="795" t="s">
        <v>4</v>
      </c>
      <c r="G7" s="796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794" t="s">
        <v>4</v>
      </c>
      <c r="C8" s="656"/>
      <c r="D8" s="795" t="s">
        <v>4</v>
      </c>
      <c r="E8" s="656"/>
      <c r="F8" s="795" t="s">
        <v>4</v>
      </c>
      <c r="G8" s="796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800" t="s">
        <v>4</v>
      </c>
      <c r="C9" s="743" t="s">
        <v>6</v>
      </c>
      <c r="D9" s="801" t="s">
        <v>4</v>
      </c>
      <c r="E9" s="743" t="s">
        <v>6</v>
      </c>
      <c r="F9" s="801" t="s">
        <v>4</v>
      </c>
      <c r="G9" s="802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803" t="s">
        <v>8</v>
      </c>
      <c r="C10" s="667" t="s">
        <v>9</v>
      </c>
      <c r="D10" s="804" t="s">
        <v>10</v>
      </c>
      <c r="E10" s="667" t="s">
        <v>9</v>
      </c>
      <c r="F10" s="804" t="s">
        <v>9</v>
      </c>
      <c r="G10" s="805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806" t="s">
        <v>4</v>
      </c>
      <c r="C11" s="746"/>
      <c r="D11" s="807" t="s">
        <v>4</v>
      </c>
      <c r="E11" s="746"/>
      <c r="F11" s="807" t="s">
        <v>4</v>
      </c>
      <c r="G11" s="80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809" t="s">
        <v>4</v>
      </c>
      <c r="C12" s="675" t="s">
        <v>4</v>
      </c>
      <c r="D12" s="810"/>
      <c r="E12" s="677"/>
      <c r="F12" s="810"/>
      <c r="G12" s="811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819">
        <v>20423374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20423374</v>
      </c>
      <c r="G13" s="549">
        <f>IF(ISBLANK(F13),"  ",IF(F76&gt;0,F13/F76,IF(F13&gt;0,1,0)))</f>
        <v>5.2005109603120166E-2</v>
      </c>
      <c r="H13" s="9">
        <v>37346058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37346058</v>
      </c>
      <c r="M13" s="56">
        <f>IF(ISBLANK(L13),"  ",IF(L76&gt;0,L13/L76,IF(L13&gt;0,1,0)))</f>
        <v>0.12794916789522254</v>
      </c>
      <c r="N13" s="57"/>
    </row>
    <row r="14" spans="1:17" s="266" customFormat="1" ht="44.25" x14ac:dyDescent="0.55000000000000004">
      <c r="A14" s="281" t="s">
        <v>14</v>
      </c>
      <c r="B14" s="820">
        <v>0</v>
      </c>
      <c r="C14" s="749">
        <f t="shared" si="0"/>
        <v>0</v>
      </c>
      <c r="D14" s="685">
        <v>0</v>
      </c>
      <c r="E14" s="750">
        <f>IF(ISBLANK(D14),"  ",IF(H14&gt;0,D14/F14,IF(D14&gt;0,1,0)))</f>
        <v>0</v>
      </c>
      <c r="F14" s="751">
        <f t="shared" si="1"/>
        <v>0</v>
      </c>
      <c r="G14" s="81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821">
        <v>26767299.280000001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26767299.280000001</v>
      </c>
      <c r="G15" s="813">
        <f>IF(ISBLANK(F15),"  ",IF(F77&gt;0,F15/F77,IF(F15&gt;0,1,0)))</f>
        <v>1</v>
      </c>
      <c r="H15" s="292">
        <v>9049579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9049579</v>
      </c>
      <c r="M15" s="66">
        <f>IF(ISBLANK(L15),"  ",IF(L76&gt;0,L15/L76,IF(L15&gt;0,1,0)))</f>
        <v>3.1004238863766558E-2</v>
      </c>
      <c r="N15" s="286"/>
    </row>
    <row r="16" spans="1:17" s="266" customFormat="1" ht="44.25" x14ac:dyDescent="0.55000000000000004">
      <c r="A16" s="67" t="s">
        <v>16</v>
      </c>
      <c r="B16" s="820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549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821">
        <v>2642960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2642960</v>
      </c>
      <c r="G17" s="812">
        <f>IF(ISBLANK(F17),"  ",IF(F76&gt;0,F17/F76,IF(F17&gt;0,1,0)))</f>
        <v>6.7299078240775721E-3</v>
      </c>
      <c r="H17" s="290">
        <v>2782287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2782287</v>
      </c>
      <c r="M17" s="62">
        <f>IF(ISBLANK(L17),"  ",IF(L76&gt;0,L17/L76,IF(L17&gt;0,1,0)))</f>
        <v>9.5322324646873041E-3</v>
      </c>
      <c r="N17" s="286"/>
    </row>
    <row r="18" spans="1:14" s="266" customFormat="1" ht="44.25" x14ac:dyDescent="0.55000000000000004">
      <c r="A18" s="69" t="s">
        <v>18</v>
      </c>
      <c r="B18" s="821">
        <v>6024296.2800000003</v>
      </c>
      <c r="C18" s="749">
        <f t="shared" si="0"/>
        <v>1</v>
      </c>
      <c r="D18" s="755">
        <v>0</v>
      </c>
      <c r="E18" s="750">
        <f t="shared" si="0"/>
        <v>0</v>
      </c>
      <c r="F18" s="747">
        <f t="shared" si="1"/>
        <v>6024296.2800000003</v>
      </c>
      <c r="G18" s="812">
        <f>IF(ISBLANK(F18),"  ",IF(F76&gt;0,F18/F76,IF(F18&gt;0,1,0)))</f>
        <v>1.5339981940450637E-2</v>
      </c>
      <c r="H18" s="290">
        <v>6267292</v>
      </c>
      <c r="I18" s="58">
        <f t="shared" si="3"/>
        <v>1</v>
      </c>
      <c r="J18" s="70">
        <v>0</v>
      </c>
      <c r="K18" s="60">
        <f t="shared" si="4"/>
        <v>0</v>
      </c>
      <c r="L18" s="44">
        <f t="shared" si="2"/>
        <v>6267292</v>
      </c>
      <c r="M18" s="62">
        <f>IF(ISBLANK(L18),"  ",IF(L76&gt;0,L18/L76,IF(L18&gt;0,1,0)))</f>
        <v>2.1472006399079254E-2</v>
      </c>
      <c r="N18" s="286"/>
    </row>
    <row r="19" spans="1:14" s="266" customFormat="1" ht="44.25" x14ac:dyDescent="0.55000000000000004">
      <c r="A19" s="69" t="s">
        <v>19</v>
      </c>
      <c r="B19" s="821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81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821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81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821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81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821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81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821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81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821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81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821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81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821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81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821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81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821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81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821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81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821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81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821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81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821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81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821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81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120</v>
      </c>
      <c r="B34" s="821">
        <v>18100043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18100043</v>
      </c>
      <c r="G34" s="812">
        <f>IF(ISBLANK(F34),"  ",IF(F76&gt;0,F34/F76,IF(F34&gt;0,1,0)))</f>
        <v>4.6089089884765753E-2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821"/>
      <c r="C35" s="759" t="s">
        <v>4</v>
      </c>
      <c r="D35" s="755"/>
      <c r="E35" s="760" t="s">
        <v>4</v>
      </c>
      <c r="F35" s="747"/>
      <c r="G35" s="814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821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81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821"/>
      <c r="C37" s="759" t="s">
        <v>4</v>
      </c>
      <c r="D37" s="755"/>
      <c r="E37" s="760" t="s">
        <v>4</v>
      </c>
      <c r="F37" s="747"/>
      <c r="G37" s="814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82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81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82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81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823">
        <v>47190673.280000001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47190673.280000001</v>
      </c>
      <c r="G40" s="815">
        <f>IF(ISBLANK(F40),"  ",IF(F76&gt;0,F40/F76,IF(F40&gt;0,1,0)))</f>
        <v>0.12016408925241413</v>
      </c>
      <c r="H40" s="295">
        <v>46395637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46395637</v>
      </c>
      <c r="M40" s="83">
        <f>IF(ISBLANK(L40),"  ",IF(L76&gt;0,L40/L76,IF(L40&gt;0,1,0)))</f>
        <v>0.15895340675898909</v>
      </c>
      <c r="N40" s="269"/>
    </row>
    <row r="41" spans="1:14" s="266" customFormat="1" ht="45" x14ac:dyDescent="0.6">
      <c r="A41" s="296" t="s">
        <v>39</v>
      </c>
      <c r="B41" s="821"/>
      <c r="C41" s="759" t="s">
        <v>4</v>
      </c>
      <c r="D41" s="755"/>
      <c r="E41" s="760" t="s">
        <v>4</v>
      </c>
      <c r="F41" s="747"/>
      <c r="G41" s="814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824">
        <v>7010093.9999999991</v>
      </c>
      <c r="C42" s="679">
        <f t="shared" si="0"/>
        <v>1</v>
      </c>
      <c r="D42" s="702">
        <v>0</v>
      </c>
      <c r="E42" s="681">
        <f t="shared" si="0"/>
        <v>0</v>
      </c>
      <c r="F42" s="676">
        <f>D42+B42</f>
        <v>7010093.9999999991</v>
      </c>
      <c r="G42" s="549">
        <f>IF(ISBLANK(F42),"  ",IF(F76&gt;0,F42/F76,IF(F42&gt;0,1,0)))</f>
        <v>1.7850170436979462E-2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821">
        <v>36067462.280000001</v>
      </c>
      <c r="C43" s="749">
        <f t="shared" si="0"/>
        <v>1</v>
      </c>
      <c r="D43" s="755">
        <v>0</v>
      </c>
      <c r="E43" s="750">
        <f t="shared" si="0"/>
        <v>0</v>
      </c>
      <c r="F43" s="747">
        <f>D43+B43</f>
        <v>36067462.280000001</v>
      </c>
      <c r="G43" s="812">
        <f>IF(ISBLANK(F43),"  ",IF(D76&gt;0,F43/F76,IF(F43&gt;0,1,0)))</f>
        <v>9.1840473027512609E-2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821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812">
        <f>IF(ISBLANK(F44),"  ",IF(D76&gt;0,F44/F76,IF(F44&gt;0,1,0)))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821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812">
        <f>IF(ISBLANK(F45),"  ",IF(D76&gt;0,F45/F76,IF(F45&gt;0,1,0)))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821">
        <v>1014906</v>
      </c>
      <c r="C46" s="749">
        <f t="shared" si="0"/>
        <v>1</v>
      </c>
      <c r="D46" s="755">
        <v>0</v>
      </c>
      <c r="E46" s="750">
        <f t="shared" si="0"/>
        <v>0</v>
      </c>
      <c r="F46" s="764">
        <f>D46+B46</f>
        <v>1014906</v>
      </c>
      <c r="G46" s="812">
        <f>IF(ISBLANK(F46),"  ",IF(F76&gt;0,F46/F76,IF(F46&gt;0,1,0)))</f>
        <v>2.584308438305261E-3</v>
      </c>
      <c r="H46" s="290">
        <v>8000000</v>
      </c>
      <c r="I46" s="58">
        <f t="shared" si="5"/>
        <v>1</v>
      </c>
      <c r="J46" s="70">
        <v>0</v>
      </c>
      <c r="K46" s="60">
        <f t="shared" si="6"/>
        <v>0</v>
      </c>
      <c r="L46" s="79">
        <f>J46+H46</f>
        <v>8000000</v>
      </c>
      <c r="M46" s="62">
        <f>IF(ISBLANK(L46),"  ",IF(L76&gt;0,L46/L76,IF(L46&gt;0,1,0)))</f>
        <v>2.7408336996685975E-2</v>
      </c>
      <c r="N46" s="286"/>
    </row>
    <row r="47" spans="1:14" s="268" customFormat="1" ht="45" x14ac:dyDescent="0.6">
      <c r="A47" s="296" t="s">
        <v>45</v>
      </c>
      <c r="B47" s="825">
        <v>44092462.280000001</v>
      </c>
      <c r="C47" s="766">
        <f t="shared" si="0"/>
        <v>1</v>
      </c>
      <c r="D47" s="770">
        <v>0</v>
      </c>
      <c r="E47" s="767">
        <f t="shared" si="0"/>
        <v>0</v>
      </c>
      <c r="F47" s="771">
        <f>F46+F45+F44+F43+F42</f>
        <v>44092462.280000001</v>
      </c>
      <c r="G47" s="815">
        <f>IF(ISBLANK(F47),"  ",IF(F76&gt;0,F47/F76,IF(F47&gt;0,1,0)))</f>
        <v>0.11227495190279733</v>
      </c>
      <c r="H47" s="298">
        <v>8000000</v>
      </c>
      <c r="I47" s="81">
        <f t="shared" si="5"/>
        <v>1</v>
      </c>
      <c r="J47" s="92">
        <v>0</v>
      </c>
      <c r="K47" s="84">
        <f t="shared" si="6"/>
        <v>0</v>
      </c>
      <c r="L47" s="93">
        <f>L46+L45+L44+L43+L42</f>
        <v>8000000</v>
      </c>
      <c r="M47" s="83">
        <f>IF(ISBLANK(L47),"  ",IF(L76&gt;0,L47/L76,IF(L47&gt;0,1,0)))</f>
        <v>2.7408336996685975E-2</v>
      </c>
      <c r="N47" s="269"/>
    </row>
    <row r="48" spans="1:14" s="268" customFormat="1" ht="45" x14ac:dyDescent="0.6">
      <c r="A48" s="299" t="s">
        <v>46</v>
      </c>
      <c r="B48" s="826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815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820"/>
      <c r="C49" s="710" t="s">
        <v>4</v>
      </c>
      <c r="D49" s="685"/>
      <c r="E49" s="711" t="s">
        <v>4</v>
      </c>
      <c r="F49" s="676"/>
      <c r="G49" s="816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820">
        <v>12705938.449999999</v>
      </c>
      <c r="C50" s="679">
        <f t="shared" si="0"/>
        <v>0.98519192757179364</v>
      </c>
      <c r="D50" s="685">
        <v>190978.47999999998</v>
      </c>
      <c r="E50" s="681">
        <f>IF(ISBLANK(D50),"  ",IF(H50&gt;0,D50/F50,IF(D50&gt;0,1,0)))</f>
        <v>1.4808072428206295E-2</v>
      </c>
      <c r="F50" s="713">
        <f t="shared" ref="F50:F55" si="7">D50+B50</f>
        <v>12896916.93</v>
      </c>
      <c r="G50" s="549">
        <f>IF(ISBLANK(F50),"  ",IF(F76&gt;0,F50/F76,IF(F50&gt;0,1,0)))</f>
        <v>3.2840096767898681E-2</v>
      </c>
      <c r="H50" s="98">
        <v>14299537</v>
      </c>
      <c r="I50" s="52">
        <f t="shared" ref="I50:I67" si="8">IF(ISBLANK(H50),"  ",IF(L50&gt;0,H50/L50,IF(H50&gt;0,1,0)))</f>
        <v>0.98663739225639824</v>
      </c>
      <c r="J50" s="59">
        <v>193667</v>
      </c>
      <c r="K50" s="54">
        <f t="shared" ref="K50:K67" si="9">IF(ISBLANK(J50),"  ",IF(L50&gt;0,J50/L50,IF(J50&gt;0,1,0)))</f>
        <v>1.336260774360176E-2</v>
      </c>
      <c r="L50" s="102">
        <f t="shared" ref="L50:L66" si="10">J50+H50</f>
        <v>14493204</v>
      </c>
      <c r="M50" s="56">
        <f>IF(ISBLANK(L50),"  ",IF(L76&gt;0,L50/L76,IF(L50&gt;0,1,0)))</f>
        <v>4.9654327424214648E-2</v>
      </c>
      <c r="N50" s="286"/>
    </row>
    <row r="51" spans="1:14" s="266" customFormat="1" ht="44.25" x14ac:dyDescent="0.55000000000000004">
      <c r="A51" s="289" t="s">
        <v>49</v>
      </c>
      <c r="B51" s="821">
        <v>503222.25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503222.25</v>
      </c>
      <c r="G51" s="812">
        <f>IF(ISBLANK(F51),"  ",IF(F76&gt;0,F51/F76,IF(F51&gt;0,1,0)))</f>
        <v>1.2813812382801556E-3</v>
      </c>
      <c r="H51" s="292">
        <v>416604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416604</v>
      </c>
      <c r="M51" s="62">
        <f>IF(ISBLANK(L51),"  ",IF(L76&gt;0,L51/L76,IF(L51&gt;0,1,0)))</f>
        <v>1.4273028532709206E-3</v>
      </c>
      <c r="N51" s="286"/>
    </row>
    <row r="52" spans="1:14" s="266" customFormat="1" ht="44.25" x14ac:dyDescent="0.55000000000000004">
      <c r="A52" s="104" t="s">
        <v>50</v>
      </c>
      <c r="B52" s="827">
        <v>100921.82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100921.82</v>
      </c>
      <c r="G52" s="812">
        <f>IF(ISBLANK(F52),"  ",IF(F76&gt;0,F52/F76,IF(F52&gt;0,1,0)))</f>
        <v>2.5698252945112617E-4</v>
      </c>
      <c r="H52" s="105">
        <v>102230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102230</v>
      </c>
      <c r="M52" s="62">
        <f>IF(ISBLANK(L52),"  ",IF(L76&gt;0,L52/L76,IF(L52&gt;0,1,0)))</f>
        <v>3.5024428639640089E-4</v>
      </c>
      <c r="N52" s="286"/>
    </row>
    <row r="53" spans="1:14" s="266" customFormat="1" ht="44.25" x14ac:dyDescent="0.55000000000000004">
      <c r="A53" s="104" t="s">
        <v>51</v>
      </c>
      <c r="B53" s="827">
        <v>248898.31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248898.31</v>
      </c>
      <c r="G53" s="812">
        <f>IF(ISBLANK(F53),"  ",IF(F76&gt;0,F53/F76,IF(F53&gt;0,1,0)))</f>
        <v>6.3378283586156621E-4</v>
      </c>
      <c r="H53" s="105">
        <v>272205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272205</v>
      </c>
      <c r="M53" s="62">
        <f>IF(ISBLANK(L53),"  ",IF(L76&gt;0,L53/L76,IF(L53&gt;0,1,0)))</f>
        <v>9.3258579652286328E-4</v>
      </c>
      <c r="N53" s="286"/>
    </row>
    <row r="54" spans="1:14" s="266" customFormat="1" ht="44.25" x14ac:dyDescent="0.55000000000000004">
      <c r="A54" s="104" t="s">
        <v>52</v>
      </c>
      <c r="B54" s="827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81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821">
        <v>0</v>
      </c>
      <c r="C55" s="749">
        <f t="shared" si="0"/>
        <v>0</v>
      </c>
      <c r="D55" s="755">
        <v>56905.88</v>
      </c>
      <c r="E55" s="750">
        <f>IF(ISBLANK(D55),"  ",IF(H55&gt;0,D55/F55,IF(D55&gt;0,1,0)))</f>
        <v>1</v>
      </c>
      <c r="F55" s="774">
        <f t="shared" si="7"/>
        <v>56905.88</v>
      </c>
      <c r="G55" s="812">
        <f>IF(ISBLANK(F55),"  ",IF(F76&gt;0,F55/F76,IF(F55&gt;0,1,0)))</f>
        <v>1.4490243024791122E-4</v>
      </c>
      <c r="H55" s="292">
        <v>0</v>
      </c>
      <c r="I55" s="58">
        <f t="shared" si="8"/>
        <v>0</v>
      </c>
      <c r="J55" s="70">
        <v>57437</v>
      </c>
      <c r="K55" s="60">
        <f t="shared" si="9"/>
        <v>1</v>
      </c>
      <c r="L55" s="103">
        <f t="shared" si="10"/>
        <v>57437</v>
      </c>
      <c r="M55" s="62">
        <f>IF(ISBLANK(L55),"  ",IF(L76&gt;0,L55/L76,IF(L55&gt;0,1,0)))</f>
        <v>1.9678158150983154E-4</v>
      </c>
      <c r="N55" s="286"/>
    </row>
    <row r="56" spans="1:14" s="268" customFormat="1" ht="45" x14ac:dyDescent="0.6">
      <c r="A56" s="299" t="s">
        <v>54</v>
      </c>
      <c r="B56" s="825">
        <v>13558980.83</v>
      </c>
      <c r="C56" s="766">
        <f t="shared" si="0"/>
        <v>0.98204629678143474</v>
      </c>
      <c r="D56" s="770">
        <v>247884.36</v>
      </c>
      <c r="E56" s="767">
        <f>IF(ISBLANK(D56),"  ",IF(H56&gt;0,D56/F56,IF(D56&gt;0,1,0)))</f>
        <v>1.7953703218565285E-2</v>
      </c>
      <c r="F56" s="779">
        <f>F55+F53+F52+F51+F50+F54</f>
        <v>13806865.189999999</v>
      </c>
      <c r="G56" s="815">
        <f>IF(ISBLANK(F56),"  ",IF(F76&gt;0,F56/F76,IF(F56&gt;0,1,0)))</f>
        <v>3.5157145801739439E-2</v>
      </c>
      <c r="H56" s="300">
        <v>15090576</v>
      </c>
      <c r="I56" s="81">
        <f t="shared" si="8"/>
        <v>0.98363256175334124</v>
      </c>
      <c r="J56" s="92">
        <v>251104</v>
      </c>
      <c r="K56" s="84">
        <f t="shared" si="9"/>
        <v>1.6367438246658775E-2</v>
      </c>
      <c r="L56" s="103">
        <f t="shared" si="10"/>
        <v>15341680</v>
      </c>
      <c r="M56" s="83">
        <f>IF(ISBLANK(L56),"  ",IF(L76&gt;0,L56/L76,IF(L56&gt;0,1,0)))</f>
        <v>5.2561241941914666E-2</v>
      </c>
      <c r="N56" s="269"/>
    </row>
    <row r="57" spans="1:14" s="266" customFormat="1" ht="44.25" x14ac:dyDescent="0.55000000000000004">
      <c r="A57" s="51" t="s">
        <v>55</v>
      </c>
      <c r="B57" s="828">
        <v>18781097.12000002</v>
      </c>
      <c r="C57" s="749">
        <f t="shared" si="0"/>
        <v>0.31659976332630485</v>
      </c>
      <c r="D57" s="781">
        <v>40540163.649999999</v>
      </c>
      <c r="E57" s="750">
        <f>IF(ISBLANK(D57),"  ",IF(H57&gt;0,D57/F57,IF(D57&gt;0,1,0)))</f>
        <v>1</v>
      </c>
      <c r="F57" s="782">
        <f t="shared" ref="F57:F66" si="11">D57+B57</f>
        <v>59321260.770000018</v>
      </c>
      <c r="G57" s="812">
        <f>IF(ISBLANK(F57),"  ",IF(F76&gt;0,F57/F76,IF(F57&gt;0,1,0)))</f>
        <v>0.15105284112894976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821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81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821">
        <v>0</v>
      </c>
      <c r="C59" s="749">
        <f t="shared" si="0"/>
        <v>0</v>
      </c>
      <c r="D59" s="755">
        <v>63592100.759999998</v>
      </c>
      <c r="E59" s="750">
        <f>IF(ISBLANK(D59),"  ",IF(H59&gt;0,D59/F59,IF(D59&gt;0,1,0)))</f>
        <v>1</v>
      </c>
      <c r="F59" s="747">
        <f t="shared" si="11"/>
        <v>63592100.759999998</v>
      </c>
      <c r="G59" s="812">
        <f>IF(ISBLANK(F59),"  ",IF(F76&gt;0,F59/F76,IF(F59&gt;0,1,0)))</f>
        <v>0.16192790524799971</v>
      </c>
      <c r="H59" s="290">
        <v>20400</v>
      </c>
      <c r="I59" s="58">
        <f t="shared" si="8"/>
        <v>3.2647500044890313E-4</v>
      </c>
      <c r="J59" s="70">
        <v>62465242</v>
      </c>
      <c r="K59" s="60">
        <f t="shared" si="9"/>
        <v>0.99967352499955109</v>
      </c>
      <c r="L59" s="44">
        <f t="shared" si="10"/>
        <v>62485642</v>
      </c>
      <c r="M59" s="62">
        <f>IF(ISBLANK(L59),"  ",IF(L76&gt;0,L59/L76,IF(L59&gt;0,1,0)))</f>
        <v>0.21407844167378437</v>
      </c>
      <c r="N59" s="286"/>
    </row>
    <row r="60" spans="1:14" s="266" customFormat="1" ht="44.25" x14ac:dyDescent="0.55000000000000004">
      <c r="A60" s="297" t="s">
        <v>58</v>
      </c>
      <c r="B60" s="822">
        <v>0</v>
      </c>
      <c r="C60" s="749">
        <f t="shared" si="0"/>
        <v>0</v>
      </c>
      <c r="D60" s="763">
        <v>7922576.7400000002</v>
      </c>
      <c r="E60" s="750">
        <f>IF(ISBLANK(D60),"  ",IF(H60&gt;0,D60/F60,IF(D60&gt;0,1,0)))</f>
        <v>1</v>
      </c>
      <c r="F60" s="764">
        <f t="shared" si="11"/>
        <v>7922576.7400000002</v>
      </c>
      <c r="G60" s="812">
        <f>IF(ISBLANK(F60),"  ",IF(F76&gt;0,F60/F76,IF(F60&gt;0,1,0)))</f>
        <v>2.0173673150324253E-2</v>
      </c>
      <c r="H60" s="294">
        <v>0</v>
      </c>
      <c r="I60" s="58">
        <f t="shared" si="8"/>
        <v>0</v>
      </c>
      <c r="J60" s="78">
        <v>13067941</v>
      </c>
      <c r="K60" s="60">
        <f t="shared" si="9"/>
        <v>1</v>
      </c>
      <c r="L60" s="79">
        <f t="shared" si="10"/>
        <v>13067941</v>
      </c>
      <c r="M60" s="62">
        <f>IF(ISBLANK(L60),"  ",IF(L76&gt;0,L60/L76,IF(L60&gt;0,1,0)))</f>
        <v>4.4771316347601189E-2</v>
      </c>
      <c r="N60" s="286"/>
    </row>
    <row r="61" spans="1:14" s="266" customFormat="1" ht="44.25" x14ac:dyDescent="0.55000000000000004">
      <c r="A61" s="113" t="s">
        <v>59</v>
      </c>
      <c r="B61" s="821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81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821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81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821">
        <v>0</v>
      </c>
      <c r="C63" s="749">
        <f t="shared" si="0"/>
        <v>0</v>
      </c>
      <c r="D63" s="755">
        <v>10620946.73</v>
      </c>
      <c r="E63" s="750">
        <f>IF(ISBLANK(D63),"  ",IF(H63&gt;0,D63/F63,IF(D63&gt;0,1,0)))</f>
        <v>1</v>
      </c>
      <c r="F63" s="747">
        <f t="shared" si="11"/>
        <v>10620946.73</v>
      </c>
      <c r="G63" s="812">
        <f>IF(ISBLANK(F63),"  ",IF(F76&gt;0,F63/F76,IF(F63&gt;0,1,0)))</f>
        <v>2.7044674341396808E-2</v>
      </c>
      <c r="H63" s="290">
        <v>0</v>
      </c>
      <c r="I63" s="58">
        <f t="shared" si="8"/>
        <v>0</v>
      </c>
      <c r="J63" s="70">
        <v>7532200</v>
      </c>
      <c r="K63" s="60">
        <f t="shared" si="9"/>
        <v>1</v>
      </c>
      <c r="L63" s="44">
        <f t="shared" si="10"/>
        <v>7532200</v>
      </c>
      <c r="M63" s="62">
        <f>IF(ISBLANK(L63),"  ",IF(L76&gt;0,L63/L76,IF(L63&gt;0,1,0)))</f>
        <v>2.5805634490804762E-2</v>
      </c>
      <c r="N63" s="286"/>
    </row>
    <row r="64" spans="1:14" s="266" customFormat="1" ht="44.25" x14ac:dyDescent="0.55000000000000004">
      <c r="A64" s="114" t="s">
        <v>62</v>
      </c>
      <c r="B64" s="821">
        <v>0</v>
      </c>
      <c r="C64" s="749">
        <f t="shared" si="0"/>
        <v>0</v>
      </c>
      <c r="D64" s="755">
        <v>1658689.32</v>
      </c>
      <c r="E64" s="750">
        <f>IF(ISBLANK(D64),"  ",IF(H64&gt;0,D64/F64,IF(D64&gt;0,1,0)))</f>
        <v>1</v>
      </c>
      <c r="F64" s="747">
        <f t="shared" si="11"/>
        <v>1658689.32</v>
      </c>
      <c r="G64" s="812">
        <f>IF(ISBLANK(F64),"  ",IF(F76&gt;0,F64/F76,IF(F64&gt;0,1,0)))</f>
        <v>4.2236077096822911E-3</v>
      </c>
      <c r="H64" s="290">
        <v>0</v>
      </c>
      <c r="I64" s="58">
        <f t="shared" si="8"/>
        <v>0</v>
      </c>
      <c r="J64" s="70">
        <v>2414075</v>
      </c>
      <c r="K64" s="60">
        <f t="shared" si="9"/>
        <v>1</v>
      </c>
      <c r="L64" s="44">
        <f t="shared" si="10"/>
        <v>2414075</v>
      </c>
      <c r="M64" s="62">
        <f>IF(ISBLANK(L64),"  ",IF(L76&gt;0,L64/L76,IF(L64&gt;0,1,0)))</f>
        <v>8.2707226419093376E-3</v>
      </c>
      <c r="N64" s="286"/>
    </row>
    <row r="65" spans="1:14" s="266" customFormat="1" ht="44.25" x14ac:dyDescent="0.55000000000000004">
      <c r="A65" s="90" t="s">
        <v>63</v>
      </c>
      <c r="B65" s="821">
        <v>0</v>
      </c>
      <c r="C65" s="749">
        <f t="shared" si="0"/>
        <v>0</v>
      </c>
      <c r="D65" s="755">
        <v>73958367.549999997</v>
      </c>
      <c r="E65" s="750">
        <f>IF(ISBLANK(D65),"  ",IF(H65&gt;0,D65/F65,IF(D65&gt;0,1,0)))</f>
        <v>1</v>
      </c>
      <c r="F65" s="747">
        <f t="shared" si="11"/>
        <v>73958367.549999997</v>
      </c>
      <c r="G65" s="812">
        <f>IF(ISBLANK(F65),"  ",IF(F76&gt;0,F65/F76,IF(F65&gt;0,1,0)))</f>
        <v>0.18832407468548515</v>
      </c>
      <c r="H65" s="290">
        <v>0</v>
      </c>
      <c r="I65" s="58">
        <f t="shared" si="8"/>
        <v>0</v>
      </c>
      <c r="J65" s="70">
        <v>54425339</v>
      </c>
      <c r="K65" s="60">
        <f t="shared" si="9"/>
        <v>1</v>
      </c>
      <c r="L65" s="44">
        <f t="shared" si="10"/>
        <v>54425339</v>
      </c>
      <c r="M65" s="62">
        <f>IF(ISBLANK(L65),"  ",IF(L76&gt;0,L65/L76,IF(L65&gt;0,1,0)))</f>
        <v>0.1864635040588595</v>
      </c>
      <c r="N65" s="286"/>
    </row>
    <row r="66" spans="1:14" s="266" customFormat="1" ht="44.25" x14ac:dyDescent="0.55000000000000004">
      <c r="A66" s="297" t="s">
        <v>64</v>
      </c>
      <c r="B66" s="821">
        <v>41496879.380000003</v>
      </c>
      <c r="C66" s="749">
        <f t="shared" si="0"/>
        <v>0.93377145845598253</v>
      </c>
      <c r="D66" s="755">
        <v>2943201.76</v>
      </c>
      <c r="E66" s="750">
        <f>IF(ISBLANK(D66),"  ",IF(H66&gt;0,D66/F66,IF(D66&gt;0,1,0)))</f>
        <v>6.6228541544017527E-2</v>
      </c>
      <c r="F66" s="747">
        <f t="shared" si="11"/>
        <v>44440081.140000001</v>
      </c>
      <c r="G66" s="812">
        <f>IF(ISBLANK(F66),"  ",IF(F76&gt;0,F66/F76,IF(F66&gt;0,1,0)))</f>
        <v>0.11316011205872513</v>
      </c>
      <c r="H66" s="290">
        <v>66322798</v>
      </c>
      <c r="I66" s="58">
        <f t="shared" si="8"/>
        <v>0.95774054277250986</v>
      </c>
      <c r="J66" s="70">
        <v>2926435</v>
      </c>
      <c r="K66" s="60">
        <f t="shared" si="9"/>
        <v>4.2259457227490159E-2</v>
      </c>
      <c r="L66" s="44">
        <f t="shared" si="10"/>
        <v>69249233</v>
      </c>
      <c r="M66" s="62">
        <f>IF(ISBLANK(L66),"  ",IF(L76&gt;0,L66/L76,IF(L66&gt;0,1,0)))</f>
        <v>0.23725078935325342</v>
      </c>
      <c r="N66" s="286"/>
    </row>
    <row r="67" spans="1:14" s="268" customFormat="1" ht="45" x14ac:dyDescent="0.6">
      <c r="A67" s="301" t="s">
        <v>65</v>
      </c>
      <c r="B67" s="825">
        <v>73836957.330000028</v>
      </c>
      <c r="C67" s="766">
        <f t="shared" si="0"/>
        <v>0.26818509054192435</v>
      </c>
      <c r="D67" s="770">
        <v>201483930.87</v>
      </c>
      <c r="E67" s="767">
        <f>IF(ISBLANK(D67),"  ",IF(H67&gt;0,D67/F67,IF(D67&gt;0,1,0)))</f>
        <v>0.73181490945807581</v>
      </c>
      <c r="F67" s="769">
        <f>F66+F65+F64+F63+F62+F61+F60+F59+F58+F57+F56</f>
        <v>275320888.19999999</v>
      </c>
      <c r="G67" s="815">
        <f>IF(ISBLANK(F67),"  ",IF(F76&gt;0,F67/F76,IF(F67&gt;0,1,0)))</f>
        <v>0.70106403412430252</v>
      </c>
      <c r="H67" s="298">
        <v>81433774</v>
      </c>
      <c r="I67" s="81">
        <f t="shared" si="8"/>
        <v>0.36270793218357472</v>
      </c>
      <c r="J67" s="92">
        <v>143082336</v>
      </c>
      <c r="K67" s="84">
        <f t="shared" si="9"/>
        <v>0.63729206781642533</v>
      </c>
      <c r="L67" s="298">
        <f>L66+L65+L64+L63+L62+L61+L60+L59+L58+L57+L56</f>
        <v>224516110</v>
      </c>
      <c r="M67" s="83">
        <f>IF(ISBLANK(L67),"  ",IF(L76&gt;0,L67/L76,IF(L67&gt;0,1,0)))</f>
        <v>0.76920165050812728</v>
      </c>
      <c r="N67" s="269"/>
    </row>
    <row r="68" spans="1:14" s="266" customFormat="1" ht="45" x14ac:dyDescent="0.6">
      <c r="A68" s="282" t="s">
        <v>66</v>
      </c>
      <c r="B68" s="821"/>
      <c r="C68" s="759" t="s">
        <v>4</v>
      </c>
      <c r="D68" s="755"/>
      <c r="E68" s="760" t="s">
        <v>4</v>
      </c>
      <c r="F68" s="747"/>
      <c r="G68" s="814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820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549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821">
        <v>14681039.999999996</v>
      </c>
      <c r="C70" s="749">
        <f t="shared" si="0"/>
        <v>1</v>
      </c>
      <c r="D70" s="755">
        <v>0</v>
      </c>
      <c r="E70" s="750">
        <f t="shared" si="0"/>
        <v>0</v>
      </c>
      <c r="F70" s="747">
        <f>D70+B70</f>
        <v>14681039.999999996</v>
      </c>
      <c r="G70" s="812">
        <f>IF(ISBLANK(F70),"  ",IF(F76&gt;0,F70/F76,IF(F70&gt;0,1,0)))</f>
        <v>3.7383103021459189E-2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821"/>
      <c r="C71" s="759" t="s">
        <v>4</v>
      </c>
      <c r="D71" s="755"/>
      <c r="E71" s="760" t="s">
        <v>4</v>
      </c>
      <c r="F71" s="747"/>
      <c r="G71" s="814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820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549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821">
        <v>0</v>
      </c>
      <c r="C73" s="749">
        <f t="shared" si="0"/>
        <v>0</v>
      </c>
      <c r="D73" s="755">
        <v>11433539.390000001</v>
      </c>
      <c r="E73" s="750">
        <f>IF(ISBLANK(D73),"  ",IF(H73&gt;0,D73/F73,IF(D73&gt;0,1,0)))</f>
        <v>1</v>
      </c>
      <c r="F73" s="747">
        <f>D73+B73</f>
        <v>11433539.390000001</v>
      </c>
      <c r="G73" s="812">
        <f>IF(ISBLANK(F73),"  ",IF(F76&gt;0,F73/F76,IF(F73&gt;0,1,0)))</f>
        <v>2.9113821699026893E-2</v>
      </c>
      <c r="H73" s="290">
        <v>0</v>
      </c>
      <c r="I73" s="58">
        <f>IF(ISBLANK(H73),"  ",IF(L73&gt;0,H73/L73,IF(H73&gt;0,1,0)))</f>
        <v>0</v>
      </c>
      <c r="J73" s="70">
        <v>12970245</v>
      </c>
      <c r="K73" s="60">
        <f>IF(ISBLANK(J73),"  ",IF(L73&gt;0,J73/L73,IF(J73&gt;0,1,0)))</f>
        <v>1</v>
      </c>
      <c r="L73" s="44">
        <f>J73+H73</f>
        <v>12970245</v>
      </c>
      <c r="M73" s="62">
        <f>IF(ISBLANK(L73),"  ",IF(L76&gt;0,L73/L76,IF(L73&gt;0,1,0)))</f>
        <v>4.4436605736197662E-2</v>
      </c>
    </row>
    <row r="74" spans="1:14" s="268" customFormat="1" ht="45" x14ac:dyDescent="0.6">
      <c r="A74" s="296" t="s">
        <v>72</v>
      </c>
      <c r="B74" s="826">
        <v>14681039.999999996</v>
      </c>
      <c r="C74" s="766">
        <f t="shared" si="0"/>
        <v>0.56217792294298941</v>
      </c>
      <c r="D74" s="784">
        <v>11433539.390000001</v>
      </c>
      <c r="E74" s="767">
        <f>IF(ISBLANK(D74),"  ",IF(H74&gt;0,D74/F74,IF(D74&gt;0,1,0)))</f>
        <v>1</v>
      </c>
      <c r="F74" s="779">
        <f>F73+F72+F71+F70+F69</f>
        <v>26114579.389999997</v>
      </c>
      <c r="G74" s="817">
        <f>IF(ISBLANK(F74),"  ",IF(F76&gt;0,F74/F76,IF(F74&gt;0,1,0)))</f>
        <v>6.6496924720486086E-2</v>
      </c>
      <c r="H74" s="118">
        <v>0</v>
      </c>
      <c r="I74" s="81">
        <f>IF(ISBLANK(H74),"  ",IF(L74&gt;0,H74/L74,IF(H74&gt;0,1,0)))</f>
        <v>0</v>
      </c>
      <c r="J74" s="96">
        <v>12970245</v>
      </c>
      <c r="K74" s="84">
        <f>IF(ISBLANK(J74),"  ",IF(L74&gt;0,J74/L74,IF(J74&gt;0,1,0)))</f>
        <v>1</v>
      </c>
      <c r="L74" s="119">
        <f>L73+L72+L71+L70+L69</f>
        <v>12970245</v>
      </c>
      <c r="M74" s="83">
        <f>IF(ISBLANK(L74),"  ",IF(L76&gt;0,L74/L76,IF(L74&gt;0,1,0)))</f>
        <v>4.4436605736197662E-2</v>
      </c>
    </row>
    <row r="75" spans="1:14" s="268" customFormat="1" ht="45" x14ac:dyDescent="0.6">
      <c r="A75" s="296" t="s">
        <v>73</v>
      </c>
      <c r="B75" s="826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815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564">
        <v>179801132.89000005</v>
      </c>
      <c r="C76" s="829">
        <f t="shared" si="0"/>
        <v>0.45783706564398352</v>
      </c>
      <c r="D76" s="830">
        <v>212917470.25999999</v>
      </c>
      <c r="E76" s="831">
        <f>IF(ISBLANK(D76),"  ",IF(F76&gt;0,D76/F76,IF(D76&gt;0,1,0)))</f>
        <v>0.5421629343560167</v>
      </c>
      <c r="F76" s="830">
        <f>F74+F67+F47+F40+F48+F75</f>
        <v>392718603.14999998</v>
      </c>
      <c r="G76" s="833">
        <f>IF(ISBLANK(F76),"  ",IF(F76&gt;0,F76/F76,IF(F76&gt;0,1,0)))</f>
        <v>1</v>
      </c>
      <c r="H76" s="122">
        <v>135829411</v>
      </c>
      <c r="I76" s="123">
        <f>IF(ISBLANK(H76),"  ",IF(L76&gt;0,H76/L76,IF(H76&gt;0,1,0)))</f>
        <v>0.46535728384367064</v>
      </c>
      <c r="J76" s="122">
        <v>156052581</v>
      </c>
      <c r="K76" s="124">
        <f>IF(ISBLANK(J76),"  ",IF(L76&gt;0,J76/L76,IF(J76&gt;0,1,0)))</f>
        <v>0.53464271615632941</v>
      </c>
      <c r="L76" s="122">
        <f>L74+L67+L47+L40+L48+L75</f>
        <v>291881992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44.25" hidden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13" sqref="D13:D7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83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836"/>
      <c r="C4" s="740"/>
      <c r="D4" s="739"/>
      <c r="E4" s="740"/>
      <c r="F4" s="739"/>
      <c r="G4" s="793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820"/>
      <c r="C5" s="656"/>
      <c r="D5" s="651"/>
      <c r="E5" s="656"/>
      <c r="F5" s="651"/>
      <c r="G5" s="796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837" t="s">
        <v>135</v>
      </c>
      <c r="C6" s="659"/>
      <c r="D6" s="660"/>
      <c r="E6" s="659"/>
      <c r="F6" s="660"/>
      <c r="G6" s="799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820" t="s">
        <v>4</v>
      </c>
      <c r="C7" s="656"/>
      <c r="D7" s="651" t="s">
        <v>4</v>
      </c>
      <c r="E7" s="656"/>
      <c r="F7" s="651" t="s">
        <v>4</v>
      </c>
      <c r="G7" s="796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820" t="s">
        <v>4</v>
      </c>
      <c r="C8" s="656"/>
      <c r="D8" s="651" t="s">
        <v>4</v>
      </c>
      <c r="E8" s="656"/>
      <c r="F8" s="651" t="s">
        <v>4</v>
      </c>
      <c r="G8" s="796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838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802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839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805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821" t="s">
        <v>4</v>
      </c>
      <c r="C11" s="746"/>
      <c r="D11" s="747" t="s">
        <v>4</v>
      </c>
      <c r="E11" s="746"/>
      <c r="F11" s="747" t="s">
        <v>4</v>
      </c>
      <c r="G11" s="80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824" t="s">
        <v>4</v>
      </c>
      <c r="C12" s="675" t="s">
        <v>4</v>
      </c>
      <c r="D12" s="676"/>
      <c r="E12" s="677"/>
      <c r="F12" s="676"/>
      <c r="G12" s="811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819">
        <v>41249864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41249864</v>
      </c>
      <c r="G13" s="549">
        <f>IF(ISBLANK(F13),"  ",IF(F76&gt;0,F13/F76,IF(F13&gt;0,1,0)))</f>
        <v>8.5343943676299869E-2</v>
      </c>
      <c r="H13" s="9">
        <v>70183496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70183496</v>
      </c>
      <c r="M13" s="56">
        <f>IF(ISBLANK(L13),"  ",IF(L76&gt;0,L13/L76,IF(L13&gt;0,1,0)))</f>
        <v>0.14094605392225787</v>
      </c>
      <c r="N13" s="57"/>
    </row>
    <row r="14" spans="1:17" s="266" customFormat="1" ht="44.25" x14ac:dyDescent="0.55000000000000004">
      <c r="A14" s="281" t="s">
        <v>14</v>
      </c>
      <c r="B14" s="820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81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821">
        <v>49884943.960000001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49884943.960000001</v>
      </c>
      <c r="G15" s="813">
        <f>IF(ISBLANK(F15),"  ",IF(F77&gt;0,F15/F77,IF(F15&gt;0,1,0)))</f>
        <v>1</v>
      </c>
      <c r="H15" s="292">
        <v>20394123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20394123</v>
      </c>
      <c r="M15" s="66">
        <f>IF(ISBLANK(L15),"  ",IF(L76&gt;0,L15/L76,IF(L15&gt;0,1,0)))</f>
        <v>4.0956511486050222E-2</v>
      </c>
      <c r="N15" s="286"/>
    </row>
    <row r="16" spans="1:17" s="266" customFormat="1" ht="44.25" x14ac:dyDescent="0.55000000000000004">
      <c r="A16" s="67" t="s">
        <v>16</v>
      </c>
      <c r="B16" s="820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549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821">
        <v>4063992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4063992</v>
      </c>
      <c r="G17" s="812">
        <f>IF(ISBLANK(F17),"  ",IF(F76&gt;0,F17/F76,IF(F17&gt;0,1,0)))</f>
        <v>8.408199948221241E-3</v>
      </c>
      <c r="H17" s="290">
        <v>4278231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4278231</v>
      </c>
      <c r="M17" s="62">
        <f>IF(ISBLANK(L17),"  ",IF(L76&gt;0,L17/L76,IF(L17&gt;0,1,0)))</f>
        <v>8.5917603366163931E-3</v>
      </c>
      <c r="N17" s="286"/>
    </row>
    <row r="18" spans="1:14" s="266" customFormat="1" ht="44.25" x14ac:dyDescent="0.55000000000000004">
      <c r="A18" s="69" t="s">
        <v>18</v>
      </c>
      <c r="B18" s="821">
        <v>15491045.960000001</v>
      </c>
      <c r="C18" s="749">
        <f t="shared" si="0"/>
        <v>1</v>
      </c>
      <c r="D18" s="755">
        <v>0</v>
      </c>
      <c r="E18" s="750">
        <f t="shared" si="0"/>
        <v>0</v>
      </c>
      <c r="F18" s="747">
        <f t="shared" si="1"/>
        <v>15491045.960000001</v>
      </c>
      <c r="G18" s="812">
        <f>IF(ISBLANK(F18),"  ",IF(F76&gt;0,F18/F76,IF(F18&gt;0,1,0)))</f>
        <v>3.2050213641848922E-2</v>
      </c>
      <c r="H18" s="290">
        <v>16115892</v>
      </c>
      <c r="I18" s="58">
        <f t="shared" si="3"/>
        <v>1</v>
      </c>
      <c r="J18" s="70">
        <v>0</v>
      </c>
      <c r="K18" s="60">
        <f t="shared" si="4"/>
        <v>0</v>
      </c>
      <c r="L18" s="44">
        <f t="shared" si="2"/>
        <v>16115892</v>
      </c>
      <c r="M18" s="62">
        <f>IF(ISBLANK(L18),"  ",IF(L76&gt;0,L18/L76,IF(L18&gt;0,1,0)))</f>
        <v>3.2364751149433824E-2</v>
      </c>
      <c r="N18" s="286"/>
    </row>
    <row r="19" spans="1:14" s="266" customFormat="1" ht="44.25" x14ac:dyDescent="0.55000000000000004">
      <c r="A19" s="69" t="s">
        <v>19</v>
      </c>
      <c r="B19" s="821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81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821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81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821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81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821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81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821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81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821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81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821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81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821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81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821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81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821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81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821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81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821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81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821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81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821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81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821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81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821">
        <v>30329906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30329906</v>
      </c>
      <c r="G34" s="812">
        <f>IF(ISBLANK(F34),"  ",IF(F76&gt;0,F34/F76,IF(F34&gt;0,1,0)))</f>
        <v>6.2751086630769726E-2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821"/>
      <c r="C35" s="759" t="s">
        <v>4</v>
      </c>
      <c r="D35" s="755"/>
      <c r="E35" s="760" t="s">
        <v>4</v>
      </c>
      <c r="F35" s="747"/>
      <c r="G35" s="814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821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81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821"/>
      <c r="C37" s="759" t="s">
        <v>4</v>
      </c>
      <c r="D37" s="755"/>
      <c r="E37" s="760" t="s">
        <v>4</v>
      </c>
      <c r="F37" s="747"/>
      <c r="G37" s="814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82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81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82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81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823">
        <v>91134807.960000008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91134807.960000008</v>
      </c>
      <c r="G40" s="815">
        <f>IF(ISBLANK(F40),"  ",IF(F76&gt;0,F40/F76,IF(F40&gt;0,1,0)))</f>
        <v>0.18855344389713977</v>
      </c>
      <c r="H40" s="295">
        <v>90577619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90577619</v>
      </c>
      <c r="M40" s="83">
        <f>IF(ISBLANK(L40),"  ",IF(L76&gt;0,L40/L76,IF(L40&gt;0,1,0)))</f>
        <v>0.1819025654083081</v>
      </c>
      <c r="N40" s="269"/>
    </row>
    <row r="41" spans="1:14" s="266" customFormat="1" ht="45" x14ac:dyDescent="0.6">
      <c r="A41" s="296" t="s">
        <v>39</v>
      </c>
      <c r="B41" s="821"/>
      <c r="C41" s="759" t="s">
        <v>4</v>
      </c>
      <c r="D41" s="755"/>
      <c r="E41" s="760" t="s">
        <v>4</v>
      </c>
      <c r="F41" s="747"/>
      <c r="G41" s="814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82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549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821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81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821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81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821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81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821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81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825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815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826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815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820"/>
      <c r="C49" s="710" t="s">
        <v>4</v>
      </c>
      <c r="D49" s="685"/>
      <c r="E49" s="711" t="s">
        <v>4</v>
      </c>
      <c r="F49" s="676"/>
      <c r="G49" s="816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820">
        <v>34928569.550000004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34928569.550000004</v>
      </c>
      <c r="G50" s="549">
        <f>IF(ISBLANK(F50),"  ",IF(F76&gt;0,F50/F76,IF(F50&gt;0,1,0)))</f>
        <v>7.2265495769123583E-2</v>
      </c>
      <c r="H50" s="98">
        <v>39945427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39945427</v>
      </c>
      <c r="M50" s="56">
        <f>IF(ISBLANK(L50),"  ",IF(L76&gt;0,L50/L76,IF(L50&gt;0,1,0)))</f>
        <v>8.0220431137964621E-2</v>
      </c>
      <c r="N50" s="286"/>
    </row>
    <row r="51" spans="1:14" s="266" customFormat="1" ht="44.25" x14ac:dyDescent="0.55000000000000004">
      <c r="A51" s="289" t="s">
        <v>49</v>
      </c>
      <c r="B51" s="821">
        <v>3037734.61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3037734.61</v>
      </c>
      <c r="G51" s="812">
        <f>IF(ISBLANK(F51),"  ",IF(F76&gt;0,F51/F76,IF(F51&gt;0,1,0)))</f>
        <v>6.2849237868853759E-3</v>
      </c>
      <c r="H51" s="292">
        <v>3581512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3581512</v>
      </c>
      <c r="M51" s="62">
        <f>IF(ISBLANK(L51),"  ",IF(L76&gt;0,L51/L76,IF(L51&gt;0,1,0)))</f>
        <v>7.1925739275685791E-3</v>
      </c>
      <c r="N51" s="286"/>
    </row>
    <row r="52" spans="1:14" s="266" customFormat="1" ht="44.25" x14ac:dyDescent="0.55000000000000004">
      <c r="A52" s="104" t="s">
        <v>50</v>
      </c>
      <c r="B52" s="827">
        <v>758258.28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758258.28</v>
      </c>
      <c r="G52" s="812">
        <f>IF(ISBLANK(F52),"  ",IF(F76&gt;0,F52/F76,IF(F52&gt;0,1,0)))</f>
        <v>1.5687991587174208E-3</v>
      </c>
      <c r="H52" s="105">
        <v>757830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757830</v>
      </c>
      <c r="M52" s="62">
        <f>IF(ISBLANK(L52),"  ",IF(L76&gt;0,L52/L76,IF(L52&gt;0,1,0)))</f>
        <v>1.5219126166628218E-3</v>
      </c>
      <c r="N52" s="286"/>
    </row>
    <row r="53" spans="1:14" s="266" customFormat="1" ht="44.25" x14ac:dyDescent="0.55000000000000004">
      <c r="A53" s="104" t="s">
        <v>51</v>
      </c>
      <c r="B53" s="827">
        <v>735659.09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735659.09</v>
      </c>
      <c r="G53" s="812">
        <f>IF(ISBLANK(F53),"  ",IF(F76&gt;0,F53/F76,IF(F53&gt;0,1,0)))</f>
        <v>1.5220425439928242E-3</v>
      </c>
      <c r="H53" s="105">
        <v>732631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732631</v>
      </c>
      <c r="M53" s="62">
        <f>IF(ISBLANK(L53),"  ",IF(L76&gt;0,L53/L76,IF(L53&gt;0,1,0)))</f>
        <v>1.4713067076498685E-3</v>
      </c>
      <c r="N53" s="286"/>
    </row>
    <row r="54" spans="1:14" s="266" customFormat="1" ht="44.25" x14ac:dyDescent="0.55000000000000004">
      <c r="A54" s="104" t="s">
        <v>52</v>
      </c>
      <c r="B54" s="827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81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821">
        <v>222893.53</v>
      </c>
      <c r="C55" s="749">
        <f t="shared" si="0"/>
        <v>0.1110639530983791</v>
      </c>
      <c r="D55" s="755">
        <v>1784000.01</v>
      </c>
      <c r="E55" s="750">
        <f t="shared" si="0"/>
        <v>9.4955237441318303</v>
      </c>
      <c r="F55" s="774">
        <f t="shared" si="7"/>
        <v>2006893.54</v>
      </c>
      <c r="G55" s="812">
        <f>IF(ISBLANK(F55),"  ",IF(F76&gt;0,F55/F76,IF(F55&gt;0,1,0)))</f>
        <v>4.1521642166405699E-3</v>
      </c>
      <c r="H55" s="292">
        <v>187878</v>
      </c>
      <c r="I55" s="58">
        <f t="shared" si="8"/>
        <v>9.4616835005982863E-2</v>
      </c>
      <c r="J55" s="70">
        <v>1797794</v>
      </c>
      <c r="K55" s="60">
        <f t="shared" si="9"/>
        <v>0.90538316499401716</v>
      </c>
      <c r="L55" s="103">
        <f t="shared" si="10"/>
        <v>1985672</v>
      </c>
      <c r="M55" s="62">
        <f>IF(ISBLANK(L55),"  ",IF(L76&gt;0,L55/L76,IF(L55&gt;0,1,0)))</f>
        <v>3.9877271543144223E-3</v>
      </c>
      <c r="N55" s="286"/>
    </row>
    <row r="56" spans="1:14" s="268" customFormat="1" ht="45" x14ac:dyDescent="0.6">
      <c r="A56" s="299" t="s">
        <v>54</v>
      </c>
      <c r="B56" s="825">
        <v>39683115.060000002</v>
      </c>
      <c r="C56" s="766">
        <f t="shared" si="0"/>
        <v>0.95697795694278553</v>
      </c>
      <c r="D56" s="770">
        <v>1784000.01</v>
      </c>
      <c r="E56" s="767">
        <f t="shared" si="0"/>
        <v>3.9464418513254142E-2</v>
      </c>
      <c r="F56" s="779">
        <f>F55+F53+F52+F51+F50+F54</f>
        <v>41467115.070000008</v>
      </c>
      <c r="G56" s="815">
        <f>IF(ISBLANK(F56),"  ",IF(F76&gt;0,F56/F76,IF(F56&gt;0,1,0)))</f>
        <v>8.5793425475359772E-2</v>
      </c>
      <c r="H56" s="300">
        <v>45205278</v>
      </c>
      <c r="I56" s="81">
        <f t="shared" si="8"/>
        <v>0.96175156381268012</v>
      </c>
      <c r="J56" s="92">
        <v>1797794</v>
      </c>
      <c r="K56" s="84">
        <f t="shared" si="9"/>
        <v>3.8248436187319844E-2</v>
      </c>
      <c r="L56" s="103">
        <f t="shared" si="10"/>
        <v>47003072</v>
      </c>
      <c r="M56" s="83">
        <f>IF(ISBLANK(L56),"  ",IF(L76&gt;0,L56/L76,IF(L56&gt;0,1,0)))</f>
        <v>9.4393951544160318E-2</v>
      </c>
      <c r="N56" s="269"/>
    </row>
    <row r="57" spans="1:14" s="266" customFormat="1" ht="44.25" x14ac:dyDescent="0.55000000000000004">
      <c r="A57" s="51" t="s">
        <v>55</v>
      </c>
      <c r="B57" s="828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81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821">
        <v>0</v>
      </c>
      <c r="C58" s="749">
        <f t="shared" si="0"/>
        <v>0</v>
      </c>
      <c r="D58" s="755">
        <v>9516105.9299999997</v>
      </c>
      <c r="E58" s="750">
        <f t="shared" si="0"/>
        <v>1</v>
      </c>
      <c r="F58" s="747">
        <f t="shared" si="11"/>
        <v>9516105.9299999997</v>
      </c>
      <c r="G58" s="812">
        <f>IF(ISBLANK(F58),"  ",IF(F76&gt;0,F58/F76,IF(F58&gt;0,1,0)))</f>
        <v>1.9688356027249523E-2</v>
      </c>
      <c r="H58" s="290">
        <v>0</v>
      </c>
      <c r="I58" s="58">
        <f t="shared" si="8"/>
        <v>0</v>
      </c>
      <c r="J58" s="70">
        <v>9527000</v>
      </c>
      <c r="K58" s="60">
        <f t="shared" si="9"/>
        <v>1</v>
      </c>
      <c r="L58" s="44">
        <f t="shared" si="10"/>
        <v>9527000</v>
      </c>
      <c r="M58" s="62">
        <f>IF(ISBLANK(L58),"  ",IF(L76&gt;0,L58/L76,IF(L58&gt;0,1,0)))</f>
        <v>1.9132604276614416E-2</v>
      </c>
      <c r="N58" s="286"/>
    </row>
    <row r="59" spans="1:14" s="266" customFormat="1" ht="44.25" x14ac:dyDescent="0.55000000000000004">
      <c r="A59" s="90" t="s">
        <v>57</v>
      </c>
      <c r="B59" s="821">
        <v>1207731.9099999999</v>
      </c>
      <c r="C59" s="749">
        <f t="shared" si="0"/>
        <v>0.21521599693219187</v>
      </c>
      <c r="D59" s="755">
        <v>4403988.07</v>
      </c>
      <c r="E59" s="750">
        <f t="shared" si="0"/>
        <v>3.7464488349737564</v>
      </c>
      <c r="F59" s="747">
        <f t="shared" si="11"/>
        <v>5611719.9800000004</v>
      </c>
      <c r="G59" s="812">
        <f>IF(ISBLANK(F59),"  ",IF(F76&gt;0,F59/F76,IF(F59&gt;0,1,0)))</f>
        <v>1.1610373161479675E-2</v>
      </c>
      <c r="H59" s="290">
        <v>1175510</v>
      </c>
      <c r="I59" s="58">
        <f t="shared" si="8"/>
        <v>0.21658366359527664</v>
      </c>
      <c r="J59" s="70">
        <v>4252000</v>
      </c>
      <c r="K59" s="60">
        <f t="shared" si="9"/>
        <v>0.7834163364047233</v>
      </c>
      <c r="L59" s="44">
        <f t="shared" si="10"/>
        <v>5427510</v>
      </c>
      <c r="M59" s="62">
        <f>IF(ISBLANK(L59),"  ",IF(L76&gt;0,L59/L76,IF(L59&gt;0,1,0)))</f>
        <v>1.089980067569723E-2</v>
      </c>
      <c r="N59" s="286"/>
    </row>
    <row r="60" spans="1:14" s="266" customFormat="1" ht="44.25" x14ac:dyDescent="0.55000000000000004">
      <c r="A60" s="297" t="s">
        <v>58</v>
      </c>
      <c r="B60" s="822">
        <v>0</v>
      </c>
      <c r="C60" s="749">
        <f t="shared" si="0"/>
        <v>0</v>
      </c>
      <c r="D60" s="763">
        <v>14229599.16</v>
      </c>
      <c r="E60" s="750">
        <f t="shared" si="0"/>
        <v>1</v>
      </c>
      <c r="F60" s="764">
        <f t="shared" si="11"/>
        <v>14229599.16</v>
      </c>
      <c r="G60" s="812">
        <f>IF(ISBLANK(F60),"  ",IF(F76&gt;0,F60/F76,IF(F60&gt;0,1,0)))</f>
        <v>2.944034213657926E-2</v>
      </c>
      <c r="H60" s="294">
        <v>0</v>
      </c>
      <c r="I60" s="58">
        <f t="shared" si="8"/>
        <v>0</v>
      </c>
      <c r="J60" s="78">
        <v>14244000</v>
      </c>
      <c r="K60" s="60">
        <f t="shared" si="9"/>
        <v>1</v>
      </c>
      <c r="L60" s="79">
        <f t="shared" si="10"/>
        <v>14244000</v>
      </c>
      <c r="M60" s="62">
        <f>IF(ISBLANK(L60),"  ",IF(L76&gt;0,L60/L76,IF(L60&gt;0,1,0)))</f>
        <v>2.8605522758066101E-2</v>
      </c>
      <c r="N60" s="286"/>
    </row>
    <row r="61" spans="1:14" s="266" customFormat="1" ht="44.25" x14ac:dyDescent="0.55000000000000004">
      <c r="A61" s="113" t="s">
        <v>59</v>
      </c>
      <c r="B61" s="821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81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821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81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821">
        <v>0</v>
      </c>
      <c r="C63" s="749">
        <f t="shared" si="0"/>
        <v>0</v>
      </c>
      <c r="D63" s="755">
        <v>12367383.709999999</v>
      </c>
      <c r="E63" s="750">
        <f t="shared" si="0"/>
        <v>1</v>
      </c>
      <c r="F63" s="747">
        <f t="shared" si="11"/>
        <v>12367383.709999999</v>
      </c>
      <c r="G63" s="812">
        <f>IF(ISBLANK(F63),"  ",IF(F76&gt;0,F63/F76,IF(F63&gt;0,1,0)))</f>
        <v>2.55875097859578E-2</v>
      </c>
      <c r="H63" s="290">
        <v>0</v>
      </c>
      <c r="I63" s="58">
        <f t="shared" si="8"/>
        <v>0</v>
      </c>
      <c r="J63" s="70">
        <v>11176600</v>
      </c>
      <c r="K63" s="60">
        <f t="shared" si="9"/>
        <v>1</v>
      </c>
      <c r="L63" s="44">
        <f t="shared" si="10"/>
        <v>11176600</v>
      </c>
      <c r="M63" s="62">
        <f>IF(ISBLANK(L63),"  ",IF(L76&gt;0,L63/L76,IF(L63&gt;0,1,0)))</f>
        <v>2.2445414606697668E-2</v>
      </c>
      <c r="N63" s="286"/>
    </row>
    <row r="64" spans="1:14" s="266" customFormat="1" ht="44.25" x14ac:dyDescent="0.55000000000000004">
      <c r="A64" s="114" t="s">
        <v>62</v>
      </c>
      <c r="B64" s="821">
        <v>0</v>
      </c>
      <c r="C64" s="749">
        <f t="shared" si="0"/>
        <v>0</v>
      </c>
      <c r="D64" s="755">
        <v>778201.43</v>
      </c>
      <c r="E64" s="750">
        <f t="shared" si="0"/>
        <v>1</v>
      </c>
      <c r="F64" s="747">
        <f t="shared" si="11"/>
        <v>778201.43</v>
      </c>
      <c r="G64" s="812">
        <f>IF(ISBLANK(F64),"  ",IF(F76&gt;0,F64/F76,IF(F64&gt;0,1,0)))</f>
        <v>1.6100605570659825E-3</v>
      </c>
      <c r="H64" s="290">
        <v>0</v>
      </c>
      <c r="I64" s="58">
        <f t="shared" si="8"/>
        <v>0</v>
      </c>
      <c r="J64" s="70">
        <v>779000</v>
      </c>
      <c r="K64" s="60">
        <f t="shared" si="9"/>
        <v>1</v>
      </c>
      <c r="L64" s="44">
        <f t="shared" si="10"/>
        <v>779000</v>
      </c>
      <c r="M64" s="62">
        <f>IF(ISBLANK(L64),"  ",IF(L76&gt;0,L64/L76,IF(L64&gt;0,1,0)))</f>
        <v>1.5644272836656482E-3</v>
      </c>
      <c r="N64" s="286"/>
    </row>
    <row r="65" spans="1:14" s="266" customFormat="1" ht="44.25" x14ac:dyDescent="0.55000000000000004">
      <c r="A65" s="90" t="s">
        <v>63</v>
      </c>
      <c r="B65" s="821">
        <v>0</v>
      </c>
      <c r="C65" s="749">
        <f t="shared" si="0"/>
        <v>0</v>
      </c>
      <c r="D65" s="755">
        <v>240740780.62</v>
      </c>
      <c r="E65" s="750">
        <f t="shared" si="0"/>
        <v>1</v>
      </c>
      <c r="F65" s="747">
        <f t="shared" si="11"/>
        <v>240740780.62</v>
      </c>
      <c r="G65" s="812">
        <f>IF(ISBLANK(F65),"  ",IF(F76&gt;0,F65/F76,IF(F65&gt;0,1,0)))</f>
        <v>0.49808085723195944</v>
      </c>
      <c r="H65" s="290">
        <v>0</v>
      </c>
      <c r="I65" s="58">
        <f t="shared" si="8"/>
        <v>0</v>
      </c>
      <c r="J65" s="70">
        <v>221786800</v>
      </c>
      <c r="K65" s="60">
        <f t="shared" si="9"/>
        <v>1</v>
      </c>
      <c r="L65" s="44">
        <f t="shared" si="10"/>
        <v>221786800</v>
      </c>
      <c r="M65" s="62">
        <f>IF(ISBLANK(L65),"  ",IF(L76&gt;0,L65/L76,IF(L65&gt;0,1,0)))</f>
        <v>0.4454034930383779</v>
      </c>
      <c r="N65" s="286"/>
    </row>
    <row r="66" spans="1:14" s="266" customFormat="1" ht="44.25" x14ac:dyDescent="0.55000000000000004">
      <c r="A66" s="297" t="s">
        <v>64</v>
      </c>
      <c r="B66" s="821">
        <v>364049.89999999997</v>
      </c>
      <c r="C66" s="749">
        <f t="shared" si="0"/>
        <v>1.170446508882454E-2</v>
      </c>
      <c r="D66" s="755">
        <v>30739456.09</v>
      </c>
      <c r="E66" s="750">
        <f t="shared" si="0"/>
        <v>0.87733763928980402</v>
      </c>
      <c r="F66" s="747">
        <f t="shared" si="11"/>
        <v>31103505.989999998</v>
      </c>
      <c r="G66" s="812">
        <f>IF(ISBLANK(F66),"  ",IF(F76&gt;0,F66/F76,IF(F66&gt;0,1,0)))</f>
        <v>6.4351627034358594E-2</v>
      </c>
      <c r="H66" s="290">
        <v>35037202</v>
      </c>
      <c r="I66" s="58">
        <f t="shared" si="8"/>
        <v>0.57993056233491802</v>
      </c>
      <c r="J66" s="70">
        <v>25379000</v>
      </c>
      <c r="K66" s="60">
        <f t="shared" si="9"/>
        <v>0.42006943766508198</v>
      </c>
      <c r="L66" s="44">
        <f t="shared" si="10"/>
        <v>60416202</v>
      </c>
      <c r="M66" s="62">
        <f>IF(ISBLANK(L66),"  ",IF(L76&gt;0,L66/L76,IF(L66&gt;0,1,0)))</f>
        <v>0.12133087905552645</v>
      </c>
      <c r="N66" s="286"/>
    </row>
    <row r="67" spans="1:14" s="268" customFormat="1" ht="45" x14ac:dyDescent="0.6">
      <c r="A67" s="301" t="s">
        <v>65</v>
      </c>
      <c r="B67" s="825">
        <v>41254896.870000005</v>
      </c>
      <c r="C67" s="766">
        <f t="shared" si="0"/>
        <v>0.1159449856200708</v>
      </c>
      <c r="D67" s="770">
        <v>314559515.01999998</v>
      </c>
      <c r="E67" s="767">
        <f t="shared" si="0"/>
        <v>3.8635136413954703</v>
      </c>
      <c r="F67" s="769">
        <f>F66+F65+F64+F63+F62+F61+F60+F59+F58+F57+F56</f>
        <v>355814411.89000005</v>
      </c>
      <c r="G67" s="815">
        <f>IF(ISBLANK(F67),"  ",IF(F76&gt;0,F67/F76,IF(F67&gt;0,1,0)))</f>
        <v>0.73616255141001019</v>
      </c>
      <c r="H67" s="298">
        <v>81417990</v>
      </c>
      <c r="I67" s="81">
        <f t="shared" si="8"/>
        <v>0.21983461915549757</v>
      </c>
      <c r="J67" s="92">
        <v>288942194</v>
      </c>
      <c r="K67" s="84">
        <f t="shared" si="9"/>
        <v>0.78016538084450249</v>
      </c>
      <c r="L67" s="298">
        <f>L66+L65+L64+L63+L62+L61+L60+L59+L58+L57+L56</f>
        <v>370360184</v>
      </c>
      <c r="M67" s="83">
        <f>IF(ISBLANK(L67),"  ",IF(L76&gt;0,L67/L76,IF(L67&gt;0,1,0)))</f>
        <v>0.74377609323880578</v>
      </c>
      <c r="N67" s="269"/>
    </row>
    <row r="68" spans="1:14" s="266" customFormat="1" ht="45" x14ac:dyDescent="0.6">
      <c r="A68" s="282" t="s">
        <v>66</v>
      </c>
      <c r="B68" s="821"/>
      <c r="C68" s="759" t="s">
        <v>4</v>
      </c>
      <c r="D68" s="755"/>
      <c r="E68" s="760" t="s">
        <v>4</v>
      </c>
      <c r="F68" s="747"/>
      <c r="G68" s="814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820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549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821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81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821"/>
      <c r="C71" s="759" t="s">
        <v>4</v>
      </c>
      <c r="D71" s="755"/>
      <c r="E71" s="760" t="s">
        <v>4</v>
      </c>
      <c r="F71" s="747"/>
      <c r="G71" s="814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820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549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821">
        <v>0</v>
      </c>
      <c r="C73" s="749">
        <f t="shared" si="0"/>
        <v>0</v>
      </c>
      <c r="D73" s="755">
        <v>36387525.829999998</v>
      </c>
      <c r="E73" s="750">
        <f t="shared" si="0"/>
        <v>1</v>
      </c>
      <c r="F73" s="747">
        <f>D73+B73</f>
        <v>36387525.829999998</v>
      </c>
      <c r="G73" s="812">
        <f>IF(ISBLANK(F73),"  ",IF(F76&gt;0,F73/F76,IF(F73&gt;0,1,0)))</f>
        <v>7.5284004692850057E-2</v>
      </c>
      <c r="H73" s="290">
        <v>0</v>
      </c>
      <c r="I73" s="58">
        <f>IF(ISBLANK(H73),"  ",IF(L73&gt;0,H73/L73,IF(H73&gt;0,1,0)))</f>
        <v>0</v>
      </c>
      <c r="J73" s="70">
        <v>37008000</v>
      </c>
      <c r="K73" s="60">
        <f>IF(ISBLANK(J73),"  ",IF(L73&gt;0,J73/L73,IF(J73&gt;0,1,0)))</f>
        <v>1</v>
      </c>
      <c r="L73" s="44">
        <f>J73+H73</f>
        <v>37008000</v>
      </c>
      <c r="M73" s="62">
        <f>IF(ISBLANK(L73),"  ",IF(L76&gt;0,L73/L76,IF(L73&gt;0,1,0)))</f>
        <v>7.432134135288615E-2</v>
      </c>
    </row>
    <row r="74" spans="1:14" s="268" customFormat="1" ht="45" x14ac:dyDescent="0.6">
      <c r="A74" s="296" t="s">
        <v>72</v>
      </c>
      <c r="B74" s="826">
        <v>0</v>
      </c>
      <c r="C74" s="766">
        <f t="shared" si="0"/>
        <v>0</v>
      </c>
      <c r="D74" s="784">
        <v>36387525.829999998</v>
      </c>
      <c r="E74" s="767">
        <f t="shared" si="0"/>
        <v>1</v>
      </c>
      <c r="F74" s="779">
        <f>F73+F72+F71+F70+F69</f>
        <v>36387525.829999998</v>
      </c>
      <c r="G74" s="817">
        <f>IF(ISBLANK(F74),"  ",IF(F76&gt;0,F74/F76,IF(F74&gt;0,1,0)))</f>
        <v>7.5284004692850057E-2</v>
      </c>
      <c r="H74" s="118">
        <v>0</v>
      </c>
      <c r="I74" s="81">
        <f>IF(ISBLANK(H74),"  ",IF(L74&gt;0,H74/L74,IF(H74&gt;0,1,0)))</f>
        <v>0</v>
      </c>
      <c r="J74" s="96">
        <v>37008000</v>
      </c>
      <c r="K74" s="84">
        <f>IF(ISBLANK(J74),"  ",IF(L74&gt;0,J74/L74,IF(J74&gt;0,1,0)))</f>
        <v>1</v>
      </c>
      <c r="L74" s="119">
        <f>L73+L72+L71+L70+L69</f>
        <v>37008000</v>
      </c>
      <c r="M74" s="83">
        <f>IF(ISBLANK(L74),"  ",IF(L76&gt;0,L74/L76,IF(L74&gt;0,1,0)))</f>
        <v>7.432134135288615E-2</v>
      </c>
    </row>
    <row r="75" spans="1:14" s="268" customFormat="1" ht="45" x14ac:dyDescent="0.6">
      <c r="A75" s="296" t="s">
        <v>73</v>
      </c>
      <c r="B75" s="826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815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787">
        <v>132389704.83000001</v>
      </c>
      <c r="C76" s="788">
        <f t="shared" si="0"/>
        <v>0.27390780033440804</v>
      </c>
      <c r="D76" s="787">
        <v>350947040.84999996</v>
      </c>
      <c r="E76" s="789">
        <f>IF(ISBLANK(D76),"  ",IF(F76&gt;0,D76/F76,IF(D76&gt;0,1,0)))</f>
        <v>0.7260921996655918</v>
      </c>
      <c r="F76" s="787">
        <f>F74+F67+F47+F40+F48+F75</f>
        <v>483336745.68000007</v>
      </c>
      <c r="G76" s="818">
        <f>IF(ISBLANK(F76),"  ",IF(F76&gt;0,F76/F76,IF(F76&gt;0,1,0)))</f>
        <v>1</v>
      </c>
      <c r="H76" s="122">
        <v>171995609</v>
      </c>
      <c r="I76" s="123">
        <f>IF(ISBLANK(H76),"  ",IF(L76&gt;0,H76/L76,IF(H76&gt;0,1,0)))</f>
        <v>0.34541029960242481</v>
      </c>
      <c r="J76" s="122">
        <v>325950194</v>
      </c>
      <c r="K76" s="124">
        <f>IF(ISBLANK(J76),"  ",IF(L76&gt;0,J76/L76,IF(J76&gt;0,1,0)))</f>
        <v>0.65458970039757525</v>
      </c>
      <c r="L76" s="122">
        <f>L74+L67+L47+L40+L48+L75</f>
        <v>497945803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76" sqref="B76:G7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82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739"/>
      <c r="C4" s="740"/>
      <c r="D4" s="739"/>
      <c r="E4" s="740"/>
      <c r="F4" s="739"/>
      <c r="G4" s="741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39577832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39577832</v>
      </c>
      <c r="G13" s="683">
        <f>IF(ISBLANK(F13),"  ",IF(F76&gt;0,F13/F76,IF(F13&gt;0,1,0)))</f>
        <v>0.30088838146878205</v>
      </c>
      <c r="H13" s="9">
        <v>64533394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64533394</v>
      </c>
      <c r="M13" s="56">
        <f>IF(ISBLANK(L13),"  ",IF(L76&gt;0,L13/L76,IF(L13&gt;0,1,0)))</f>
        <v>0.50790316120702894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30829805.66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30829805.66</v>
      </c>
      <c r="G15" s="757">
        <f>IF(ISBLANK(F15),"  ",IF(F77&gt;0,F15/F77,IF(F15&gt;0,1,0)))</f>
        <v>1</v>
      </c>
      <c r="H15" s="292">
        <v>5228825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5228825</v>
      </c>
      <c r="M15" s="66">
        <f>IF(ISBLANK(L15),"  ",IF(L76&gt;0,L15/L76,IF(L15&gt;0,1,0)))</f>
        <v>4.115290677100205E-2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2861178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2861178</v>
      </c>
      <c r="G17" s="752">
        <f>IF(ISBLANK(F17),"  ",IF(F76&gt;0,F17/F76,IF(F17&gt;0,1,0)))</f>
        <v>2.1751954920473836E-2</v>
      </c>
      <c r="H17" s="290">
        <v>3012009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3012009</v>
      </c>
      <c r="M17" s="62">
        <f>IF(ISBLANK(L17),"  ",IF(L76&gt;0,L17/L76,IF(L17&gt;0,1,0)))</f>
        <v>2.3705694026940873E-2</v>
      </c>
      <c r="N17" s="286"/>
    </row>
    <row r="18" spans="1:14" s="266" customFormat="1" ht="44.25" x14ac:dyDescent="0.55000000000000004">
      <c r="A18" s="69" t="s">
        <v>18</v>
      </c>
      <c r="B18" s="738">
        <v>2179049.66</v>
      </c>
      <c r="C18" s="749">
        <f t="shared" si="0"/>
        <v>1</v>
      </c>
      <c r="D18" s="755">
        <v>0</v>
      </c>
      <c r="E18" s="750">
        <f t="shared" si="0"/>
        <v>0</v>
      </c>
      <c r="F18" s="747">
        <f t="shared" si="1"/>
        <v>2179049.66</v>
      </c>
      <c r="G18" s="752">
        <f>IF(ISBLANK(F18),"  ",IF(F76&gt;0,F18/F76,IF(F18&gt;0,1,0)))</f>
        <v>1.6566110173429911E-2</v>
      </c>
      <c r="H18" s="290">
        <v>2216816</v>
      </c>
      <c r="I18" s="58">
        <f t="shared" si="3"/>
        <v>1</v>
      </c>
      <c r="J18" s="70">
        <v>0</v>
      </c>
      <c r="K18" s="60">
        <f t="shared" si="4"/>
        <v>0</v>
      </c>
      <c r="L18" s="44">
        <f t="shared" si="2"/>
        <v>2216816</v>
      </c>
      <c r="M18" s="62">
        <f>IF(ISBLANK(L18),"  ",IF(L76&gt;0,L18/L76,IF(L18&gt;0,1,0)))</f>
        <v>1.7447212744061177E-2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25789578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25789578</v>
      </c>
      <c r="G34" s="752">
        <f>IF(ISBLANK(F34),"  ",IF(F76&gt;0,F34/F76,IF(F34&gt;0,1,0)))</f>
        <v>0.19606390726967837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70407637.659999996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70407637.659999996</v>
      </c>
      <c r="G40" s="768">
        <f>IF(ISBLANK(F40),"  ",IF(F76&gt;0,F40/F76,IF(F40&gt;0,1,0)))</f>
        <v>0.5352703538323641</v>
      </c>
      <c r="H40" s="295">
        <v>69762219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69762219</v>
      </c>
      <c r="M40" s="83">
        <f>IF(ISBLANK(L40),"  ",IF(L76&gt;0,L40/L76,IF(L40&gt;0,1,0)))</f>
        <v>0.54905606797803097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0</v>
      </c>
      <c r="C50" s="679">
        <f t="shared" si="0"/>
        <v>0</v>
      </c>
      <c r="D50" s="685">
        <v>0</v>
      </c>
      <c r="E50" s="681">
        <f t="shared" si="0"/>
        <v>0</v>
      </c>
      <c r="F50" s="713">
        <f t="shared" ref="F50:F55" si="7">D50+B50</f>
        <v>0</v>
      </c>
      <c r="G50" s="683">
        <f>IF(ISBLANK(F50),"  ",IF(F76&gt;0,F50/F76,IF(F50&gt;0,1,0)))</f>
        <v>0</v>
      </c>
      <c r="H50" s="98">
        <v>0</v>
      </c>
      <c r="I50" s="52">
        <f t="shared" ref="I50:I67" si="8">IF(ISBLANK(H50),"  ",IF(L50&gt;0,H50/L50,IF(H50&gt;0,1,0)))</f>
        <v>0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0</v>
      </c>
      <c r="M50" s="56">
        <f>IF(ISBLANK(L50),"  ",IF(L76&gt;0,L50/L76,IF(L50&gt;0,1,0)))</f>
        <v>0</v>
      </c>
      <c r="N50" s="286"/>
    </row>
    <row r="51" spans="1:14" s="266" customFormat="1" ht="44.25" x14ac:dyDescent="0.55000000000000004">
      <c r="A51" s="289" t="s">
        <v>49</v>
      </c>
      <c r="B51" s="753">
        <v>0</v>
      </c>
      <c r="C51" s="749">
        <f t="shared" si="0"/>
        <v>0</v>
      </c>
      <c r="D51" s="755">
        <v>0</v>
      </c>
      <c r="E51" s="750">
        <f t="shared" si="0"/>
        <v>0</v>
      </c>
      <c r="F51" s="774">
        <f t="shared" si="7"/>
        <v>0</v>
      </c>
      <c r="G51" s="752">
        <f>IF(ISBLANK(F51),"  ",IF(F76&gt;0,F51/F76,IF(F51&gt;0,1,0)))</f>
        <v>0</v>
      </c>
      <c r="H51" s="292">
        <v>0</v>
      </c>
      <c r="I51" s="58">
        <f t="shared" si="8"/>
        <v>0</v>
      </c>
      <c r="J51" s="70">
        <v>0</v>
      </c>
      <c r="K51" s="60">
        <f t="shared" si="9"/>
        <v>0</v>
      </c>
      <c r="L51" s="103">
        <f t="shared" si="10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0</v>
      </c>
      <c r="E52" s="750">
        <f t="shared" si="0"/>
        <v>0</v>
      </c>
      <c r="F52" s="777">
        <f t="shared" si="7"/>
        <v>0</v>
      </c>
      <c r="G52" s="752">
        <f>IF(ISBLANK(F52),"  ",IF(F76&gt;0,F52/F76,IF(F52&gt;0,1,0)))</f>
        <v>0</v>
      </c>
      <c r="H52" s="105">
        <v>0</v>
      </c>
      <c r="I52" s="58">
        <f t="shared" si="8"/>
        <v>0</v>
      </c>
      <c r="J52" s="106">
        <v>0</v>
      </c>
      <c r="K52" s="60">
        <f t="shared" si="9"/>
        <v>0</v>
      </c>
      <c r="L52" s="107">
        <f t="shared" si="10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775">
        <v>0</v>
      </c>
      <c r="C53" s="749">
        <f t="shared" si="0"/>
        <v>0</v>
      </c>
      <c r="D53" s="776">
        <v>0</v>
      </c>
      <c r="E53" s="750">
        <f t="shared" si="0"/>
        <v>0</v>
      </c>
      <c r="F53" s="777">
        <f t="shared" si="7"/>
        <v>0</v>
      </c>
      <c r="G53" s="752">
        <f>IF(ISBLANK(F53),"  ",IF(F76&gt;0,F53/F76,IF(F53&gt;0,1,0)))</f>
        <v>0</v>
      </c>
      <c r="H53" s="105">
        <v>0</v>
      </c>
      <c r="I53" s="58">
        <f t="shared" si="8"/>
        <v>0</v>
      </c>
      <c r="J53" s="106">
        <v>0</v>
      </c>
      <c r="K53" s="60">
        <f t="shared" si="9"/>
        <v>0</v>
      </c>
      <c r="L53" s="107">
        <f t="shared" si="10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0</v>
      </c>
      <c r="C55" s="749">
        <f t="shared" si="0"/>
        <v>0</v>
      </c>
      <c r="D55" s="755">
        <v>0</v>
      </c>
      <c r="E55" s="750">
        <f t="shared" si="0"/>
        <v>0</v>
      </c>
      <c r="F55" s="774">
        <f t="shared" si="7"/>
        <v>0</v>
      </c>
      <c r="G55" s="752">
        <f>IF(ISBLANK(F55),"  ",IF(F76&gt;0,F55/F76,IF(F55&gt;0,1,0)))</f>
        <v>0</v>
      </c>
      <c r="H55" s="292">
        <v>0</v>
      </c>
      <c r="I55" s="58">
        <f t="shared" si="8"/>
        <v>0</v>
      </c>
      <c r="J55" s="70">
        <v>0</v>
      </c>
      <c r="K55" s="60">
        <f t="shared" si="9"/>
        <v>0</v>
      </c>
      <c r="L55" s="103">
        <f t="shared" si="10"/>
        <v>0</v>
      </c>
      <c r="M55" s="62">
        <f>IF(ISBLANK(L55),"  ",IF(L76&gt;0,L55/L76,IF(L55&gt;0,1,0)))</f>
        <v>0</v>
      </c>
      <c r="N55" s="286"/>
    </row>
    <row r="56" spans="1:14" s="268" customFormat="1" ht="45" x14ac:dyDescent="0.6">
      <c r="A56" s="299" t="s">
        <v>54</v>
      </c>
      <c r="B56" s="778">
        <v>0</v>
      </c>
      <c r="C56" s="766">
        <f t="shared" si="0"/>
        <v>0</v>
      </c>
      <c r="D56" s="770">
        <v>0</v>
      </c>
      <c r="E56" s="767">
        <f t="shared" si="0"/>
        <v>0</v>
      </c>
      <c r="F56" s="779">
        <f>F55+F53+F52+F51+F50+F54</f>
        <v>0</v>
      </c>
      <c r="G56" s="768">
        <f>IF(ISBLANK(F56),"  ",IF(F76&gt;0,F56/F76,IF(F56&gt;0,1,0)))</f>
        <v>0</v>
      </c>
      <c r="H56" s="300">
        <v>0</v>
      </c>
      <c r="I56" s="81">
        <f t="shared" si="8"/>
        <v>0</v>
      </c>
      <c r="J56" s="92">
        <v>0</v>
      </c>
      <c r="K56" s="84">
        <f t="shared" si="9"/>
        <v>0</v>
      </c>
      <c r="L56" s="103">
        <f t="shared" si="10"/>
        <v>0</v>
      </c>
      <c r="M56" s="83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5712714</v>
      </c>
      <c r="C59" s="749">
        <f t="shared" si="0"/>
        <v>0.82772312387270508</v>
      </c>
      <c r="D59" s="755">
        <v>1189006.92</v>
      </c>
      <c r="E59" s="750">
        <f t="shared" si="0"/>
        <v>0.21974831294712929</v>
      </c>
      <c r="F59" s="747">
        <f t="shared" si="11"/>
        <v>6901720.9199999999</v>
      </c>
      <c r="G59" s="752">
        <f>IF(ISBLANK(F59),"  ",IF(F76&gt;0,F59/F76,IF(F59&gt;0,1,0)))</f>
        <v>5.246996947604491E-2</v>
      </c>
      <c r="H59" s="290">
        <v>5410767</v>
      </c>
      <c r="I59" s="58">
        <f t="shared" si="8"/>
        <v>0.80628145784230032</v>
      </c>
      <c r="J59" s="70">
        <v>1300000</v>
      </c>
      <c r="K59" s="60">
        <f t="shared" si="9"/>
        <v>0.19371854215769971</v>
      </c>
      <c r="L59" s="44">
        <f t="shared" si="10"/>
        <v>6710767</v>
      </c>
      <c r="M59" s="62">
        <f>IF(ISBLANK(L59),"  ",IF(L76&gt;0,L59/L76,IF(L59&gt;0,1,0)))</f>
        <v>5.2816372457084933E-2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13035201.210000001</v>
      </c>
      <c r="E60" s="750">
        <f t="shared" si="0"/>
        <v>1</v>
      </c>
      <c r="F60" s="764">
        <f t="shared" si="11"/>
        <v>13035201.210000001</v>
      </c>
      <c r="G60" s="752">
        <f>IF(ISBLANK(F60),"  ",IF(F76&gt;0,F60/F76,IF(F60&gt;0,1,0)))</f>
        <v>9.9099430059655866E-2</v>
      </c>
      <c r="H60" s="294">
        <v>0</v>
      </c>
      <c r="I60" s="58">
        <f t="shared" si="8"/>
        <v>0</v>
      </c>
      <c r="J60" s="78">
        <v>13000000</v>
      </c>
      <c r="K60" s="60">
        <f t="shared" si="9"/>
        <v>1</v>
      </c>
      <c r="L60" s="79">
        <f t="shared" si="10"/>
        <v>13000000</v>
      </c>
      <c r="M60" s="62">
        <f>IF(ISBLANK(L60),"  ",IF(L76&gt;0,L60/L76,IF(L60&gt;0,1,0)))</f>
        <v>0.10231510674444577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143632.97</v>
      </c>
      <c r="E64" s="750">
        <f t="shared" si="0"/>
        <v>1</v>
      </c>
      <c r="F64" s="747">
        <f t="shared" si="11"/>
        <v>143632.97</v>
      </c>
      <c r="G64" s="752">
        <f>IF(ISBLANK(F64),"  ",IF(F76&gt;0,F64/F76,IF(F64&gt;0,1,0)))</f>
        <v>1.0919620829370879E-3</v>
      </c>
      <c r="H64" s="290">
        <v>0</v>
      </c>
      <c r="I64" s="58">
        <f t="shared" si="8"/>
        <v>0</v>
      </c>
      <c r="J64" s="70">
        <v>120000</v>
      </c>
      <c r="K64" s="60">
        <f t="shared" si="9"/>
        <v>1</v>
      </c>
      <c r="L64" s="44">
        <f t="shared" si="10"/>
        <v>120000</v>
      </c>
      <c r="M64" s="62">
        <f>IF(ISBLANK(L64),"  ",IF(L76&gt;0,L64/L76,IF(L64&gt;0,1,0)))</f>
        <v>9.4444713917949947E-4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8595258.6799999997</v>
      </c>
      <c r="E65" s="750">
        <f t="shared" si="0"/>
        <v>1</v>
      </c>
      <c r="F65" s="747">
        <f t="shared" si="11"/>
        <v>8595258.6799999997</v>
      </c>
      <c r="G65" s="752">
        <f>IF(ISBLANK(F65),"  ",IF(F76&gt;0,F65/F76,IF(F65&gt;0,1,0)))</f>
        <v>6.5345001023065133E-2</v>
      </c>
      <c r="H65" s="290">
        <v>0</v>
      </c>
      <c r="I65" s="58">
        <f t="shared" si="8"/>
        <v>0</v>
      </c>
      <c r="J65" s="70">
        <v>8550000</v>
      </c>
      <c r="K65" s="60">
        <f t="shared" si="9"/>
        <v>1</v>
      </c>
      <c r="L65" s="44">
        <f t="shared" si="10"/>
        <v>8550000</v>
      </c>
      <c r="M65" s="62">
        <f>IF(ISBLANK(L65),"  ",IF(L76&gt;0,L65/L76,IF(L65&gt;0,1,0)))</f>
        <v>6.7291858666539334E-2</v>
      </c>
      <c r="N65" s="286"/>
    </row>
    <row r="66" spans="1:14" s="266" customFormat="1" ht="44.25" x14ac:dyDescent="0.55000000000000004">
      <c r="A66" s="297" t="s">
        <v>64</v>
      </c>
      <c r="B66" s="738">
        <v>241105</v>
      </c>
      <c r="C66" s="749">
        <f t="shared" si="0"/>
        <v>1.952791473274227E-2</v>
      </c>
      <c r="D66" s="755">
        <v>12105579.390000001</v>
      </c>
      <c r="E66" s="750">
        <f t="shared" si="0"/>
        <v>8.6641707629544804</v>
      </c>
      <c r="F66" s="747">
        <f t="shared" si="11"/>
        <v>12346684.390000001</v>
      </c>
      <c r="G66" s="752">
        <f>IF(ISBLANK(F66),"  ",IF(F76&gt;0,F66/F76,IF(F66&gt;0,1,0)))</f>
        <v>9.3865017230175138E-2</v>
      </c>
      <c r="H66" s="290">
        <v>1397200</v>
      </c>
      <c r="I66" s="58">
        <f t="shared" si="8"/>
        <v>0.1769234665451046</v>
      </c>
      <c r="J66" s="70">
        <v>6500000</v>
      </c>
      <c r="K66" s="60">
        <f t="shared" si="9"/>
        <v>0.8230765334548954</v>
      </c>
      <c r="L66" s="44">
        <f t="shared" si="10"/>
        <v>7897200</v>
      </c>
      <c r="M66" s="62">
        <f>IF(ISBLANK(L66),"  ",IF(L76&gt;0,L66/L76,IF(L66&gt;0,1,0)))</f>
        <v>6.2154066229402859E-2</v>
      </c>
      <c r="N66" s="286"/>
    </row>
    <row r="67" spans="1:14" s="268" customFormat="1" ht="45" x14ac:dyDescent="0.6">
      <c r="A67" s="301" t="s">
        <v>65</v>
      </c>
      <c r="B67" s="769">
        <v>5953819</v>
      </c>
      <c r="C67" s="766">
        <f t="shared" si="0"/>
        <v>0.1451354565323392</v>
      </c>
      <c r="D67" s="770">
        <v>35068679.170000002</v>
      </c>
      <c r="E67" s="767">
        <f t="shared" si="0"/>
        <v>5.1511235542122931</v>
      </c>
      <c r="F67" s="769">
        <f>F66+F65+F64+F63+F62+F61+F60+F59+F58+F57+F56</f>
        <v>41022498.170000002</v>
      </c>
      <c r="G67" s="768">
        <f>IF(ISBLANK(F67),"  ",IF(F76&gt;0,F67/F76,IF(F67&gt;0,1,0)))</f>
        <v>0.31187137987187813</v>
      </c>
      <c r="H67" s="298">
        <v>6807967</v>
      </c>
      <c r="I67" s="81">
        <f t="shared" si="8"/>
        <v>0.1876612049401776</v>
      </c>
      <c r="J67" s="92">
        <v>29470000</v>
      </c>
      <c r="K67" s="84">
        <f t="shared" si="9"/>
        <v>0.81233879505982243</v>
      </c>
      <c r="L67" s="298">
        <f>L66+L65+L64+L63+L62+L61+L60+L59+L58+L57+L56</f>
        <v>36277967</v>
      </c>
      <c r="M67" s="83">
        <f>IF(ISBLANK(L67),"  ",IF(L76&gt;0,L67/L76,IF(L67&gt;0,1,0)))</f>
        <v>0.28552185123665241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683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12935478</v>
      </c>
      <c r="C73" s="749">
        <f t="shared" si="0"/>
        <v>0.64334950274902436</v>
      </c>
      <c r="D73" s="755">
        <v>7170977.2699999996</v>
      </c>
      <c r="E73" s="750">
        <f t="shared" si="0"/>
        <v>0.55083928323837061</v>
      </c>
      <c r="F73" s="747">
        <f>D73+B73</f>
        <v>20106455.27</v>
      </c>
      <c r="G73" s="752">
        <f>IF(ISBLANK(F73),"  ",IF(F76&gt;0,F73/F76,IF(F73&gt;0,1,0)))</f>
        <v>0.15285826629575777</v>
      </c>
      <c r="H73" s="290">
        <v>13018275</v>
      </c>
      <c r="I73" s="58">
        <f>IF(ISBLANK(H73),"  ",IF(L73&gt;0,H73/L73,IF(H73&gt;0,1,0)))</f>
        <v>0.61937885007213955</v>
      </c>
      <c r="J73" s="70">
        <v>8000000</v>
      </c>
      <c r="K73" s="60">
        <f>IF(ISBLANK(J73),"  ",IF(L73&gt;0,J73/L73,IF(J73&gt;0,1,0)))</f>
        <v>0.38062114992786039</v>
      </c>
      <c r="L73" s="44">
        <f>J73+H73</f>
        <v>21018275</v>
      </c>
      <c r="M73" s="62">
        <f>IF(ISBLANK(L73),"  ",IF(L76&gt;0,L73/L76,IF(L73&gt;0,1,0)))</f>
        <v>0.16542208078531662</v>
      </c>
    </row>
    <row r="74" spans="1:14" s="268" customFormat="1" ht="45" x14ac:dyDescent="0.6">
      <c r="A74" s="296" t="s">
        <v>72</v>
      </c>
      <c r="B74" s="783">
        <v>12935478</v>
      </c>
      <c r="C74" s="766">
        <f t="shared" si="0"/>
        <v>0.64334950274902436</v>
      </c>
      <c r="D74" s="784">
        <v>7170977.2699999996</v>
      </c>
      <c r="E74" s="767">
        <f t="shared" si="0"/>
        <v>0.55083928323837061</v>
      </c>
      <c r="F74" s="779">
        <f>F73+F72+F71+F70+F69</f>
        <v>20106455.27</v>
      </c>
      <c r="G74" s="785">
        <f>IF(ISBLANK(F74),"  ",IF(F76&gt;0,F74/F76,IF(F74&gt;0,1,0)))</f>
        <v>0.15285826629575777</v>
      </c>
      <c r="H74" s="118">
        <v>13018275</v>
      </c>
      <c r="I74" s="81">
        <f>IF(ISBLANK(H74),"  ",IF(L74&gt;0,H74/L74,IF(H74&gt;0,1,0)))</f>
        <v>0.61937885007213955</v>
      </c>
      <c r="J74" s="96">
        <v>8000000</v>
      </c>
      <c r="K74" s="84">
        <f>IF(ISBLANK(J74),"  ",IF(L74&gt;0,J74/L74,IF(J74&gt;0,1,0)))</f>
        <v>0.38062114992786039</v>
      </c>
      <c r="L74" s="119">
        <f>L73+L72+L71+L70+L69</f>
        <v>21018275</v>
      </c>
      <c r="M74" s="83">
        <f>IF(ISBLANK(L74),"  ",IF(L76&gt;0,L74/L76,IF(L74&gt;0,1,0)))</f>
        <v>0.16542208078531662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564">
        <v>89296934.659999996</v>
      </c>
      <c r="C76" s="829">
        <f t="shared" si="0"/>
        <v>0.67887523854189347</v>
      </c>
      <c r="D76" s="830">
        <v>42239656.439999998</v>
      </c>
      <c r="E76" s="831">
        <f>IF(ISBLANK(D76),"  ",IF(F76&gt;0,D76/F76,IF(D76&gt;0,1,0)))</f>
        <v>0.32112476145810653</v>
      </c>
      <c r="F76" s="830">
        <f>F74+F67+F47+F40+F48+F75</f>
        <v>131536591.09999999</v>
      </c>
      <c r="G76" s="832">
        <f>IF(ISBLANK(F76),"  ",IF(F76&gt;0,F76/F76,IF(F76&gt;0,1,0)))</f>
        <v>1</v>
      </c>
      <c r="H76" s="122">
        <v>89588461</v>
      </c>
      <c r="I76" s="123">
        <f>IF(ISBLANK(H76),"  ",IF(L76&gt;0,H76/L76,IF(H76&gt;0,1,0)))</f>
        <v>0.70509638079120129</v>
      </c>
      <c r="J76" s="122">
        <v>37470000</v>
      </c>
      <c r="K76" s="124">
        <f>IF(ISBLANK(J76),"  ",IF(L76&gt;0,J76/L76,IF(J76&gt;0,1,0)))</f>
        <v>0.29490361920879871</v>
      </c>
      <c r="L76" s="122">
        <f>L74+L67+L47+L40+L48+L75</f>
        <v>127058461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E53" sqref="E53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89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836"/>
      <c r="C4" s="740"/>
      <c r="D4" s="739"/>
      <c r="E4" s="740"/>
      <c r="F4" s="739"/>
      <c r="G4" s="740"/>
      <c r="H4" s="841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820"/>
      <c r="C5" s="656"/>
      <c r="D5" s="651"/>
      <c r="E5" s="656"/>
      <c r="F5" s="651"/>
      <c r="G5" s="656"/>
      <c r="H5" s="709"/>
      <c r="I5" s="22"/>
      <c r="J5" s="273"/>
      <c r="K5" s="22"/>
      <c r="L5" s="273"/>
      <c r="M5" s="23"/>
    </row>
    <row r="6" spans="1:17" s="266" customFormat="1" ht="45" x14ac:dyDescent="0.6">
      <c r="A6" s="282"/>
      <c r="B6" s="837" t="s">
        <v>135</v>
      </c>
      <c r="C6" s="659"/>
      <c r="D6" s="660"/>
      <c r="E6" s="659"/>
      <c r="F6" s="660"/>
      <c r="G6" s="659"/>
      <c r="H6" s="842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820" t="s">
        <v>4</v>
      </c>
      <c r="C7" s="656"/>
      <c r="D7" s="651" t="s">
        <v>4</v>
      </c>
      <c r="E7" s="656"/>
      <c r="F7" s="651" t="s">
        <v>4</v>
      </c>
      <c r="G7" s="656"/>
      <c r="H7" s="709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820" t="s">
        <v>4</v>
      </c>
      <c r="C8" s="656"/>
      <c r="D8" s="651" t="s">
        <v>4</v>
      </c>
      <c r="E8" s="656"/>
      <c r="F8" s="651" t="s">
        <v>4</v>
      </c>
      <c r="G8" s="656"/>
      <c r="H8" s="709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838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3" t="s">
        <v>6</v>
      </c>
      <c r="H9" s="843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839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7" t="s">
        <v>9</v>
      </c>
      <c r="H10" s="844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821" t="s">
        <v>4</v>
      </c>
      <c r="C11" s="746"/>
      <c r="D11" s="747" t="s">
        <v>4</v>
      </c>
      <c r="E11" s="746"/>
      <c r="F11" s="747" t="s">
        <v>4</v>
      </c>
      <c r="G11" s="746"/>
      <c r="H11" s="753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824" t="s">
        <v>4</v>
      </c>
      <c r="C12" s="675" t="s">
        <v>4</v>
      </c>
      <c r="D12" s="676"/>
      <c r="E12" s="677"/>
      <c r="F12" s="676"/>
      <c r="G12" s="677"/>
      <c r="H12" s="845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819">
        <v>7188562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7188562</v>
      </c>
      <c r="G13" s="679">
        <f>IF(ISBLANK(F13),"  ",IF(F76&gt;0,F13/F76,IF(F13&gt;0,1,0)))</f>
        <v>0.11316363955557809</v>
      </c>
      <c r="H13" s="846">
        <v>12352289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12352289</v>
      </c>
      <c r="M13" s="56">
        <f>IF(ISBLANK(L13),"  ",IF(L76&gt;0,L13/L76,IF(L13&gt;0,1,0)))</f>
        <v>0.20056453894730306</v>
      </c>
      <c r="N13" s="57"/>
    </row>
    <row r="14" spans="1:17" s="266" customFormat="1" ht="44.25" x14ac:dyDescent="0.55000000000000004">
      <c r="A14" s="281" t="s">
        <v>14</v>
      </c>
      <c r="B14" s="820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49">
        <f>IF(ISBLANK(F14),"  ",IF(F76&gt;0,F14/F76,IF(F14&gt;0,1,0)))</f>
        <v>0</v>
      </c>
      <c r="H14" s="709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821">
        <v>6261484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6261484</v>
      </c>
      <c r="G15" s="754">
        <f>IF(ISBLANK(F15),"  ",IF(F77&gt;0,F15/F77,IF(F15&gt;0,1,0)))</f>
        <v>1</v>
      </c>
      <c r="H15" s="753">
        <v>97556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97556</v>
      </c>
      <c r="M15" s="66">
        <f>IF(ISBLANK(L15),"  ",IF(L76&gt;0,L15/L76,IF(L15&gt;0,1,0)))</f>
        <v>1.584020108462739E-3</v>
      </c>
      <c r="N15" s="286"/>
    </row>
    <row r="16" spans="1:17" s="266" customFormat="1" ht="44.25" x14ac:dyDescent="0.55000000000000004">
      <c r="A16" s="67" t="s">
        <v>16</v>
      </c>
      <c r="B16" s="820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79">
        <f>IF(ISBLANK(F16),"  ",IF(F76&gt;0,F16/F76,IF(F16&gt;0,1,0)))</f>
        <v>0</v>
      </c>
      <c r="H16" s="709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821">
        <v>92670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92670</v>
      </c>
      <c r="G17" s="749">
        <f>IF(ISBLANK(F17),"  ",IF(F76&gt;0,F17/F76,IF(F17&gt;0,1,0)))</f>
        <v>1.4588278542517158E-3</v>
      </c>
      <c r="H17" s="753">
        <v>97556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97556</v>
      </c>
      <c r="M17" s="62">
        <f>IF(ISBLANK(L17),"  ",IF(L76&gt;0,L17/L76,IF(L17&gt;0,1,0)))</f>
        <v>1.584020108462739E-3</v>
      </c>
      <c r="N17" s="286"/>
    </row>
    <row r="18" spans="1:14" s="266" customFormat="1" ht="44.25" x14ac:dyDescent="0.55000000000000004">
      <c r="A18" s="69" t="s">
        <v>18</v>
      </c>
      <c r="B18" s="821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49">
        <f>IF(ISBLANK(F18),"  ",IF(F76&gt;0,F18/F76,IF(F18&gt;0,1,0)))</f>
        <v>0</v>
      </c>
      <c r="H18" s="753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821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49">
        <f>IF(ISBLANK(F19),"  ",IF(F76&gt;0,F19/F76,IF(F19&gt;0,1,0)))</f>
        <v>0</v>
      </c>
      <c r="H19" s="753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821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49">
        <f>IF(ISBLANK(F20),"  ",IF(F77&gt;0,F20/F77,IF(F20&gt;0,1,0)))</f>
        <v>0</v>
      </c>
      <c r="H20" s="753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821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49">
        <f>IF(ISBLANK(F21),"  ",IF(F76&gt;0,F21/F76,IF(F21&gt;0,1,0)))</f>
        <v>0</v>
      </c>
      <c r="H21" s="753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821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49">
        <f>IF(ISBLANK(F22),"  ",IF(F76&gt;0,F22/F76,IF(F22&gt;0,1,0)))</f>
        <v>0</v>
      </c>
      <c r="H22" s="753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821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49">
        <f>IF(ISBLANK(F23),"  ",IF(F76&gt;0,F23/F76,IF(F23&gt;0,1,0)))</f>
        <v>0</v>
      </c>
      <c r="H23" s="753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821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49">
        <f>IF(ISBLANK(F24),"  ",IF(F76&gt;0,F24/F76,IF(F24&gt;0,1,0)))</f>
        <v>0</v>
      </c>
      <c r="H24" s="753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821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49">
        <f>IF(ISBLANK(F25),"  ",IF(F76&gt;0,F25/F76,IF(F25&gt;0,1,0)))</f>
        <v>0</v>
      </c>
      <c r="H25" s="753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821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49">
        <f>IF(ISBLANK(F26),"  ",IF(F76&gt;0,F26/F76,IF(F26&gt;0,1,0)))</f>
        <v>0</v>
      </c>
      <c r="H26" s="753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821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49">
        <f>IF(ISBLANK(F27),"  ",IF(F76&gt;0,F27/F76,IF(F27&gt;0,1,0)))</f>
        <v>0</v>
      </c>
      <c r="H27" s="753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821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49">
        <f>IF(ISBLANK(F28),"  ",IF(F76&gt;0,F28/F76,IF(F28&gt;0,1,0)))</f>
        <v>0</v>
      </c>
      <c r="H28" s="753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821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49">
        <f>IF(ISBLANK(F29),"  ",IF(F76&gt;0,F29/F76,IF(F29&gt;0,1,0)))</f>
        <v>0</v>
      </c>
      <c r="H29" s="753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821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49">
        <f>IF(ISBLANK(F30),"  ",IF(F77&gt;0,F30/F77,IF(F30&gt;0,1,0)))</f>
        <v>0</v>
      </c>
      <c r="H30" s="753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821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49">
        <f>IF(ISBLANK(F31),"  ",IF(F78&gt;0,F31/F78,IF(F31&gt;0,1,0)))</f>
        <v>0</v>
      </c>
      <c r="H31" s="753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821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49">
        <f>IF(ISBLANK(F32),"  ",IF(F79&gt;0,F32/F79,IF(F32&gt;0,1,0)))</f>
        <v>0</v>
      </c>
      <c r="H32" s="753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821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49">
        <f>IF(ISBLANK(F33),"  ",IF(F80&gt;0,F33/F80,IF(F33&gt;0,1,0)))</f>
        <v>0</v>
      </c>
      <c r="H33" s="753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821">
        <v>6168814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6168814</v>
      </c>
      <c r="G34" s="749">
        <f>IF(ISBLANK(F34),"  ",IF(F76&gt;0,F34/F76,IF(F34&gt;0,1,0)))</f>
        <v>9.7110582614631957E-2</v>
      </c>
      <c r="H34" s="753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821"/>
      <c r="C35" s="759" t="s">
        <v>4</v>
      </c>
      <c r="D35" s="755"/>
      <c r="E35" s="760" t="s">
        <v>4</v>
      </c>
      <c r="F35" s="747"/>
      <c r="G35" s="759" t="s">
        <v>4</v>
      </c>
      <c r="H35" s="75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821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49">
        <f>IF(ISBLANK(F36),"  ",IF(F76&gt;0,F36/F76,IF(F36&gt;0,1,0)))</f>
        <v>0</v>
      </c>
      <c r="H36" s="753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821"/>
      <c r="C37" s="759" t="s">
        <v>4</v>
      </c>
      <c r="D37" s="755"/>
      <c r="E37" s="760" t="s">
        <v>4</v>
      </c>
      <c r="F37" s="747"/>
      <c r="G37" s="759" t="s">
        <v>4</v>
      </c>
      <c r="H37" s="75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82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49">
        <f>IF(ISBLANK(F38),"  ",IF(F76&gt;0,F38/F76,IF(F38&gt;0,1,0)))</f>
        <v>0</v>
      </c>
      <c r="H38" s="847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82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49">
        <f>IF(ISBLANK(F39),"  ",IF(F76&gt;0,F39/F76,IF(F39&gt;0,1,0)))</f>
        <v>0</v>
      </c>
      <c r="H39" s="847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823">
        <v>13450046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13450046</v>
      </c>
      <c r="G40" s="766">
        <f>IF(ISBLANK(F40),"  ",IF(F76&gt;0,F40/F76,IF(F40&gt;0,1,0)))</f>
        <v>0.21173305002446177</v>
      </c>
      <c r="H40" s="848">
        <v>12449845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12449845</v>
      </c>
      <c r="M40" s="83">
        <f>IF(ISBLANK(L40),"  ",IF(L76&gt;0,L40/L76,IF(L40&gt;0,1,0)))</f>
        <v>0.20214855905576581</v>
      </c>
      <c r="N40" s="269"/>
    </row>
    <row r="41" spans="1:14" s="266" customFormat="1" ht="45" x14ac:dyDescent="0.6">
      <c r="A41" s="296" t="s">
        <v>39</v>
      </c>
      <c r="B41" s="821"/>
      <c r="C41" s="759" t="s">
        <v>4</v>
      </c>
      <c r="D41" s="755"/>
      <c r="E41" s="760" t="s">
        <v>4</v>
      </c>
      <c r="F41" s="747"/>
      <c r="G41" s="759" t="s">
        <v>4</v>
      </c>
      <c r="H41" s="753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82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79">
        <f>IF(ISBLANK(F42),"  ",IF(F76&gt;0,F42/D76,IF(F42&gt;0,1,0)))</f>
        <v>0</v>
      </c>
      <c r="H42" s="845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821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49">
        <f>IF(ISBLANK(F43),"  ",IF(D76&gt;0,F43/D76,IF(F43&gt;0,1,0)))</f>
        <v>0</v>
      </c>
      <c r="H43" s="753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821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49">
        <f>IF(ISBLANK(F44),"  ",IF(D76&gt;0,F44/D76,IF(F44&gt;0,1,0)))</f>
        <v>0</v>
      </c>
      <c r="H44" s="753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821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49">
        <f>IF(ISBLANK(F45),"  ",IF(D76&gt;0,F45/D76,IF(F45&gt;0,1,0)))</f>
        <v>0</v>
      </c>
      <c r="H45" s="753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821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49">
        <f>IF(ISBLANK(F46),"  ",IF(F76&gt;0,F46/F76,IF(F46&gt;0,1,0)))</f>
        <v>0</v>
      </c>
      <c r="H46" s="753">
        <v>0</v>
      </c>
      <c r="I46" s="58">
        <f t="shared" si="5"/>
        <v>0</v>
      </c>
      <c r="J46" s="70">
        <v>500000</v>
      </c>
      <c r="K46" s="60">
        <f t="shared" si="6"/>
        <v>1</v>
      </c>
      <c r="L46" s="79">
        <f>J46+H46</f>
        <v>500000</v>
      </c>
      <c r="M46" s="62">
        <f>IF(ISBLANK(L46),"  ",IF(L76&gt;0,L46/L76,IF(L46&gt;0,1,0)))</f>
        <v>8.1185171002436489E-3</v>
      </c>
      <c r="N46" s="286"/>
    </row>
    <row r="47" spans="1:14" s="268" customFormat="1" ht="45" x14ac:dyDescent="0.6">
      <c r="A47" s="296" t="s">
        <v>45</v>
      </c>
      <c r="B47" s="825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6">
        <f>IF(ISBLANK(F47),"  ",IF(F76&gt;0,F47/F76,IF(F47&gt;0,1,0)))</f>
        <v>0</v>
      </c>
      <c r="H47" s="778">
        <v>0</v>
      </c>
      <c r="I47" s="81">
        <f t="shared" si="5"/>
        <v>0</v>
      </c>
      <c r="J47" s="92">
        <v>500000</v>
      </c>
      <c r="K47" s="84">
        <f t="shared" si="6"/>
        <v>1</v>
      </c>
      <c r="L47" s="93">
        <f>L46+L45+L44+L43+L42</f>
        <v>500000</v>
      </c>
      <c r="M47" s="83">
        <f>IF(ISBLANK(L47),"  ",IF(L76&gt;0,L47/L76,IF(L47&gt;0,1,0)))</f>
        <v>8.1185171002436489E-3</v>
      </c>
      <c r="N47" s="269"/>
    </row>
    <row r="48" spans="1:14" s="268" customFormat="1" ht="45" x14ac:dyDescent="0.6">
      <c r="A48" s="299" t="s">
        <v>46</v>
      </c>
      <c r="B48" s="826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6">
        <f>IF(ISBLANK(F48),"  ",IF(F76&gt;0,F48/F76,IF(F48&gt;0,1,0)))</f>
        <v>0</v>
      </c>
      <c r="H48" s="783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820"/>
      <c r="C49" s="710" t="s">
        <v>4</v>
      </c>
      <c r="D49" s="685"/>
      <c r="E49" s="711" t="s">
        <v>4</v>
      </c>
      <c r="F49" s="676"/>
      <c r="G49" s="710" t="s">
        <v>4</v>
      </c>
      <c r="H49" s="709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820">
        <v>0</v>
      </c>
      <c r="C50" s="679">
        <f t="shared" si="0"/>
        <v>0</v>
      </c>
      <c r="D50" s="685">
        <v>0</v>
      </c>
      <c r="E50" s="681">
        <f t="shared" si="0"/>
        <v>0</v>
      </c>
      <c r="F50" s="713">
        <f t="shared" ref="F50:F55" si="7">D50+B50</f>
        <v>0</v>
      </c>
      <c r="G50" s="679">
        <f>IF(ISBLANK(F50),"  ",IF(F76&gt;0,F50/F76,IF(F50&gt;0,1,0)))</f>
        <v>0</v>
      </c>
      <c r="H50" s="709">
        <v>0</v>
      </c>
      <c r="I50" s="52">
        <f t="shared" ref="I50:I67" si="8">IF(ISBLANK(H50),"  ",IF(L50&gt;0,H50/L50,IF(H50&gt;0,1,0)))</f>
        <v>0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0</v>
      </c>
      <c r="M50" s="56">
        <f>IF(ISBLANK(L50),"  ",IF(L76&gt;0,L50/L76,IF(L50&gt;0,1,0)))</f>
        <v>0</v>
      </c>
      <c r="N50" s="286"/>
    </row>
    <row r="51" spans="1:14" s="266" customFormat="1" ht="44.25" x14ac:dyDescent="0.55000000000000004">
      <c r="A51" s="289" t="s">
        <v>49</v>
      </c>
      <c r="B51" s="821">
        <v>0</v>
      </c>
      <c r="C51" s="749">
        <f t="shared" si="0"/>
        <v>0</v>
      </c>
      <c r="D51" s="755">
        <v>0</v>
      </c>
      <c r="E51" s="750">
        <f t="shared" si="0"/>
        <v>0</v>
      </c>
      <c r="F51" s="774">
        <f t="shared" si="7"/>
        <v>0</v>
      </c>
      <c r="G51" s="749">
        <f>IF(ISBLANK(F51),"  ",IF(F76&gt;0,F51/F76,IF(F51&gt;0,1,0)))</f>
        <v>0</v>
      </c>
      <c r="H51" s="753">
        <v>0</v>
      </c>
      <c r="I51" s="58">
        <f t="shared" si="8"/>
        <v>0</v>
      </c>
      <c r="J51" s="70">
        <v>0</v>
      </c>
      <c r="K51" s="60">
        <f t="shared" si="9"/>
        <v>0</v>
      </c>
      <c r="L51" s="103">
        <f t="shared" si="10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827">
        <v>0</v>
      </c>
      <c r="C52" s="749">
        <f t="shared" si="0"/>
        <v>0</v>
      </c>
      <c r="D52" s="776">
        <v>0</v>
      </c>
      <c r="E52" s="750">
        <f t="shared" si="0"/>
        <v>0</v>
      </c>
      <c r="F52" s="777">
        <f t="shared" si="7"/>
        <v>0</v>
      </c>
      <c r="G52" s="749">
        <f>IF(ISBLANK(F52),"  ",IF(F76&gt;0,F52/F76,IF(F52&gt;0,1,0)))</f>
        <v>0</v>
      </c>
      <c r="H52" s="775">
        <v>0</v>
      </c>
      <c r="I52" s="58">
        <f t="shared" si="8"/>
        <v>0</v>
      </c>
      <c r="J52" s="106">
        <v>0</v>
      </c>
      <c r="K52" s="60">
        <f t="shared" si="9"/>
        <v>0</v>
      </c>
      <c r="L52" s="107">
        <f t="shared" si="10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827">
        <v>0</v>
      </c>
      <c r="C53" s="749">
        <f t="shared" si="0"/>
        <v>0</v>
      </c>
      <c r="D53" s="776">
        <v>0</v>
      </c>
      <c r="E53" s="750">
        <f t="shared" si="0"/>
        <v>0</v>
      </c>
      <c r="F53" s="777">
        <f t="shared" si="7"/>
        <v>0</v>
      </c>
      <c r="G53" s="749">
        <f>IF(ISBLANK(F53),"  ",IF(F76&gt;0,F53/F76,IF(F53&gt;0,1,0)))</f>
        <v>0</v>
      </c>
      <c r="H53" s="775">
        <v>0</v>
      </c>
      <c r="I53" s="58">
        <f t="shared" si="8"/>
        <v>0</v>
      </c>
      <c r="J53" s="106">
        <v>0</v>
      </c>
      <c r="K53" s="60">
        <f t="shared" si="9"/>
        <v>0</v>
      </c>
      <c r="L53" s="107">
        <f t="shared" si="10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827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49">
        <f>IF(ISBLANK(F54),"  ",IF(F78&gt;0,F54/F78,IF(F54&gt;0,1,0)))</f>
        <v>0</v>
      </c>
      <c r="H54" s="77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821">
        <v>0</v>
      </c>
      <c r="C55" s="749">
        <f t="shared" si="0"/>
        <v>0</v>
      </c>
      <c r="D55" s="755">
        <v>0</v>
      </c>
      <c r="E55" s="750">
        <f t="shared" si="0"/>
        <v>0</v>
      </c>
      <c r="F55" s="774">
        <f t="shared" si="7"/>
        <v>0</v>
      </c>
      <c r="G55" s="749">
        <f>IF(ISBLANK(F55),"  ",IF(F76&gt;0,F55/F76,IF(F55&gt;0,1,0)))</f>
        <v>0</v>
      </c>
      <c r="H55" s="753">
        <v>0</v>
      </c>
      <c r="I55" s="58">
        <f t="shared" si="8"/>
        <v>0</v>
      </c>
      <c r="J55" s="70">
        <v>0</v>
      </c>
      <c r="K55" s="60">
        <f t="shared" si="9"/>
        <v>0</v>
      </c>
      <c r="L55" s="103">
        <f t="shared" si="10"/>
        <v>0</v>
      </c>
      <c r="M55" s="62">
        <f>IF(ISBLANK(L55),"  ",IF(L76&gt;0,L55/L76,IF(L55&gt;0,1,0)))</f>
        <v>0</v>
      </c>
      <c r="N55" s="286"/>
    </row>
    <row r="56" spans="1:14" s="268" customFormat="1" ht="45" x14ac:dyDescent="0.6">
      <c r="A56" s="299" t="s">
        <v>54</v>
      </c>
      <c r="B56" s="825">
        <v>0</v>
      </c>
      <c r="C56" s="766">
        <f t="shared" si="0"/>
        <v>0</v>
      </c>
      <c r="D56" s="770">
        <v>0</v>
      </c>
      <c r="E56" s="767">
        <f t="shared" si="0"/>
        <v>0</v>
      </c>
      <c r="F56" s="779">
        <f>F55+F53+F52+F51+F50+F54</f>
        <v>0</v>
      </c>
      <c r="G56" s="766">
        <f>IF(ISBLANK(F56),"  ",IF(F76&gt;0,F56/F76,IF(F56&gt;0,1,0)))</f>
        <v>0</v>
      </c>
      <c r="H56" s="778">
        <v>0</v>
      </c>
      <c r="I56" s="81">
        <f t="shared" si="8"/>
        <v>0</v>
      </c>
      <c r="J56" s="92">
        <v>0</v>
      </c>
      <c r="K56" s="84">
        <f t="shared" si="9"/>
        <v>0</v>
      </c>
      <c r="L56" s="103">
        <f t="shared" si="10"/>
        <v>0</v>
      </c>
      <c r="M56" s="83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828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49">
        <f>IF(ISBLANK(F57),"  ",IF(F76&gt;0,F57/F76,IF(F57&gt;0,1,0)))</f>
        <v>0</v>
      </c>
      <c r="H57" s="780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821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49">
        <f>IF(ISBLANK(F58),"  ",IF(F76&gt;0,F58/F76,IF(F58&gt;0,1,0)))</f>
        <v>0</v>
      </c>
      <c r="H58" s="753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821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49">
        <f>IF(ISBLANK(F59),"  ",IF(F76&gt;0,F59/F76,IF(F59&gt;0,1,0)))</f>
        <v>0</v>
      </c>
      <c r="H59" s="753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822">
        <v>0</v>
      </c>
      <c r="C60" s="749">
        <f t="shared" si="0"/>
        <v>0</v>
      </c>
      <c r="D60" s="763">
        <v>4680061</v>
      </c>
      <c r="E60" s="750">
        <f t="shared" si="0"/>
        <v>1</v>
      </c>
      <c r="F60" s="764">
        <f t="shared" si="11"/>
        <v>4680061</v>
      </c>
      <c r="G60" s="749">
        <f>IF(ISBLANK(F60),"  ",IF(F76&gt;0,F60/F76,IF(F60&gt;0,1,0)))</f>
        <v>7.3674364372473711E-2</v>
      </c>
      <c r="H60" s="847">
        <v>0</v>
      </c>
      <c r="I60" s="58">
        <f t="shared" si="8"/>
        <v>0</v>
      </c>
      <c r="J60" s="78">
        <v>3500000</v>
      </c>
      <c r="K60" s="60">
        <f t="shared" si="9"/>
        <v>1</v>
      </c>
      <c r="L60" s="79">
        <f t="shared" si="10"/>
        <v>3500000</v>
      </c>
      <c r="M60" s="62">
        <f>IF(ISBLANK(L60),"  ",IF(L76&gt;0,L60/L76,IF(L60&gt;0,1,0)))</f>
        <v>5.6829619701705546E-2</v>
      </c>
      <c r="N60" s="286"/>
    </row>
    <row r="61" spans="1:14" s="266" customFormat="1" ht="44.25" x14ac:dyDescent="0.55000000000000004">
      <c r="A61" s="113" t="s">
        <v>59</v>
      </c>
      <c r="B61" s="821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49">
        <f>IF(ISBLANK(F61),"  ",IF(F76&gt;0,F61/F76,IF(F61&gt;0,1,0)))</f>
        <v>0</v>
      </c>
      <c r="H61" s="753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821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49">
        <f>IF(ISBLANK(F62),"  ",IF(F76&gt;0,F62/F76,IF(F62&gt;0,1,0)))</f>
        <v>0</v>
      </c>
      <c r="H62" s="753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821">
        <v>0</v>
      </c>
      <c r="C63" s="749">
        <f t="shared" si="0"/>
        <v>0</v>
      </c>
      <c r="D63" s="755">
        <v>2170516</v>
      </c>
      <c r="E63" s="750">
        <f t="shared" si="0"/>
        <v>1</v>
      </c>
      <c r="F63" s="747">
        <f t="shared" si="11"/>
        <v>2170516</v>
      </c>
      <c r="G63" s="749">
        <f>IF(ISBLANK(F63),"  ",IF(F76&gt;0,F63/F76,IF(F63&gt;0,1,0)))</f>
        <v>3.4168654353070219E-2</v>
      </c>
      <c r="H63" s="753">
        <v>0</v>
      </c>
      <c r="I63" s="58">
        <f t="shared" si="8"/>
        <v>0</v>
      </c>
      <c r="J63" s="70">
        <v>2445516</v>
      </c>
      <c r="K63" s="60">
        <f t="shared" si="9"/>
        <v>1</v>
      </c>
      <c r="L63" s="44">
        <f t="shared" si="10"/>
        <v>2445516</v>
      </c>
      <c r="M63" s="62">
        <f>IF(ISBLANK(L63),"  ",IF(L76&gt;0,L63/L76,IF(L63&gt;0,1,0)))</f>
        <v>3.9707926929838898E-2</v>
      </c>
      <c r="N63" s="286"/>
    </row>
    <row r="64" spans="1:14" s="266" customFormat="1" ht="44.25" x14ac:dyDescent="0.55000000000000004">
      <c r="A64" s="114" t="s">
        <v>62</v>
      </c>
      <c r="B64" s="821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49">
        <f>IF(ISBLANK(F64),"  ",IF(F76&gt;0,F64/F76,IF(F64&gt;0,1,0)))</f>
        <v>0</v>
      </c>
      <c r="H64" s="753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821">
        <v>0</v>
      </c>
      <c r="C65" s="749">
        <f t="shared" si="0"/>
        <v>0</v>
      </c>
      <c r="D65" s="755">
        <v>10297982</v>
      </c>
      <c r="E65" s="750">
        <f t="shared" si="0"/>
        <v>1</v>
      </c>
      <c r="F65" s="747">
        <f t="shared" si="11"/>
        <v>10297982</v>
      </c>
      <c r="G65" s="749">
        <f>IF(ISBLANK(F65),"  ",IF(F76&gt;0,F65/F76,IF(F65&gt;0,1,0)))</f>
        <v>0.16211269002031717</v>
      </c>
      <c r="H65" s="753">
        <v>0</v>
      </c>
      <c r="I65" s="58">
        <f t="shared" si="8"/>
        <v>0</v>
      </c>
      <c r="J65" s="70">
        <v>15435000</v>
      </c>
      <c r="K65" s="60">
        <f t="shared" si="9"/>
        <v>1</v>
      </c>
      <c r="L65" s="44">
        <f t="shared" si="10"/>
        <v>15435000</v>
      </c>
      <c r="M65" s="62">
        <f>IF(ISBLANK(L65),"  ",IF(L76&gt;0,L65/L76,IF(L65&gt;0,1,0)))</f>
        <v>0.25061862288452147</v>
      </c>
      <c r="N65" s="286"/>
    </row>
    <row r="66" spans="1:14" s="266" customFormat="1" ht="44.25" x14ac:dyDescent="0.55000000000000004">
      <c r="A66" s="297" t="s">
        <v>64</v>
      </c>
      <c r="B66" s="821">
        <v>825561</v>
      </c>
      <c r="C66" s="749">
        <f t="shared" si="0"/>
        <v>8.2177581840285466E-2</v>
      </c>
      <c r="D66" s="755">
        <v>9220500</v>
      </c>
      <c r="E66" s="750">
        <f t="shared" si="0"/>
        <v>11.168768873529636</v>
      </c>
      <c r="F66" s="747">
        <f t="shared" si="11"/>
        <v>10046061</v>
      </c>
      <c r="G66" s="749">
        <f>IF(ISBLANK(F66),"  ",IF(F76&gt;0,F66/F76,IF(F66&gt;0,1,0)))</f>
        <v>0.15814690420105584</v>
      </c>
      <c r="H66" s="753">
        <v>825561</v>
      </c>
      <c r="I66" s="58">
        <f t="shared" si="8"/>
        <v>9.76158773292614E-2</v>
      </c>
      <c r="J66" s="70">
        <v>7631680</v>
      </c>
      <c r="K66" s="60">
        <f t="shared" si="9"/>
        <v>0.90238412267073864</v>
      </c>
      <c r="L66" s="44">
        <f t="shared" si="10"/>
        <v>8457241</v>
      </c>
      <c r="M66" s="62">
        <f>IF(ISBLANK(L66),"  ",IF(L76&gt;0,L66/L76,IF(L66&gt;0,1,0)))</f>
        <v>0.13732051135876341</v>
      </c>
      <c r="N66" s="286"/>
    </row>
    <row r="67" spans="1:14" s="268" customFormat="1" ht="45" x14ac:dyDescent="0.6">
      <c r="A67" s="301" t="s">
        <v>65</v>
      </c>
      <c r="B67" s="825">
        <v>825561</v>
      </c>
      <c r="C67" s="766">
        <f t="shared" si="0"/>
        <v>3.0357511890219461E-2</v>
      </c>
      <c r="D67" s="770">
        <v>26369059</v>
      </c>
      <c r="E67" s="767">
        <f t="shared" si="0"/>
        <v>31.940776029875444</v>
      </c>
      <c r="F67" s="769">
        <f>F66+F65+F64+F63+F62+F61+F60+F59+F58+F57+F56</f>
        <v>27194620</v>
      </c>
      <c r="G67" s="766">
        <f>IF(ISBLANK(F67),"  ",IF(F76&gt;0,F67/F76,IF(F67&gt;0,1,0)))</f>
        <v>0.42810261294691698</v>
      </c>
      <c r="H67" s="778">
        <v>825561</v>
      </c>
      <c r="I67" s="81">
        <f t="shared" si="8"/>
        <v>2.7668333112304655E-2</v>
      </c>
      <c r="J67" s="92">
        <v>29012196</v>
      </c>
      <c r="K67" s="84">
        <f t="shared" si="9"/>
        <v>0.97233166688769535</v>
      </c>
      <c r="L67" s="298">
        <f>L66+L65+L64+L63+L62+L61+L60+L59+L58+L57+L56</f>
        <v>29837757</v>
      </c>
      <c r="M67" s="83">
        <f>IF(ISBLANK(L67),"  ",IF(L76&gt;0,L67/L76,IF(L67&gt;0,1,0)))</f>
        <v>0.48447668087482931</v>
      </c>
      <c r="N67" s="269"/>
    </row>
    <row r="68" spans="1:14" s="266" customFormat="1" ht="45" x14ac:dyDescent="0.6">
      <c r="A68" s="282" t="s">
        <v>66</v>
      </c>
      <c r="B68" s="821"/>
      <c r="C68" s="759" t="s">
        <v>4</v>
      </c>
      <c r="D68" s="755"/>
      <c r="E68" s="760" t="s">
        <v>4</v>
      </c>
      <c r="F68" s="747"/>
      <c r="G68" s="759" t="s">
        <v>4</v>
      </c>
      <c r="H68" s="753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820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79">
        <f>IF(ISBLANK(F69),"  ",IF(F76&gt;0,F69/F76,IF(F69&gt;0,1,0)))</f>
        <v>0</v>
      </c>
      <c r="H69" s="709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821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49">
        <f>IF(ISBLANK(F70),"  ",IF(F76&gt;0,F70/F76,IF(F70&gt;0,1,0)))</f>
        <v>0</v>
      </c>
      <c r="H70" s="753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821"/>
      <c r="C71" s="759" t="s">
        <v>4</v>
      </c>
      <c r="D71" s="755"/>
      <c r="E71" s="760" t="s">
        <v>4</v>
      </c>
      <c r="F71" s="747"/>
      <c r="G71" s="759" t="s">
        <v>4</v>
      </c>
      <c r="H71" s="753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820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679">
        <f>IF(ISBLANK(F72),"  ",IF(F76&gt;0,F72/F76,IF(F72&gt;0,1,0)))</f>
        <v>0</v>
      </c>
      <c r="H72" s="709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821">
        <v>0</v>
      </c>
      <c r="C73" s="749">
        <f t="shared" si="0"/>
        <v>0</v>
      </c>
      <c r="D73" s="755">
        <v>22878936</v>
      </c>
      <c r="E73" s="750">
        <f t="shared" si="0"/>
        <v>1</v>
      </c>
      <c r="F73" s="747">
        <f>D73+B73</f>
        <v>22878936</v>
      </c>
      <c r="G73" s="749">
        <f>IF(ISBLANK(F73),"  ",IF(F76&gt;0,F73/F76,IF(F73&gt;0,1,0)))</f>
        <v>0.36016433702862127</v>
      </c>
      <c r="H73" s="753">
        <v>0</v>
      </c>
      <c r="I73" s="58">
        <f>IF(ISBLANK(H73),"  ",IF(L73&gt;0,H73/L73,IF(H73&gt;0,1,0)))</f>
        <v>0</v>
      </c>
      <c r="J73" s="70">
        <v>18800000</v>
      </c>
      <c r="K73" s="60">
        <f>IF(ISBLANK(J73),"  ",IF(L73&gt;0,J73/L73,IF(J73&gt;0,1,0)))</f>
        <v>1</v>
      </c>
      <c r="L73" s="44">
        <f>J73+H73</f>
        <v>18800000</v>
      </c>
      <c r="M73" s="62">
        <f>IF(ISBLANK(L73),"  ",IF(L76&gt;0,L73/L76,IF(L73&gt;0,1,0)))</f>
        <v>0.30525624296916121</v>
      </c>
    </row>
    <row r="74" spans="1:14" s="268" customFormat="1" ht="45" x14ac:dyDescent="0.6">
      <c r="A74" s="296" t="s">
        <v>72</v>
      </c>
      <c r="B74" s="826">
        <v>0</v>
      </c>
      <c r="C74" s="766">
        <f t="shared" si="0"/>
        <v>0</v>
      </c>
      <c r="D74" s="784">
        <v>22878936</v>
      </c>
      <c r="E74" s="767">
        <f t="shared" si="0"/>
        <v>1</v>
      </c>
      <c r="F74" s="779">
        <f>F73+F72+F71+F70+F69</f>
        <v>22878936</v>
      </c>
      <c r="G74" s="840">
        <f>IF(ISBLANK(F74),"  ",IF(F76&gt;0,F74/F76,IF(F74&gt;0,1,0)))</f>
        <v>0.36016433702862127</v>
      </c>
      <c r="H74" s="783">
        <v>0</v>
      </c>
      <c r="I74" s="81">
        <f>IF(ISBLANK(H74),"  ",IF(L74&gt;0,H74/L74,IF(H74&gt;0,1,0)))</f>
        <v>0</v>
      </c>
      <c r="J74" s="96">
        <v>18800000</v>
      </c>
      <c r="K74" s="84">
        <f>IF(ISBLANK(J74),"  ",IF(L74&gt;0,J74/L74,IF(J74&gt;0,1,0)))</f>
        <v>1</v>
      </c>
      <c r="L74" s="119">
        <f>L73+L72+L71+L70+L69</f>
        <v>18800000</v>
      </c>
      <c r="M74" s="83">
        <f>IF(ISBLANK(L74),"  ",IF(L76&gt;0,L74/L76,IF(L74&gt;0,1,0)))</f>
        <v>0.30525624296916121</v>
      </c>
    </row>
    <row r="75" spans="1:14" s="268" customFormat="1" ht="45" x14ac:dyDescent="0.6">
      <c r="A75" s="296" t="s">
        <v>73</v>
      </c>
      <c r="B75" s="826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6">
        <f>IF(ISBLANK(F75),"  ",IF(F77&gt;0,F75/F77,IF(F75&gt;0,1,0)))</f>
        <v>0</v>
      </c>
      <c r="H75" s="783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564">
        <v>14275607</v>
      </c>
      <c r="C76" s="829">
        <f t="shared" si="0"/>
        <v>0.22472918018723181</v>
      </c>
      <c r="D76" s="830">
        <v>49247995</v>
      </c>
      <c r="E76" s="831">
        <f>IF(ISBLANK(D76),"  ",IF(F76&gt;0,D76/F76,IF(D76&gt;0,1,0)))</f>
        <v>0.77527081981276813</v>
      </c>
      <c r="F76" s="830">
        <f>F74+F67+F47+F40+F48+F75</f>
        <v>63523602</v>
      </c>
      <c r="G76" s="832">
        <f>IF(ISBLANK(F76),"  ",IF(F76&gt;0,F76/F76,IF(F76&gt;0,1,0)))</f>
        <v>1</v>
      </c>
      <c r="H76" s="564">
        <v>13275406</v>
      </c>
      <c r="I76" s="123">
        <f>IF(ISBLANK(H76),"  ",IF(L76&gt;0,H76/L76,IF(H76&gt;0,1,0)))</f>
        <v>0.21555322124735429</v>
      </c>
      <c r="J76" s="122">
        <v>48312196</v>
      </c>
      <c r="K76" s="124">
        <f>IF(ISBLANK(J76),"  ",IF(L76&gt;0,J76/L76,IF(J76&gt;0,1,0)))</f>
        <v>0.78444677875264568</v>
      </c>
      <c r="L76" s="122">
        <f>L74+L67+L47+L40+L48+L75</f>
        <v>61587602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129" customWidth="1"/>
    <col min="2" max="2" width="56.42578125" style="130" customWidth="1"/>
    <col min="3" max="3" width="45.5703125" style="129" customWidth="1"/>
    <col min="4" max="4" width="52.140625" style="130" customWidth="1"/>
    <col min="5" max="5" width="45.5703125" style="129" customWidth="1"/>
    <col min="6" max="6" width="50.28515625" style="130" customWidth="1"/>
    <col min="7" max="7" width="45.5703125" style="129" customWidth="1"/>
    <col min="8" max="8" width="54.7109375" style="130" customWidth="1"/>
    <col min="9" max="9" width="45.5703125" style="129" customWidth="1"/>
    <col min="10" max="10" width="50.28515625" style="130" customWidth="1"/>
    <col min="11" max="11" width="45.5703125" style="129" customWidth="1"/>
    <col min="12" max="12" width="50.28515625" style="130" customWidth="1"/>
    <col min="13" max="13" width="45.5703125" style="129" customWidth="1"/>
    <col min="14" max="256" width="12.42578125" style="129"/>
    <col min="257" max="257" width="186.7109375" style="129" customWidth="1"/>
    <col min="258" max="258" width="56.42578125" style="129" customWidth="1"/>
    <col min="259" max="263" width="45.5703125" style="129" customWidth="1"/>
    <col min="264" max="264" width="54.7109375" style="129" customWidth="1"/>
    <col min="265" max="269" width="45.5703125" style="129" customWidth="1"/>
    <col min="270" max="512" width="12.42578125" style="129"/>
    <col min="513" max="513" width="186.7109375" style="129" customWidth="1"/>
    <col min="514" max="514" width="56.42578125" style="129" customWidth="1"/>
    <col min="515" max="519" width="45.5703125" style="129" customWidth="1"/>
    <col min="520" max="520" width="54.7109375" style="129" customWidth="1"/>
    <col min="521" max="525" width="45.5703125" style="129" customWidth="1"/>
    <col min="526" max="768" width="12.42578125" style="129"/>
    <col min="769" max="769" width="186.7109375" style="129" customWidth="1"/>
    <col min="770" max="770" width="56.42578125" style="129" customWidth="1"/>
    <col min="771" max="775" width="45.5703125" style="129" customWidth="1"/>
    <col min="776" max="776" width="54.7109375" style="129" customWidth="1"/>
    <col min="777" max="781" width="45.5703125" style="129" customWidth="1"/>
    <col min="782" max="1024" width="12.42578125" style="129"/>
    <col min="1025" max="1025" width="186.7109375" style="129" customWidth="1"/>
    <col min="1026" max="1026" width="56.42578125" style="129" customWidth="1"/>
    <col min="1027" max="1031" width="45.5703125" style="129" customWidth="1"/>
    <col min="1032" max="1032" width="54.7109375" style="129" customWidth="1"/>
    <col min="1033" max="1037" width="45.5703125" style="129" customWidth="1"/>
    <col min="1038" max="1280" width="12.42578125" style="129"/>
    <col min="1281" max="1281" width="186.7109375" style="129" customWidth="1"/>
    <col min="1282" max="1282" width="56.42578125" style="129" customWidth="1"/>
    <col min="1283" max="1287" width="45.5703125" style="129" customWidth="1"/>
    <col min="1288" max="1288" width="54.7109375" style="129" customWidth="1"/>
    <col min="1289" max="1293" width="45.5703125" style="129" customWidth="1"/>
    <col min="1294" max="1536" width="12.42578125" style="129"/>
    <col min="1537" max="1537" width="186.7109375" style="129" customWidth="1"/>
    <col min="1538" max="1538" width="56.42578125" style="129" customWidth="1"/>
    <col min="1539" max="1543" width="45.5703125" style="129" customWidth="1"/>
    <col min="1544" max="1544" width="54.7109375" style="129" customWidth="1"/>
    <col min="1545" max="1549" width="45.5703125" style="129" customWidth="1"/>
    <col min="1550" max="1792" width="12.42578125" style="129"/>
    <col min="1793" max="1793" width="186.7109375" style="129" customWidth="1"/>
    <col min="1794" max="1794" width="56.42578125" style="129" customWidth="1"/>
    <col min="1795" max="1799" width="45.5703125" style="129" customWidth="1"/>
    <col min="1800" max="1800" width="54.7109375" style="129" customWidth="1"/>
    <col min="1801" max="1805" width="45.5703125" style="129" customWidth="1"/>
    <col min="1806" max="2048" width="12.42578125" style="129"/>
    <col min="2049" max="2049" width="186.7109375" style="129" customWidth="1"/>
    <col min="2050" max="2050" width="56.42578125" style="129" customWidth="1"/>
    <col min="2051" max="2055" width="45.5703125" style="129" customWidth="1"/>
    <col min="2056" max="2056" width="54.7109375" style="129" customWidth="1"/>
    <col min="2057" max="2061" width="45.5703125" style="129" customWidth="1"/>
    <col min="2062" max="2304" width="12.42578125" style="129"/>
    <col min="2305" max="2305" width="186.7109375" style="129" customWidth="1"/>
    <col min="2306" max="2306" width="56.42578125" style="129" customWidth="1"/>
    <col min="2307" max="2311" width="45.5703125" style="129" customWidth="1"/>
    <col min="2312" max="2312" width="54.7109375" style="129" customWidth="1"/>
    <col min="2313" max="2317" width="45.5703125" style="129" customWidth="1"/>
    <col min="2318" max="2560" width="12.42578125" style="129"/>
    <col min="2561" max="2561" width="186.7109375" style="129" customWidth="1"/>
    <col min="2562" max="2562" width="56.42578125" style="129" customWidth="1"/>
    <col min="2563" max="2567" width="45.5703125" style="129" customWidth="1"/>
    <col min="2568" max="2568" width="54.7109375" style="129" customWidth="1"/>
    <col min="2569" max="2573" width="45.5703125" style="129" customWidth="1"/>
    <col min="2574" max="2816" width="12.42578125" style="129"/>
    <col min="2817" max="2817" width="186.7109375" style="129" customWidth="1"/>
    <col min="2818" max="2818" width="56.42578125" style="129" customWidth="1"/>
    <col min="2819" max="2823" width="45.5703125" style="129" customWidth="1"/>
    <col min="2824" max="2824" width="54.7109375" style="129" customWidth="1"/>
    <col min="2825" max="2829" width="45.5703125" style="129" customWidth="1"/>
    <col min="2830" max="3072" width="12.42578125" style="129"/>
    <col min="3073" max="3073" width="186.7109375" style="129" customWidth="1"/>
    <col min="3074" max="3074" width="56.42578125" style="129" customWidth="1"/>
    <col min="3075" max="3079" width="45.5703125" style="129" customWidth="1"/>
    <col min="3080" max="3080" width="54.7109375" style="129" customWidth="1"/>
    <col min="3081" max="3085" width="45.5703125" style="129" customWidth="1"/>
    <col min="3086" max="3328" width="12.42578125" style="129"/>
    <col min="3329" max="3329" width="186.7109375" style="129" customWidth="1"/>
    <col min="3330" max="3330" width="56.42578125" style="129" customWidth="1"/>
    <col min="3331" max="3335" width="45.5703125" style="129" customWidth="1"/>
    <col min="3336" max="3336" width="54.7109375" style="129" customWidth="1"/>
    <col min="3337" max="3341" width="45.5703125" style="129" customWidth="1"/>
    <col min="3342" max="3584" width="12.42578125" style="129"/>
    <col min="3585" max="3585" width="186.7109375" style="129" customWidth="1"/>
    <col min="3586" max="3586" width="56.42578125" style="129" customWidth="1"/>
    <col min="3587" max="3591" width="45.5703125" style="129" customWidth="1"/>
    <col min="3592" max="3592" width="54.7109375" style="129" customWidth="1"/>
    <col min="3593" max="3597" width="45.5703125" style="129" customWidth="1"/>
    <col min="3598" max="3840" width="12.42578125" style="129"/>
    <col min="3841" max="3841" width="186.7109375" style="129" customWidth="1"/>
    <col min="3842" max="3842" width="56.42578125" style="129" customWidth="1"/>
    <col min="3843" max="3847" width="45.5703125" style="129" customWidth="1"/>
    <col min="3848" max="3848" width="54.7109375" style="129" customWidth="1"/>
    <col min="3849" max="3853" width="45.5703125" style="129" customWidth="1"/>
    <col min="3854" max="4096" width="12.42578125" style="129"/>
    <col min="4097" max="4097" width="186.7109375" style="129" customWidth="1"/>
    <col min="4098" max="4098" width="56.42578125" style="129" customWidth="1"/>
    <col min="4099" max="4103" width="45.5703125" style="129" customWidth="1"/>
    <col min="4104" max="4104" width="54.7109375" style="129" customWidth="1"/>
    <col min="4105" max="4109" width="45.5703125" style="129" customWidth="1"/>
    <col min="4110" max="4352" width="12.42578125" style="129"/>
    <col min="4353" max="4353" width="186.7109375" style="129" customWidth="1"/>
    <col min="4354" max="4354" width="56.42578125" style="129" customWidth="1"/>
    <col min="4355" max="4359" width="45.5703125" style="129" customWidth="1"/>
    <col min="4360" max="4360" width="54.7109375" style="129" customWidth="1"/>
    <col min="4361" max="4365" width="45.5703125" style="129" customWidth="1"/>
    <col min="4366" max="4608" width="12.42578125" style="129"/>
    <col min="4609" max="4609" width="186.7109375" style="129" customWidth="1"/>
    <col min="4610" max="4610" width="56.42578125" style="129" customWidth="1"/>
    <col min="4611" max="4615" width="45.5703125" style="129" customWidth="1"/>
    <col min="4616" max="4616" width="54.7109375" style="129" customWidth="1"/>
    <col min="4617" max="4621" width="45.5703125" style="129" customWidth="1"/>
    <col min="4622" max="4864" width="12.42578125" style="129"/>
    <col min="4865" max="4865" width="186.7109375" style="129" customWidth="1"/>
    <col min="4866" max="4866" width="56.42578125" style="129" customWidth="1"/>
    <col min="4867" max="4871" width="45.5703125" style="129" customWidth="1"/>
    <col min="4872" max="4872" width="54.7109375" style="129" customWidth="1"/>
    <col min="4873" max="4877" width="45.5703125" style="129" customWidth="1"/>
    <col min="4878" max="5120" width="12.42578125" style="129"/>
    <col min="5121" max="5121" width="186.7109375" style="129" customWidth="1"/>
    <col min="5122" max="5122" width="56.42578125" style="129" customWidth="1"/>
    <col min="5123" max="5127" width="45.5703125" style="129" customWidth="1"/>
    <col min="5128" max="5128" width="54.7109375" style="129" customWidth="1"/>
    <col min="5129" max="5133" width="45.5703125" style="129" customWidth="1"/>
    <col min="5134" max="5376" width="12.42578125" style="129"/>
    <col min="5377" max="5377" width="186.7109375" style="129" customWidth="1"/>
    <col min="5378" max="5378" width="56.42578125" style="129" customWidth="1"/>
    <col min="5379" max="5383" width="45.5703125" style="129" customWidth="1"/>
    <col min="5384" max="5384" width="54.7109375" style="129" customWidth="1"/>
    <col min="5385" max="5389" width="45.5703125" style="129" customWidth="1"/>
    <col min="5390" max="5632" width="12.42578125" style="129"/>
    <col min="5633" max="5633" width="186.7109375" style="129" customWidth="1"/>
    <col min="5634" max="5634" width="56.42578125" style="129" customWidth="1"/>
    <col min="5635" max="5639" width="45.5703125" style="129" customWidth="1"/>
    <col min="5640" max="5640" width="54.7109375" style="129" customWidth="1"/>
    <col min="5641" max="5645" width="45.5703125" style="129" customWidth="1"/>
    <col min="5646" max="5888" width="12.42578125" style="129"/>
    <col min="5889" max="5889" width="186.7109375" style="129" customWidth="1"/>
    <col min="5890" max="5890" width="56.42578125" style="129" customWidth="1"/>
    <col min="5891" max="5895" width="45.5703125" style="129" customWidth="1"/>
    <col min="5896" max="5896" width="54.7109375" style="129" customWidth="1"/>
    <col min="5897" max="5901" width="45.5703125" style="129" customWidth="1"/>
    <col min="5902" max="6144" width="12.42578125" style="129"/>
    <col min="6145" max="6145" width="186.7109375" style="129" customWidth="1"/>
    <col min="6146" max="6146" width="56.42578125" style="129" customWidth="1"/>
    <col min="6147" max="6151" width="45.5703125" style="129" customWidth="1"/>
    <col min="6152" max="6152" width="54.7109375" style="129" customWidth="1"/>
    <col min="6153" max="6157" width="45.5703125" style="129" customWidth="1"/>
    <col min="6158" max="6400" width="12.42578125" style="129"/>
    <col min="6401" max="6401" width="186.7109375" style="129" customWidth="1"/>
    <col min="6402" max="6402" width="56.42578125" style="129" customWidth="1"/>
    <col min="6403" max="6407" width="45.5703125" style="129" customWidth="1"/>
    <col min="6408" max="6408" width="54.7109375" style="129" customWidth="1"/>
    <col min="6409" max="6413" width="45.5703125" style="129" customWidth="1"/>
    <col min="6414" max="6656" width="12.42578125" style="129"/>
    <col min="6657" max="6657" width="186.7109375" style="129" customWidth="1"/>
    <col min="6658" max="6658" width="56.42578125" style="129" customWidth="1"/>
    <col min="6659" max="6663" width="45.5703125" style="129" customWidth="1"/>
    <col min="6664" max="6664" width="54.7109375" style="129" customWidth="1"/>
    <col min="6665" max="6669" width="45.5703125" style="129" customWidth="1"/>
    <col min="6670" max="6912" width="12.42578125" style="129"/>
    <col min="6913" max="6913" width="186.7109375" style="129" customWidth="1"/>
    <col min="6914" max="6914" width="56.42578125" style="129" customWidth="1"/>
    <col min="6915" max="6919" width="45.5703125" style="129" customWidth="1"/>
    <col min="6920" max="6920" width="54.7109375" style="129" customWidth="1"/>
    <col min="6921" max="6925" width="45.5703125" style="129" customWidth="1"/>
    <col min="6926" max="7168" width="12.42578125" style="129"/>
    <col min="7169" max="7169" width="186.7109375" style="129" customWidth="1"/>
    <col min="7170" max="7170" width="56.42578125" style="129" customWidth="1"/>
    <col min="7171" max="7175" width="45.5703125" style="129" customWidth="1"/>
    <col min="7176" max="7176" width="54.7109375" style="129" customWidth="1"/>
    <col min="7177" max="7181" width="45.5703125" style="129" customWidth="1"/>
    <col min="7182" max="7424" width="12.42578125" style="129"/>
    <col min="7425" max="7425" width="186.7109375" style="129" customWidth="1"/>
    <col min="7426" max="7426" width="56.42578125" style="129" customWidth="1"/>
    <col min="7427" max="7431" width="45.5703125" style="129" customWidth="1"/>
    <col min="7432" max="7432" width="54.7109375" style="129" customWidth="1"/>
    <col min="7433" max="7437" width="45.5703125" style="129" customWidth="1"/>
    <col min="7438" max="7680" width="12.42578125" style="129"/>
    <col min="7681" max="7681" width="186.7109375" style="129" customWidth="1"/>
    <col min="7682" max="7682" width="56.42578125" style="129" customWidth="1"/>
    <col min="7683" max="7687" width="45.5703125" style="129" customWidth="1"/>
    <col min="7688" max="7688" width="54.7109375" style="129" customWidth="1"/>
    <col min="7689" max="7693" width="45.5703125" style="129" customWidth="1"/>
    <col min="7694" max="7936" width="12.42578125" style="129"/>
    <col min="7937" max="7937" width="186.7109375" style="129" customWidth="1"/>
    <col min="7938" max="7938" width="56.42578125" style="129" customWidth="1"/>
    <col min="7939" max="7943" width="45.5703125" style="129" customWidth="1"/>
    <col min="7944" max="7944" width="54.7109375" style="129" customWidth="1"/>
    <col min="7945" max="7949" width="45.5703125" style="129" customWidth="1"/>
    <col min="7950" max="8192" width="12.42578125" style="129"/>
    <col min="8193" max="8193" width="186.7109375" style="129" customWidth="1"/>
    <col min="8194" max="8194" width="56.42578125" style="129" customWidth="1"/>
    <col min="8195" max="8199" width="45.5703125" style="129" customWidth="1"/>
    <col min="8200" max="8200" width="54.7109375" style="129" customWidth="1"/>
    <col min="8201" max="8205" width="45.5703125" style="129" customWidth="1"/>
    <col min="8206" max="8448" width="12.42578125" style="129"/>
    <col min="8449" max="8449" width="186.7109375" style="129" customWidth="1"/>
    <col min="8450" max="8450" width="56.42578125" style="129" customWidth="1"/>
    <col min="8451" max="8455" width="45.5703125" style="129" customWidth="1"/>
    <col min="8456" max="8456" width="54.7109375" style="129" customWidth="1"/>
    <col min="8457" max="8461" width="45.5703125" style="129" customWidth="1"/>
    <col min="8462" max="8704" width="12.42578125" style="129"/>
    <col min="8705" max="8705" width="186.7109375" style="129" customWidth="1"/>
    <col min="8706" max="8706" width="56.42578125" style="129" customWidth="1"/>
    <col min="8707" max="8711" width="45.5703125" style="129" customWidth="1"/>
    <col min="8712" max="8712" width="54.7109375" style="129" customWidth="1"/>
    <col min="8713" max="8717" width="45.5703125" style="129" customWidth="1"/>
    <col min="8718" max="8960" width="12.42578125" style="129"/>
    <col min="8961" max="8961" width="186.7109375" style="129" customWidth="1"/>
    <col min="8962" max="8962" width="56.42578125" style="129" customWidth="1"/>
    <col min="8963" max="8967" width="45.5703125" style="129" customWidth="1"/>
    <col min="8968" max="8968" width="54.7109375" style="129" customWidth="1"/>
    <col min="8969" max="8973" width="45.5703125" style="129" customWidth="1"/>
    <col min="8974" max="9216" width="12.42578125" style="129"/>
    <col min="9217" max="9217" width="186.7109375" style="129" customWidth="1"/>
    <col min="9218" max="9218" width="56.42578125" style="129" customWidth="1"/>
    <col min="9219" max="9223" width="45.5703125" style="129" customWidth="1"/>
    <col min="9224" max="9224" width="54.7109375" style="129" customWidth="1"/>
    <col min="9225" max="9229" width="45.5703125" style="129" customWidth="1"/>
    <col min="9230" max="9472" width="12.42578125" style="129"/>
    <col min="9473" max="9473" width="186.7109375" style="129" customWidth="1"/>
    <col min="9474" max="9474" width="56.42578125" style="129" customWidth="1"/>
    <col min="9475" max="9479" width="45.5703125" style="129" customWidth="1"/>
    <col min="9480" max="9480" width="54.7109375" style="129" customWidth="1"/>
    <col min="9481" max="9485" width="45.5703125" style="129" customWidth="1"/>
    <col min="9486" max="9728" width="12.42578125" style="129"/>
    <col min="9729" max="9729" width="186.7109375" style="129" customWidth="1"/>
    <col min="9730" max="9730" width="56.42578125" style="129" customWidth="1"/>
    <col min="9731" max="9735" width="45.5703125" style="129" customWidth="1"/>
    <col min="9736" max="9736" width="54.7109375" style="129" customWidth="1"/>
    <col min="9737" max="9741" width="45.5703125" style="129" customWidth="1"/>
    <col min="9742" max="9984" width="12.42578125" style="129"/>
    <col min="9985" max="9985" width="186.7109375" style="129" customWidth="1"/>
    <col min="9986" max="9986" width="56.42578125" style="129" customWidth="1"/>
    <col min="9987" max="9991" width="45.5703125" style="129" customWidth="1"/>
    <col min="9992" max="9992" width="54.7109375" style="129" customWidth="1"/>
    <col min="9993" max="9997" width="45.5703125" style="129" customWidth="1"/>
    <col min="9998" max="10240" width="12.42578125" style="129"/>
    <col min="10241" max="10241" width="186.7109375" style="129" customWidth="1"/>
    <col min="10242" max="10242" width="56.42578125" style="129" customWidth="1"/>
    <col min="10243" max="10247" width="45.5703125" style="129" customWidth="1"/>
    <col min="10248" max="10248" width="54.7109375" style="129" customWidth="1"/>
    <col min="10249" max="10253" width="45.5703125" style="129" customWidth="1"/>
    <col min="10254" max="10496" width="12.42578125" style="129"/>
    <col min="10497" max="10497" width="186.7109375" style="129" customWidth="1"/>
    <col min="10498" max="10498" width="56.42578125" style="129" customWidth="1"/>
    <col min="10499" max="10503" width="45.5703125" style="129" customWidth="1"/>
    <col min="10504" max="10504" width="54.7109375" style="129" customWidth="1"/>
    <col min="10505" max="10509" width="45.5703125" style="129" customWidth="1"/>
    <col min="10510" max="10752" width="12.42578125" style="129"/>
    <col min="10753" max="10753" width="186.7109375" style="129" customWidth="1"/>
    <col min="10754" max="10754" width="56.42578125" style="129" customWidth="1"/>
    <col min="10755" max="10759" width="45.5703125" style="129" customWidth="1"/>
    <col min="10760" max="10760" width="54.7109375" style="129" customWidth="1"/>
    <col min="10761" max="10765" width="45.5703125" style="129" customWidth="1"/>
    <col min="10766" max="11008" width="12.42578125" style="129"/>
    <col min="11009" max="11009" width="186.7109375" style="129" customWidth="1"/>
    <col min="11010" max="11010" width="56.42578125" style="129" customWidth="1"/>
    <col min="11011" max="11015" width="45.5703125" style="129" customWidth="1"/>
    <col min="11016" max="11016" width="54.7109375" style="129" customWidth="1"/>
    <col min="11017" max="11021" width="45.5703125" style="129" customWidth="1"/>
    <col min="11022" max="11264" width="12.42578125" style="129"/>
    <col min="11265" max="11265" width="186.7109375" style="129" customWidth="1"/>
    <col min="11266" max="11266" width="56.42578125" style="129" customWidth="1"/>
    <col min="11267" max="11271" width="45.5703125" style="129" customWidth="1"/>
    <col min="11272" max="11272" width="54.7109375" style="129" customWidth="1"/>
    <col min="11273" max="11277" width="45.5703125" style="129" customWidth="1"/>
    <col min="11278" max="11520" width="12.42578125" style="129"/>
    <col min="11521" max="11521" width="186.7109375" style="129" customWidth="1"/>
    <col min="11522" max="11522" width="56.42578125" style="129" customWidth="1"/>
    <col min="11523" max="11527" width="45.5703125" style="129" customWidth="1"/>
    <col min="11528" max="11528" width="54.7109375" style="129" customWidth="1"/>
    <col min="11529" max="11533" width="45.5703125" style="129" customWidth="1"/>
    <col min="11534" max="11776" width="12.42578125" style="129"/>
    <col min="11777" max="11777" width="186.7109375" style="129" customWidth="1"/>
    <col min="11778" max="11778" width="56.42578125" style="129" customWidth="1"/>
    <col min="11779" max="11783" width="45.5703125" style="129" customWidth="1"/>
    <col min="11784" max="11784" width="54.7109375" style="129" customWidth="1"/>
    <col min="11785" max="11789" width="45.5703125" style="129" customWidth="1"/>
    <col min="11790" max="12032" width="12.42578125" style="129"/>
    <col min="12033" max="12033" width="186.7109375" style="129" customWidth="1"/>
    <col min="12034" max="12034" width="56.42578125" style="129" customWidth="1"/>
    <col min="12035" max="12039" width="45.5703125" style="129" customWidth="1"/>
    <col min="12040" max="12040" width="54.7109375" style="129" customWidth="1"/>
    <col min="12041" max="12045" width="45.5703125" style="129" customWidth="1"/>
    <col min="12046" max="12288" width="12.42578125" style="129"/>
    <col min="12289" max="12289" width="186.7109375" style="129" customWidth="1"/>
    <col min="12290" max="12290" width="56.42578125" style="129" customWidth="1"/>
    <col min="12291" max="12295" width="45.5703125" style="129" customWidth="1"/>
    <col min="12296" max="12296" width="54.7109375" style="129" customWidth="1"/>
    <col min="12297" max="12301" width="45.5703125" style="129" customWidth="1"/>
    <col min="12302" max="12544" width="12.42578125" style="129"/>
    <col min="12545" max="12545" width="186.7109375" style="129" customWidth="1"/>
    <col min="12546" max="12546" width="56.42578125" style="129" customWidth="1"/>
    <col min="12547" max="12551" width="45.5703125" style="129" customWidth="1"/>
    <col min="12552" max="12552" width="54.7109375" style="129" customWidth="1"/>
    <col min="12553" max="12557" width="45.5703125" style="129" customWidth="1"/>
    <col min="12558" max="12800" width="12.42578125" style="129"/>
    <col min="12801" max="12801" width="186.7109375" style="129" customWidth="1"/>
    <col min="12802" max="12802" width="56.42578125" style="129" customWidth="1"/>
    <col min="12803" max="12807" width="45.5703125" style="129" customWidth="1"/>
    <col min="12808" max="12808" width="54.7109375" style="129" customWidth="1"/>
    <col min="12809" max="12813" width="45.5703125" style="129" customWidth="1"/>
    <col min="12814" max="13056" width="12.42578125" style="129"/>
    <col min="13057" max="13057" width="186.7109375" style="129" customWidth="1"/>
    <col min="13058" max="13058" width="56.42578125" style="129" customWidth="1"/>
    <col min="13059" max="13063" width="45.5703125" style="129" customWidth="1"/>
    <col min="13064" max="13064" width="54.7109375" style="129" customWidth="1"/>
    <col min="13065" max="13069" width="45.5703125" style="129" customWidth="1"/>
    <col min="13070" max="13312" width="12.42578125" style="129"/>
    <col min="13313" max="13313" width="186.7109375" style="129" customWidth="1"/>
    <col min="13314" max="13314" width="56.42578125" style="129" customWidth="1"/>
    <col min="13315" max="13319" width="45.5703125" style="129" customWidth="1"/>
    <col min="13320" max="13320" width="54.7109375" style="129" customWidth="1"/>
    <col min="13321" max="13325" width="45.5703125" style="129" customWidth="1"/>
    <col min="13326" max="13568" width="12.42578125" style="129"/>
    <col min="13569" max="13569" width="186.7109375" style="129" customWidth="1"/>
    <col min="13570" max="13570" width="56.42578125" style="129" customWidth="1"/>
    <col min="13571" max="13575" width="45.5703125" style="129" customWidth="1"/>
    <col min="13576" max="13576" width="54.7109375" style="129" customWidth="1"/>
    <col min="13577" max="13581" width="45.5703125" style="129" customWidth="1"/>
    <col min="13582" max="13824" width="12.42578125" style="129"/>
    <col min="13825" max="13825" width="186.7109375" style="129" customWidth="1"/>
    <col min="13826" max="13826" width="56.42578125" style="129" customWidth="1"/>
    <col min="13827" max="13831" width="45.5703125" style="129" customWidth="1"/>
    <col min="13832" max="13832" width="54.7109375" style="129" customWidth="1"/>
    <col min="13833" max="13837" width="45.5703125" style="129" customWidth="1"/>
    <col min="13838" max="14080" width="12.42578125" style="129"/>
    <col min="14081" max="14081" width="186.7109375" style="129" customWidth="1"/>
    <col min="14082" max="14082" width="56.42578125" style="129" customWidth="1"/>
    <col min="14083" max="14087" width="45.5703125" style="129" customWidth="1"/>
    <col min="14088" max="14088" width="54.7109375" style="129" customWidth="1"/>
    <col min="14089" max="14093" width="45.5703125" style="129" customWidth="1"/>
    <col min="14094" max="14336" width="12.42578125" style="129"/>
    <col min="14337" max="14337" width="186.7109375" style="129" customWidth="1"/>
    <col min="14338" max="14338" width="56.42578125" style="129" customWidth="1"/>
    <col min="14339" max="14343" width="45.5703125" style="129" customWidth="1"/>
    <col min="14344" max="14344" width="54.7109375" style="129" customWidth="1"/>
    <col min="14345" max="14349" width="45.5703125" style="129" customWidth="1"/>
    <col min="14350" max="14592" width="12.42578125" style="129"/>
    <col min="14593" max="14593" width="186.7109375" style="129" customWidth="1"/>
    <col min="14594" max="14594" width="56.42578125" style="129" customWidth="1"/>
    <col min="14595" max="14599" width="45.5703125" style="129" customWidth="1"/>
    <col min="14600" max="14600" width="54.7109375" style="129" customWidth="1"/>
    <col min="14601" max="14605" width="45.5703125" style="129" customWidth="1"/>
    <col min="14606" max="14848" width="12.42578125" style="129"/>
    <col min="14849" max="14849" width="186.7109375" style="129" customWidth="1"/>
    <col min="14850" max="14850" width="56.42578125" style="129" customWidth="1"/>
    <col min="14851" max="14855" width="45.5703125" style="129" customWidth="1"/>
    <col min="14856" max="14856" width="54.7109375" style="129" customWidth="1"/>
    <col min="14857" max="14861" width="45.5703125" style="129" customWidth="1"/>
    <col min="14862" max="15104" width="12.42578125" style="129"/>
    <col min="15105" max="15105" width="186.7109375" style="129" customWidth="1"/>
    <col min="15106" max="15106" width="56.42578125" style="129" customWidth="1"/>
    <col min="15107" max="15111" width="45.5703125" style="129" customWidth="1"/>
    <col min="15112" max="15112" width="54.7109375" style="129" customWidth="1"/>
    <col min="15113" max="15117" width="45.5703125" style="129" customWidth="1"/>
    <col min="15118" max="15360" width="12.42578125" style="129"/>
    <col min="15361" max="15361" width="186.7109375" style="129" customWidth="1"/>
    <col min="15362" max="15362" width="56.42578125" style="129" customWidth="1"/>
    <col min="15363" max="15367" width="45.5703125" style="129" customWidth="1"/>
    <col min="15368" max="15368" width="54.7109375" style="129" customWidth="1"/>
    <col min="15369" max="15373" width="45.5703125" style="129" customWidth="1"/>
    <col min="15374" max="15616" width="12.42578125" style="129"/>
    <col min="15617" max="15617" width="186.7109375" style="129" customWidth="1"/>
    <col min="15618" max="15618" width="56.42578125" style="129" customWidth="1"/>
    <col min="15619" max="15623" width="45.5703125" style="129" customWidth="1"/>
    <col min="15624" max="15624" width="54.7109375" style="129" customWidth="1"/>
    <col min="15625" max="15629" width="45.5703125" style="129" customWidth="1"/>
    <col min="15630" max="15872" width="12.42578125" style="129"/>
    <col min="15873" max="15873" width="186.7109375" style="129" customWidth="1"/>
    <col min="15874" max="15874" width="56.42578125" style="129" customWidth="1"/>
    <col min="15875" max="15879" width="45.5703125" style="129" customWidth="1"/>
    <col min="15880" max="15880" width="54.7109375" style="129" customWidth="1"/>
    <col min="15881" max="15885" width="45.5703125" style="129" customWidth="1"/>
    <col min="15886" max="16128" width="12.42578125" style="129"/>
    <col min="16129" max="16129" width="186.7109375" style="129" customWidth="1"/>
    <col min="16130" max="16130" width="56.42578125" style="129" customWidth="1"/>
    <col min="16131" max="16135" width="45.5703125" style="129" customWidth="1"/>
    <col min="16136" max="16136" width="54.7109375" style="129" customWidth="1"/>
    <col min="16137" max="16141" width="45.5703125" style="129" customWidth="1"/>
    <col min="16142" max="16384" width="12.42578125" style="129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112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266" customFormat="1" ht="45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44.25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44.25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44.25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11" customFormat="1" ht="44.25" x14ac:dyDescent="0.55000000000000004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 x14ac:dyDescent="0.6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13</v>
      </c>
      <c r="B13" s="9">
        <f>'ULS Summary'!B13-ULSBoard!B13+LSU!B13+LSUA!B13+LSUS!B13+SUBR!B13+SUNO!B13</f>
        <v>218611069</v>
      </c>
      <c r="C13" s="52">
        <f t="shared" ref="C13:C76" si="0">IF(ISBLANK(B13),"  ",IF(F13&gt;0,B13/F13,IF(B13&gt;0,1,0)))</f>
        <v>1</v>
      </c>
      <c r="D13" s="53">
        <f>'ULS Summary'!D13-ULSBoard!D13+LSU!D13+LSUA!D13+LSUS!D13+SUBR!D13+SUNO!D13</f>
        <v>0</v>
      </c>
      <c r="E13" s="54">
        <f>IF(ISBLANK(D13),"  ",IF(F13&gt;0,D13/F13,IF(D13&gt;0,1,0)))</f>
        <v>0</v>
      </c>
      <c r="F13" s="55">
        <f>D13+B13</f>
        <v>218611069</v>
      </c>
      <c r="G13" s="56">
        <f>IF(ISBLANK(F13),"  ",IF(F76&gt;0,F13/F76,IF(F13&gt;0,1,0)))</f>
        <v>8.957010698697751E-2</v>
      </c>
      <c r="H13" s="9">
        <f>'ULS Summary'!H13-ULSBoard!H13+LSU!H13+LSUA!H13+LSUS!H13+SUBR!H13+SUNO!H13</f>
        <v>370083144</v>
      </c>
      <c r="I13" s="52">
        <f>IF(ISBLANK(H13),"  ",IF(L13&gt;0,H13/L13,IF(H13&gt;0,1,0)))</f>
        <v>1</v>
      </c>
      <c r="J13" s="53">
        <f>'ULS Summary'!J13-ULSBoard!J13+LSU!J13+LSUA!J13+LSUS!J13+SUBR!J13+SUNO!J13</f>
        <v>0</v>
      </c>
      <c r="K13" s="54">
        <f>IF(ISBLANK(J13),"  ",IF(L13&gt;0,J13/L13,IF(J13&gt;0,1,0)))</f>
        <v>0</v>
      </c>
      <c r="L13" s="55">
        <f t="shared" ref="L13:L34" si="1">J13+H13</f>
        <v>370083144</v>
      </c>
      <c r="M13" s="56">
        <f>IF(ISBLANK(L13),"  ",IF(L76&gt;0,L13/L76,IF(L13&gt;0,1,0)))</f>
        <v>0.14679024405719351</v>
      </c>
      <c r="N13" s="57"/>
    </row>
    <row r="14" spans="1:17" s="11" customFormat="1" ht="44.25" x14ac:dyDescent="0.55000000000000004">
      <c r="A14" s="21" t="s">
        <v>14</v>
      </c>
      <c r="B14" s="9">
        <f>'ULS Summary'!B14-ULSBoard!B14+LSU!B14+LSUA!B14+LSUS!B14+SUBR!B14+SUNO!B14</f>
        <v>0</v>
      </c>
      <c r="C14" s="58">
        <f t="shared" si="0"/>
        <v>0</v>
      </c>
      <c r="D14" s="53">
        <f>'ULS Summary'!D14-ULSBoard!D14+LSU!D14+LSUA!D14+LSUS!D14+SUBR!D14+SUNO!D14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'ULS Summary'!H14-ULSBoard!H14+LSU!H14+LSUA!H14+LSUS!H14+SUBR!H14+SUNO!H14</f>
        <v>0</v>
      </c>
      <c r="I14" s="58">
        <f>IF(ISBLANK(H14),"  ",IF(L14&gt;0,H14/L14,IF(H14&gt;0,1,0)))</f>
        <v>0</v>
      </c>
      <c r="J14" s="53">
        <f>'ULS Summary'!J14-ULSBoard!J14+LSU!J14+LSUA!J14+LSUS!J14+SUBR!J14+SUNO!J14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15</v>
      </c>
      <c r="B15" s="9">
        <f>'ULS Summary'!B15-ULSBoard!B15+LSU!B15+LSUA!B15+LSUS!B15+SUBR!B15+SUNO!B15</f>
        <v>206225434</v>
      </c>
      <c r="C15" s="138">
        <f t="shared" si="0"/>
        <v>0.99649458369307853</v>
      </c>
      <c r="D15" s="53">
        <f>'ULS Summary'!D15-ULSBoard!D15+LSU!D15+LSUA!D15+LSUS!D15+SUBR!D15+SUNO!D15</f>
        <v>725449</v>
      </c>
      <c r="E15" s="65">
        <f>IF(ISBLANK(D15),"  ",IF(F15&gt;0,D15/F15,IF(D15&gt;0,1,0)))</f>
        <v>3.5054163069214834E-3</v>
      </c>
      <c r="F15" s="48">
        <f>D15+B15</f>
        <v>206950883</v>
      </c>
      <c r="G15" s="66">
        <f>IF(ISBLANK(F15),"  ",IF(F76&gt;0,F15/F76,IF(F15&gt;0,1,0)))</f>
        <v>8.4792653986607902E-2</v>
      </c>
      <c r="H15" s="9">
        <f>'ULS Summary'!H15-ULSBoard!H15+LSU!H15+LSUA!H15+LSUS!H15+SUBR!H15+SUNO!H15</f>
        <v>33572768</v>
      </c>
      <c r="I15" s="138">
        <f>IF(ISBLANK(H15),"  ",IF(L15&gt;0,H15/L15,IF(H15&gt;0,1,0)))</f>
        <v>0.97605311430921837</v>
      </c>
      <c r="J15" s="53">
        <f>'ULS Summary'!J15-ULSBoard!J15+LSU!J15+LSUA!J15+LSUS!J15+SUBR!J15+SUNO!J15</f>
        <v>823688</v>
      </c>
      <c r="K15" s="65">
        <f>IF(ISBLANK(J15),"  ",IF(L15&gt;0,J15/L15,IF(J15&gt;0,1,0)))</f>
        <v>2.3946885690781631E-2</v>
      </c>
      <c r="L15" s="48">
        <f t="shared" si="1"/>
        <v>34396456</v>
      </c>
      <c r="M15" s="66">
        <f>IF(ISBLANK(L15),"  ",IF(L76&gt;0,L15/L76,IF(L15&gt;0,1,0)))</f>
        <v>1.3643053602415673E-2</v>
      </c>
      <c r="N15" s="35"/>
    </row>
    <row r="16" spans="1:17" s="11" customFormat="1" ht="44.25" x14ac:dyDescent="0.55000000000000004">
      <c r="A16" s="67" t="s">
        <v>16</v>
      </c>
      <c r="B16" s="9">
        <f>'ULS Summary'!B16-ULSBoard!B16+LSU!B16+LSUA!B16+LSUS!B16+SUBR!B16+SUNO!B16</f>
        <v>0</v>
      </c>
      <c r="C16" s="52">
        <f t="shared" si="0"/>
        <v>0</v>
      </c>
      <c r="D16" s="53">
        <f>'ULS Summary'!D16-ULSBoard!D16+LSU!D16+LSUA!D16+LSUS!D16+SUBR!D16+SUNO!D16</f>
        <v>0</v>
      </c>
      <c r="E16" s="54">
        <f>IF(ISBLANK(D16),"  ",IF(F16&gt;0,D16/F16,IF(D16&gt;0,1,0)))</f>
        <v>0</v>
      </c>
      <c r="F16" s="68">
        <f t="shared" ref="F16:F39" si="2">D16+B16</f>
        <v>0</v>
      </c>
      <c r="G16" s="56">
        <f>IF(ISBLANK(F16),"  ",IF(F76&gt;0,F16/F76,IF(F16&gt;0,1,0)))</f>
        <v>0</v>
      </c>
      <c r="H16" s="9">
        <f>'ULS Summary'!H16-ULSBoard!H16+LSU!H16+LSUA!H16+LSUS!H16+SUBR!H16+SUNO!H16</f>
        <v>0</v>
      </c>
      <c r="I16" s="52">
        <f t="shared" ref="I16:I34" si="3">IF(ISBLANK(H16),"  ",IF(L16&gt;0,H16/L16,IF(H16&gt;0,1,0)))</f>
        <v>0</v>
      </c>
      <c r="J16" s="53">
        <f>'ULS Summary'!J16-ULSBoard!J16+LSU!J16+LSUA!J16+LSUS!J16+SUBR!J16+SUNO!J16</f>
        <v>0</v>
      </c>
      <c r="K16" s="54">
        <f t="shared" ref="K16:K34" si="4">IF(ISBLANK(J16),"  ",IF(L16&gt;0,J16/L16,IF(J16&gt;0,1,0)))</f>
        <v>0</v>
      </c>
      <c r="L16" s="68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9" t="s">
        <v>17</v>
      </c>
      <c r="B17" s="9">
        <f>'ULS Summary'!B17-ULSBoard!B17+LSU!B17+LSUA!B17+LSUS!B17+SUBR!B17+SUNO!B17</f>
        <v>27004940</v>
      </c>
      <c r="C17" s="58">
        <f t="shared" si="0"/>
        <v>1</v>
      </c>
      <c r="D17" s="53">
        <f>'ULS Summary'!D17-ULSBoard!D17+LSU!D17+LSUA!D17+LSUS!D17+SUBR!D17+SUNO!D17</f>
        <v>0</v>
      </c>
      <c r="E17" s="54">
        <f t="shared" ref="E17:E34" si="5">IF(ISBLANK(D17),"  ",IF(F17&gt;0,D17/F17,IF(D17&gt;0,1,0)))</f>
        <v>0</v>
      </c>
      <c r="F17" s="44">
        <f t="shared" si="2"/>
        <v>27004940</v>
      </c>
      <c r="G17" s="62">
        <f>IF(ISBLANK(F17),"  ",IF(F76&gt;0,F17/F76,IF(F17&gt;0,1,0)))</f>
        <v>1.1064560344732171E-2</v>
      </c>
      <c r="H17" s="9">
        <f>'ULS Summary'!H17-ULSBoard!H17+LSU!H17+LSUA!H17+LSUS!H17+SUBR!H17+SUNO!H17</f>
        <v>28428559</v>
      </c>
      <c r="I17" s="58">
        <f t="shared" si="3"/>
        <v>1</v>
      </c>
      <c r="J17" s="53">
        <f>'ULS Summary'!J17-ULSBoard!J17+LSU!J17+LSUA!J17+LSUS!J17+SUBR!J17+SUNO!J17</f>
        <v>0</v>
      </c>
      <c r="K17" s="60">
        <f t="shared" si="4"/>
        <v>0</v>
      </c>
      <c r="L17" s="44">
        <f t="shared" si="1"/>
        <v>28428559</v>
      </c>
      <c r="M17" s="62">
        <f>IF(ISBLANK(L17),"  ",IF(L76&gt;0,L17/L76,IF(L17&gt;0,1,0)))</f>
        <v>1.1275939424585966E-2</v>
      </c>
      <c r="N17" s="35"/>
    </row>
    <row r="18" spans="1:14" s="11" customFormat="1" ht="44.25" x14ac:dyDescent="0.55000000000000004">
      <c r="A18" s="69" t="s">
        <v>18</v>
      </c>
      <c r="B18" s="9">
        <f>'ULS Summary'!B18-ULSBoard!B18+LSU!B18+LSUA!B18+LSUS!B18+SUBR!B18+SUNO!B18</f>
        <v>0</v>
      </c>
      <c r="C18" s="58">
        <f t="shared" si="0"/>
        <v>0</v>
      </c>
      <c r="D18" s="53">
        <f>'ULS Summary'!D18-ULSBoard!D18+LSU!D18+LSUA!D18+LSUS!D18+SUBR!D18+SUNO!D18</f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9">
        <f>'ULS Summary'!H18-ULSBoard!H18+LSU!H18+LSUA!H18+LSUS!H18+SUBR!H18+SUNO!H18</f>
        <v>0</v>
      </c>
      <c r="I18" s="58">
        <f t="shared" si="3"/>
        <v>0</v>
      </c>
      <c r="J18" s="53">
        <f>'ULS Summary'!J18-ULSBoard!J18+LSU!J18+LSUA!J18+LSUS!J18+SUBR!J18+SUNO!J18</f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35"/>
    </row>
    <row r="19" spans="1:14" s="11" customFormat="1" ht="44.25" x14ac:dyDescent="0.55000000000000004">
      <c r="A19" s="69" t="s">
        <v>19</v>
      </c>
      <c r="B19" s="9">
        <f>'ULS Summary'!B19-ULSBoard!B19+LSU!B19+LSUA!B19+LSUS!B19+SUBR!B19+SUNO!B19</f>
        <v>419794</v>
      </c>
      <c r="C19" s="58">
        <f t="shared" si="0"/>
        <v>1</v>
      </c>
      <c r="D19" s="53">
        <f>'ULS Summary'!D19-ULSBoard!D19+LSU!D19+LSUA!D19+LSUS!D19+SUBR!D19+SUNO!D19</f>
        <v>0</v>
      </c>
      <c r="E19" s="54">
        <f t="shared" si="5"/>
        <v>0</v>
      </c>
      <c r="F19" s="44">
        <f t="shared" si="2"/>
        <v>419794</v>
      </c>
      <c r="G19" s="62">
        <f>IF(ISBLANK(F19),"  ",IF(F76&gt;0,F19/F76,IF(F19&gt;0,1,0)))</f>
        <v>1.7199949510558057E-4</v>
      </c>
      <c r="H19" s="9">
        <f>'ULS Summary'!H19-ULSBoard!H19+LSU!H19+LSUA!H19+LSUS!H19+SUBR!H19+SUNO!H19</f>
        <v>434209</v>
      </c>
      <c r="I19" s="58">
        <f t="shared" si="3"/>
        <v>1</v>
      </c>
      <c r="J19" s="53">
        <f>'ULS Summary'!J19-ULSBoard!J19+LSU!J19+LSUA!J19+LSUS!J19+SUBR!J19+SUNO!J19</f>
        <v>0</v>
      </c>
      <c r="K19" s="60">
        <f t="shared" si="4"/>
        <v>0</v>
      </c>
      <c r="L19" s="44">
        <f t="shared" si="1"/>
        <v>434209</v>
      </c>
      <c r="M19" s="62">
        <f>IF(ISBLANK(L19),"  ",IF(L76&gt;0,L19/L76,IF(L19&gt;0,1,0)))</f>
        <v>1.722252042957945E-4</v>
      </c>
      <c r="N19" s="35"/>
    </row>
    <row r="20" spans="1:14" s="11" customFormat="1" ht="44.25" x14ac:dyDescent="0.55000000000000004">
      <c r="A20" s="69" t="s">
        <v>20</v>
      </c>
      <c r="B20" s="9">
        <f>'ULS Summary'!B20-ULSBoard!B20+LSU!B20+LSUA!B20+LSUS!B20+SUBR!B20+SUNO!B20</f>
        <v>0</v>
      </c>
      <c r="C20" s="58">
        <f t="shared" si="0"/>
        <v>0</v>
      </c>
      <c r="D20" s="53">
        <f>'ULS Summary'!D20-ULSBoard!D20+LSU!D20+LSUA!D20+LSUS!D20+SUBR!D20+SUNO!D20</f>
        <v>725449</v>
      </c>
      <c r="E20" s="54">
        <f t="shared" si="5"/>
        <v>1</v>
      </c>
      <c r="F20" s="44">
        <f>D20+B20</f>
        <v>725449</v>
      </c>
      <c r="G20" s="62">
        <f>IF(ISBLANK(F20),"  ",IF(F77&gt;0,F20/F77,IF(F20&gt;0,1,0)))</f>
        <v>1</v>
      </c>
      <c r="H20" s="9">
        <f>'ULS Summary'!H20-ULSBoard!H20+LSU!H20+LSUA!H20+LSUS!H20+SUBR!H20+SUNO!H20</f>
        <v>0</v>
      </c>
      <c r="I20" s="58">
        <f t="shared" si="3"/>
        <v>0</v>
      </c>
      <c r="J20" s="53">
        <f>'ULS Summary'!J20-ULSBoard!J20+LSU!J20+LSUA!J20+LSUS!J20+SUBR!J20+SUNO!J20</f>
        <v>823688</v>
      </c>
      <c r="K20" s="60">
        <f t="shared" si="4"/>
        <v>1</v>
      </c>
      <c r="L20" s="44">
        <f t="shared" si="1"/>
        <v>823688</v>
      </c>
      <c r="M20" s="62">
        <f>IF(ISBLANK(L20),"  ",IF(L77&gt;0,L20/L77,IF(L20&gt;0,1,0)))</f>
        <v>1</v>
      </c>
      <c r="N20" s="35"/>
    </row>
    <row r="21" spans="1:14" s="11" customFormat="1" ht="44.25" x14ac:dyDescent="0.55000000000000004">
      <c r="A21" s="69" t="s">
        <v>21</v>
      </c>
      <c r="B21" s="9">
        <f>'ULS Summary'!B21-ULSBoard!B21+LSU!B21+LSUA!B21+LSUS!B21+SUBR!B21+SUNO!B21</f>
        <v>50000</v>
      </c>
      <c r="C21" s="58">
        <f t="shared" si="0"/>
        <v>1</v>
      </c>
      <c r="D21" s="53">
        <f>'ULS Summary'!D21-ULSBoard!D21+LSU!D21+LSUA!D21+LSUS!D21+SUBR!D21+SUNO!D21</f>
        <v>0</v>
      </c>
      <c r="E21" s="54">
        <f t="shared" si="5"/>
        <v>0</v>
      </c>
      <c r="F21" s="44">
        <f t="shared" si="2"/>
        <v>50000</v>
      </c>
      <c r="G21" s="62">
        <f>IF(ISBLANK(F21),"  ",IF(F76&gt;0,F21/F76,IF(F21&gt;0,1,0)))</f>
        <v>2.0486178352427689E-5</v>
      </c>
      <c r="H21" s="9">
        <f>'ULS Summary'!H21-ULSBoard!H21+LSU!H21+LSUA!H21+LSUS!H21+SUBR!H21+SUNO!H21</f>
        <v>50000</v>
      </c>
      <c r="I21" s="58">
        <f t="shared" si="3"/>
        <v>1</v>
      </c>
      <c r="J21" s="53">
        <f>'ULS Summary'!J21-ULSBoard!J21+LSU!J21+LSUA!J21+LSUS!J21+SUBR!J21+SUNO!J21</f>
        <v>0</v>
      </c>
      <c r="K21" s="60">
        <f t="shared" si="4"/>
        <v>0</v>
      </c>
      <c r="L21" s="44">
        <f t="shared" si="1"/>
        <v>50000</v>
      </c>
      <c r="M21" s="62">
        <f>IF(ISBLANK(L21),"  ",IF(L76&gt;0,L21/L76,IF(L21&gt;0,1,0)))</f>
        <v>1.9832062934646046E-5</v>
      </c>
      <c r="N21" s="35"/>
    </row>
    <row r="22" spans="1:14" s="11" customFormat="1" ht="44.25" x14ac:dyDescent="0.55000000000000004">
      <c r="A22" s="69" t="s">
        <v>22</v>
      </c>
      <c r="B22" s="9">
        <f>'ULS Summary'!B22-ULSBoard!B22+LSU!B22+LSUA!B22+LSUS!B22+SUBR!B22+SUNO!B22</f>
        <v>0</v>
      </c>
      <c r="C22" s="58">
        <f t="shared" si="0"/>
        <v>0</v>
      </c>
      <c r="D22" s="53">
        <f>'ULS Summary'!D22-ULSBoard!D22+LSU!D22+LSUA!D22+LSUS!D22+SUBR!D22+SUNO!D22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'ULS Summary'!H22-ULSBoard!H22+LSU!H22+LSUA!H22+LSUS!H22+SUBR!H22+SUNO!H22</f>
        <v>0</v>
      </c>
      <c r="I22" s="58">
        <f t="shared" si="3"/>
        <v>0</v>
      </c>
      <c r="J22" s="53">
        <f>'ULS Summary'!J22-ULSBoard!J22+LSU!J22+LSUA!J22+LSUS!J22+SUBR!J22+SUNO!J22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35"/>
    </row>
    <row r="23" spans="1:14" s="11" customFormat="1" ht="44.25" x14ac:dyDescent="0.55000000000000004">
      <c r="A23" s="69" t="s">
        <v>23</v>
      </c>
      <c r="B23" s="9">
        <f>'ULS Summary'!B23-ULSBoard!B23+LSU!B23+LSUA!B23+LSUS!B23+SUBR!B23+SUNO!B23</f>
        <v>750000</v>
      </c>
      <c r="C23" s="58">
        <f t="shared" si="0"/>
        <v>1</v>
      </c>
      <c r="D23" s="53">
        <f>'ULS Summary'!D23-ULSBoard!D23+LSU!D23+LSUA!D23+LSUS!D23+SUBR!D23+SUNO!D23</f>
        <v>0</v>
      </c>
      <c r="E23" s="54">
        <f t="shared" si="5"/>
        <v>0</v>
      </c>
      <c r="F23" s="44">
        <f t="shared" si="2"/>
        <v>750000</v>
      </c>
      <c r="G23" s="62">
        <f>IF(ISBLANK(F23),"  ",IF(F76&gt;0,F23/F76,IF(F23&gt;0,1,0)))</f>
        <v>3.0729267528641535E-4</v>
      </c>
      <c r="H23" s="9">
        <f>'ULS Summary'!H23-ULSBoard!H23+LSU!H23+LSUA!H23+LSUS!H23+SUBR!H23+SUNO!H23</f>
        <v>750000</v>
      </c>
      <c r="I23" s="58">
        <f t="shared" si="3"/>
        <v>1</v>
      </c>
      <c r="J23" s="53">
        <f>'ULS Summary'!J23-ULSBoard!J23+LSU!J23+LSUA!J23+LSUS!J23+SUBR!J23+SUNO!J23</f>
        <v>0</v>
      </c>
      <c r="K23" s="60">
        <f t="shared" si="4"/>
        <v>0</v>
      </c>
      <c r="L23" s="44">
        <f t="shared" si="1"/>
        <v>750000</v>
      </c>
      <c r="M23" s="62">
        <f>IF(ISBLANK(L23),"  ",IF(L76&gt;0,L23/L76,IF(L23&gt;0,1,0)))</f>
        <v>2.9748094401969074E-4</v>
      </c>
      <c r="N23" s="35"/>
    </row>
    <row r="24" spans="1:14" s="11" customFormat="1" ht="44.25" x14ac:dyDescent="0.55000000000000004">
      <c r="A24" s="69" t="s">
        <v>24</v>
      </c>
      <c r="B24" s="9">
        <f>'ULS Summary'!B24-ULSBoard!B24+LSU!B24+LSUA!B24+LSUS!B24+SUBR!B24+SUNO!B24</f>
        <v>3141459</v>
      </c>
      <c r="C24" s="58">
        <f t="shared" si="0"/>
        <v>1</v>
      </c>
      <c r="D24" s="53">
        <f>'ULS Summary'!D24-ULSBoard!D24+LSU!D24+LSUA!D24+LSUS!D24+SUBR!D24+SUNO!D24</f>
        <v>0</v>
      </c>
      <c r="E24" s="54">
        <f t="shared" si="5"/>
        <v>0</v>
      </c>
      <c r="F24" s="44">
        <f t="shared" si="2"/>
        <v>3141459</v>
      </c>
      <c r="G24" s="62">
        <f>IF(ISBLANK(F24),"  ",IF(F76&gt;0,F24/F76,IF(F24&gt;0,1,0)))</f>
        <v>1.2871297872167828E-3</v>
      </c>
      <c r="H24" s="9">
        <f>'ULS Summary'!H24-ULSBoard!H24+LSU!H24+LSUA!H24+LSUS!H24+SUBR!H24+SUNO!H24</f>
        <v>3700000</v>
      </c>
      <c r="I24" s="58">
        <f t="shared" si="3"/>
        <v>1</v>
      </c>
      <c r="J24" s="53">
        <f>'ULS Summary'!J24-ULSBoard!J24+LSU!J24+LSUA!J24+LSUS!J24+SUBR!J24+SUNO!J24</f>
        <v>0</v>
      </c>
      <c r="K24" s="60">
        <f t="shared" si="4"/>
        <v>0</v>
      </c>
      <c r="L24" s="44">
        <f t="shared" si="1"/>
        <v>3700000</v>
      </c>
      <c r="M24" s="62">
        <f>IF(ISBLANK(L24),"  ",IF(L76&gt;0,L24/L76,IF(L24&gt;0,1,0)))</f>
        <v>1.4675726571638074E-3</v>
      </c>
      <c r="N24" s="35"/>
    </row>
    <row r="25" spans="1:14" s="11" customFormat="1" ht="44.25" x14ac:dyDescent="0.55000000000000004">
      <c r="A25" s="69" t="s">
        <v>25</v>
      </c>
      <c r="B25" s="9">
        <f>'ULS Summary'!B25-ULSBoard!B25+LSU!B25+LSUA!B25+LSUS!B25+SUBR!B25+SUNO!B25</f>
        <v>210000</v>
      </c>
      <c r="C25" s="58">
        <f t="shared" si="0"/>
        <v>1</v>
      </c>
      <c r="D25" s="53">
        <f>'ULS Summary'!D25-ULSBoard!D25+LSU!D25+LSUA!D25+LSUS!D25+SUBR!D25+SUNO!D25</f>
        <v>0</v>
      </c>
      <c r="E25" s="54">
        <f t="shared" si="5"/>
        <v>0</v>
      </c>
      <c r="F25" s="44">
        <f t="shared" si="2"/>
        <v>210000</v>
      </c>
      <c r="G25" s="62">
        <f>IF(ISBLANK(F25),"  ",IF(F76&gt;0,F25/F76,IF(F25&gt;0,1,0)))</f>
        <v>8.6041949080196294E-5</v>
      </c>
      <c r="H25" s="9">
        <f>'ULS Summary'!H25-ULSBoard!H25+LSU!H25+LSUA!H25+LSUS!H25+SUBR!H25+SUNO!H25</f>
        <v>210000</v>
      </c>
      <c r="I25" s="58">
        <f t="shared" si="3"/>
        <v>1</v>
      </c>
      <c r="J25" s="53">
        <f>'ULS Summary'!J25-ULSBoard!J25+LSU!J25+LSUA!J25+LSUS!J25+SUBR!J25+SUNO!J25</f>
        <v>0</v>
      </c>
      <c r="K25" s="60">
        <f t="shared" si="4"/>
        <v>0</v>
      </c>
      <c r="L25" s="44">
        <f t="shared" si="1"/>
        <v>210000</v>
      </c>
      <c r="M25" s="62">
        <f>IF(ISBLANK(L25),"  ",IF(L76&gt;0,L25/L76,IF(L25&gt;0,1,0)))</f>
        <v>8.3294664325513402E-5</v>
      </c>
      <c r="N25" s="35"/>
    </row>
    <row r="26" spans="1:14" s="11" customFormat="1" ht="44.25" x14ac:dyDescent="0.55000000000000004">
      <c r="A26" s="69" t="s">
        <v>26</v>
      </c>
      <c r="B26" s="9">
        <f>'ULS Summary'!B26-ULSBoard!B26+LSU!B26+LSUA!B26+LSUS!B26+SUBR!B26+SUNO!B26</f>
        <v>0</v>
      </c>
      <c r="C26" s="58">
        <f t="shared" si="0"/>
        <v>0</v>
      </c>
      <c r="D26" s="53">
        <f>'ULS Summary'!D26-ULSBoard!D26+LSU!D26+LSUA!D26+LSUS!D26+SUBR!D26+SUNO!D26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'ULS Summary'!H26-ULSBoard!H26+LSU!H26+LSUA!H26+LSUS!H26+SUBR!H26+SUNO!H26</f>
        <v>0</v>
      </c>
      <c r="I26" s="58">
        <f t="shared" si="3"/>
        <v>0</v>
      </c>
      <c r="J26" s="53">
        <f>'ULS Summary'!J26-ULSBoard!J26+LSU!J26+LSUA!J26+LSUS!J26+SUBR!J26+SUNO!J26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9" t="s">
        <v>27</v>
      </c>
      <c r="B27" s="9">
        <f>'ULS Summary'!B27-ULSBoard!B27+LSU!B27+LSUA!B27+LSUS!B27+SUBR!B27+SUNO!B27</f>
        <v>0</v>
      </c>
      <c r="C27" s="58">
        <f t="shared" si="0"/>
        <v>0</v>
      </c>
      <c r="D27" s="53">
        <f>'ULS Summary'!D27-ULSBoard!D27+LSU!D27+LSUA!D27+LSUS!D27+SUBR!D27+SUNO!D27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'ULS Summary'!H27-ULSBoard!H27+LSU!H27+LSUA!H27+LSUS!H27+SUBR!H27+SUNO!H27</f>
        <v>0</v>
      </c>
      <c r="I27" s="58">
        <f t="shared" si="3"/>
        <v>0</v>
      </c>
      <c r="J27" s="53">
        <f>'ULS Summary'!J27-ULSBoard!J27+LSU!J27+LSUA!J27+LSUS!J27+SUBR!J27+SUNO!J27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1" t="s">
        <v>28</v>
      </c>
      <c r="B28" s="9">
        <f>'ULS Summary'!B28-ULSBoard!B28+LSU!B28+LSUA!B28+LSUS!B28+SUBR!B28+SUNO!B28</f>
        <v>0</v>
      </c>
      <c r="C28" s="58">
        <f t="shared" si="0"/>
        <v>0</v>
      </c>
      <c r="D28" s="53">
        <f>'ULS Summary'!D28-ULSBoard!D28+LSU!D28+LSUA!D28+LSUS!D28+SUBR!D28+SUNO!D28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'ULS Summary'!H28-ULSBoard!H28+LSU!H28+LSUA!H28+LSUS!H28+SUBR!H28+SUNO!H28</f>
        <v>0</v>
      </c>
      <c r="I28" s="58">
        <f t="shared" si="3"/>
        <v>0</v>
      </c>
      <c r="J28" s="53">
        <f>'ULS Summary'!J28-ULSBoard!J28+LSU!J28+LSUA!J28+LSUS!J28+SUBR!J28+SUNO!J28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1" t="s">
        <v>29</v>
      </c>
      <c r="B29" s="9">
        <f>'ULS Summary'!B29-ULSBoard!B29+LSU!B29+LSUA!B29+LSUS!B29+SUBR!B29+SUNO!B29</f>
        <v>0</v>
      </c>
      <c r="C29" s="58">
        <f t="shared" si="0"/>
        <v>0</v>
      </c>
      <c r="D29" s="53">
        <f>'ULS Summary'!D29-ULSBoard!D29+LSU!D29+LSUA!D29+LSUS!D29+SUBR!D29+SUNO!D29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'ULS Summary'!H29-ULSBoard!H29+LSU!H29+LSUA!H29+LSUS!H29+SUBR!H29+SUNO!H29</f>
        <v>0</v>
      </c>
      <c r="I29" s="58">
        <f t="shared" si="3"/>
        <v>0</v>
      </c>
      <c r="J29" s="53">
        <f>'ULS Summary'!J29-ULSBoard!J29+LSU!J29+LSUA!J29+LSUS!J29+SUBR!J29+SUNO!J29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35"/>
    </row>
    <row r="30" spans="1:14" s="11" customFormat="1" ht="44.25" x14ac:dyDescent="0.55000000000000004">
      <c r="A30" s="71" t="s">
        <v>30</v>
      </c>
      <c r="B30" s="9">
        <f>'ULS Summary'!B30-ULSBoard!B30+LSU!B30+LSUA!B30+LSUS!B30+SUBR!B30+SUNO!B30</f>
        <v>0</v>
      </c>
      <c r="C30" s="58">
        <f t="shared" si="0"/>
        <v>0</v>
      </c>
      <c r="D30" s="53">
        <f>'ULS Summary'!D30-ULSBoard!D30+LSU!D30+LSUA!D30+LSUS!D30+SUBR!D30+SUNO!D30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",IF(F77&gt;0,F30/F77,IF(F30&gt;0,1,0)))</f>
        <v>0</v>
      </c>
      <c r="H30" s="9">
        <f>'ULS Summary'!H30-ULSBoard!H30+LSU!H30+LSUA!H30+LSUS!H30+SUBR!H30+SUNO!H30</f>
        <v>0</v>
      </c>
      <c r="I30" s="58">
        <f t="shared" si="3"/>
        <v>0</v>
      </c>
      <c r="J30" s="53">
        <f>'ULS Summary'!J30-ULSBoard!J30+LSU!J30+LSUA!J30+LSUS!J30+SUBR!J30+SUNO!J30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",IF(L77&gt;0,L30/L77,IF(L30&gt;0,1,0)))</f>
        <v>0</v>
      </c>
      <c r="N30" s="35"/>
    </row>
    <row r="31" spans="1:14" s="11" customFormat="1" ht="44.25" x14ac:dyDescent="0.55000000000000004">
      <c r="A31" s="71" t="s">
        <v>31</v>
      </c>
      <c r="B31" s="9">
        <f>'ULS Summary'!B31-ULSBoard!B31+LSU!B31+LSUA!B31+LSUS!B31+SUBR!B31+SUNO!B31</f>
        <v>0</v>
      </c>
      <c r="C31" s="58">
        <f t="shared" si="0"/>
        <v>0</v>
      </c>
      <c r="D31" s="53">
        <f>'ULS Summary'!D31-ULSBoard!D31+LSU!D31+LSUA!D31+LSUS!D31+SUBR!D31+SUNO!D31</f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",IF(F78&gt;0,F31/F78,IF(F31&gt;0,1,0)))</f>
        <v>0</v>
      </c>
      <c r="H31" s="9">
        <f>'ULS Summary'!H31-ULSBoard!H31+LSU!H31+LSUA!H31+LSUS!H31+SUBR!H31+SUNO!H31</f>
        <v>0</v>
      </c>
      <c r="I31" s="58">
        <f t="shared" si="3"/>
        <v>0</v>
      </c>
      <c r="J31" s="53">
        <f>'ULS Summary'!J31-ULSBoard!J31+LSU!J31+LSUA!J31+LSUS!J31+SUBR!J31+SUNO!J31</f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",IF(L78&gt;0,L31/L78,IF(L31&gt;0,1,0)))</f>
        <v>0</v>
      </c>
      <c r="N31" s="35"/>
    </row>
    <row r="32" spans="1:14" s="11" customFormat="1" ht="44.25" x14ac:dyDescent="0.55000000000000004">
      <c r="A32" s="71" t="s">
        <v>32</v>
      </c>
      <c r="B32" s="9">
        <f>'ULS Summary'!B32-ULSBoard!B32+LSU!B32+LSUA!B32+LSUS!B32+SUBR!B32+SUNO!B32</f>
        <v>0</v>
      </c>
      <c r="C32" s="58">
        <f t="shared" si="0"/>
        <v>0</v>
      </c>
      <c r="D32" s="53">
        <f>'ULS Summary'!D32-ULSBoard!D32+LSU!D32+LSUA!D32+LSUS!D32+SUBR!D32+SUNO!D32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",IF(F79&gt;0,F32/F79,IF(F32&gt;0,1,0)))</f>
        <v>0</v>
      </c>
      <c r="H32" s="9">
        <f>'ULS Summary'!H32-ULSBoard!H32+LSU!H32+LSUA!H32+LSUS!H32+SUBR!H32+SUNO!H32</f>
        <v>0</v>
      </c>
      <c r="I32" s="58">
        <f t="shared" si="3"/>
        <v>0</v>
      </c>
      <c r="J32" s="53">
        <f>'ULS Summary'!J32-ULSBoard!J32+LSU!J32+LSUA!J32+LSUS!J32+SUBR!J32+SUNO!J32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",IF(L79&gt;0,L32/L79,IF(L32&gt;0,1,0)))</f>
        <v>0</v>
      </c>
      <c r="N32" s="35"/>
    </row>
    <row r="33" spans="1:14" s="11" customFormat="1" ht="44.25" x14ac:dyDescent="0.55000000000000004">
      <c r="A33" s="132" t="s">
        <v>76</v>
      </c>
      <c r="B33" s="9">
        <f>'ULS Summary'!B33-ULSBoard!B33+LSU!B33+LSUA!B33+LSUS!B33+SUBR!B33+SUNO!B33</f>
        <v>0</v>
      </c>
      <c r="C33" s="58">
        <f>IF(ISBLANK(B33),"  ",IF(F33&gt;0,B33/F33,IF(B33&gt;0,1,0)))</f>
        <v>0</v>
      </c>
      <c r="D33" s="53">
        <f>'ULS Summary'!D33-ULSBoard!D33+LSU!D33+LSUA!D33+LSUS!D33+SUBR!D33+SUNO!D33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",IF(F80&gt;0,F33/F80,IF(F33&gt;0,1,0)))</f>
        <v>0</v>
      </c>
      <c r="H33" s="9">
        <f>'ULS Summary'!H33-ULSBoard!H33+LSU!H33+LSUA!H33+LSUS!H33+SUBR!H33+SUNO!H33</f>
        <v>0</v>
      </c>
      <c r="I33" s="58">
        <f>IF(ISBLANK(H33),"  ",IF(L33&gt;0,H33/L33,IF(H33&gt;0,1,0)))</f>
        <v>0</v>
      </c>
      <c r="J33" s="53">
        <f>'ULS Summary'!J33-ULSBoard!J33+LSU!J33+LSUA!J33+LSUS!J33+SUBR!J33+SUNO!J33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",IF(L80&gt;0,L33/L80,IF(L33&gt;0,1,0)))</f>
        <v>0</v>
      </c>
      <c r="N33" s="35"/>
    </row>
    <row r="34" spans="1:14" s="11" customFormat="1" ht="44.25" x14ac:dyDescent="0.55000000000000004">
      <c r="A34" s="71" t="s">
        <v>33</v>
      </c>
      <c r="B34" s="9">
        <f>'ULS Summary'!B34-ULSBoard!B34+LSU!B34+LSUA!B34+LSUS!B34+SUBR!B34+SUNO!B34</f>
        <v>174649241</v>
      </c>
      <c r="C34" s="58">
        <f t="shared" si="0"/>
        <v>1</v>
      </c>
      <c r="D34" s="53">
        <f>'ULS Summary'!D34-ULSBoard!D34+LSU!D34+LSUA!D34+LSUS!D34+SUBR!D34+SUNO!D34</f>
        <v>0</v>
      </c>
      <c r="E34" s="54">
        <f t="shared" si="5"/>
        <v>0</v>
      </c>
      <c r="F34" s="44">
        <f t="shared" si="2"/>
        <v>174649241</v>
      </c>
      <c r="G34" s="62">
        <f>IF(ISBLANK(F34),"  ",IF(F76&gt;0,F34/F76,IF(F34&gt;0,1,0)))</f>
        <v>7.1557910004842532E-2</v>
      </c>
      <c r="H34" s="9">
        <f>'ULS Summary'!H34-ULSBoard!H34+LSU!H34+LSUA!H34+LSUS!H34+SUBR!H34+SUNO!H34</f>
        <v>0</v>
      </c>
      <c r="I34" s="58">
        <f t="shared" si="3"/>
        <v>0</v>
      </c>
      <c r="J34" s="53">
        <f>'ULS Summary'!J34-ULSBoard!J34+LSU!J34+LSUA!J34+LSUS!J34+SUBR!J34+SUNO!J34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2" t="s">
        <v>34</v>
      </c>
      <c r="B35" s="9"/>
      <c r="C35" s="74" t="s">
        <v>4</v>
      </c>
      <c r="D35" s="53"/>
      <c r="E35" s="75" t="s">
        <v>4</v>
      </c>
      <c r="F35" s="44"/>
      <c r="G35" s="76" t="s">
        <v>4</v>
      </c>
      <c r="H35" s="9"/>
      <c r="I35" s="74" t="s">
        <v>4</v>
      </c>
      <c r="J35" s="53"/>
      <c r="K35" s="75" t="s">
        <v>4</v>
      </c>
      <c r="L35" s="44"/>
      <c r="M35" s="76" t="s">
        <v>4</v>
      </c>
      <c r="N35" s="35"/>
    </row>
    <row r="36" spans="1:14" s="11" customFormat="1" ht="44.25" x14ac:dyDescent="0.55000000000000004">
      <c r="A36" s="67" t="s">
        <v>35</v>
      </c>
      <c r="B36" s="9">
        <f>'ULS Summary'!B36-ULSBoard!B36+LSU!B36+LSUA!B36+LSUS!B36+SUBR!B36+SUNO!B36</f>
        <v>0</v>
      </c>
      <c r="C36" s="58">
        <f t="shared" si="0"/>
        <v>0</v>
      </c>
      <c r="D36" s="53">
        <f>'ULS Summary'!D36-ULSBoard!D36+LSU!D36+LSUA!D36+LSUS!D36+SUBR!D36+SUNO!D36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'ULS Summary'!H36-ULSBoard!H36+LSU!H36+LSUA!H36+LSUS!H36+SUBR!H36+SUNO!H36</f>
        <v>0</v>
      </c>
      <c r="I36" s="58">
        <f>IF(ISBLANK(H36),"  ",IF(L36&gt;0,H36/L36,IF(H36&gt;0,1,0)))</f>
        <v>0</v>
      </c>
      <c r="J36" s="53">
        <f>'ULS Summary'!J36-ULSBoard!J36+LSU!J36+LSUA!J36+LSUS!J36+SUBR!J36+SUNO!J36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2" t="s">
        <v>36</v>
      </c>
      <c r="B37" s="137"/>
      <c r="C37" s="74" t="s">
        <v>4</v>
      </c>
      <c r="D37" s="140"/>
      <c r="E37" s="75" t="s">
        <v>4</v>
      </c>
      <c r="F37" s="44"/>
      <c r="G37" s="76" t="s">
        <v>4</v>
      </c>
      <c r="H37" s="137"/>
      <c r="I37" s="74" t="s">
        <v>4</v>
      </c>
      <c r="J37" s="140"/>
      <c r="K37" s="75" t="s">
        <v>4</v>
      </c>
      <c r="L37" s="44"/>
      <c r="M37" s="76" t="s">
        <v>4</v>
      </c>
      <c r="N37" s="35"/>
    </row>
    <row r="38" spans="1:14" s="11" customFormat="1" ht="44.25" x14ac:dyDescent="0.55000000000000004">
      <c r="A38" s="69" t="s">
        <v>35</v>
      </c>
      <c r="B38" s="9">
        <f>'ULS Summary'!B38-ULSBoard!B38+LSU!B38+LSUA!B38+LSUS!B38+SUBR!B38+SUNO!B38</f>
        <v>0</v>
      </c>
      <c r="C38" s="58">
        <f t="shared" si="0"/>
        <v>0</v>
      </c>
      <c r="D38" s="53">
        <f>'ULS Summary'!D38-ULSBoard!D38+LSU!D38+LSUA!D38+LSUS!D38+SUBR!D38+SUNO!D38</f>
        <v>0</v>
      </c>
      <c r="E38" s="60">
        <f>IF(ISBLANK(D38),"  ",IF(F38&gt;0,D38/F38,IF(D38&gt;0,1,0)))</f>
        <v>0</v>
      </c>
      <c r="F38" s="79">
        <f t="shared" si="2"/>
        <v>0</v>
      </c>
      <c r="G38" s="62">
        <f>IF(ISBLANK(F38),"  ",IF(F76&gt;0,F38/F76,IF(F38&gt;0,1,0)))</f>
        <v>0</v>
      </c>
      <c r="H38" s="9">
        <f>'ULS Summary'!H38-ULSBoard!H38+LSU!H38+LSUA!H38+LSUS!H38+SUBR!H38+SUNO!H38</f>
        <v>0</v>
      </c>
      <c r="I38" s="58">
        <f>IF(ISBLANK(H38),"  ",IF(L38&gt;0,H38/L38,IF(H38&gt;0,1,0)))</f>
        <v>0</v>
      </c>
      <c r="J38" s="53">
        <f>'ULS Summary'!J38-ULSBoard!J38+LSU!J38+LSUA!J38+LSUS!J38+SUBR!J38+SUNO!J38</f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9" t="s">
        <v>37</v>
      </c>
      <c r="B39" s="77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6" customFormat="1" ht="45" x14ac:dyDescent="0.6">
      <c r="A40" s="72" t="s">
        <v>38</v>
      </c>
      <c r="B40" s="80">
        <f>B39+B38+B36+B34+B29+B28+B26+B27+B25+B24+B23+B22+B21+B20+B19+B18+B17+B16+B14+B13+B30+B31+B32</f>
        <v>424836503</v>
      </c>
      <c r="C40" s="81">
        <f t="shared" si="0"/>
        <v>0.99829531517892844</v>
      </c>
      <c r="D40" s="142">
        <f>D39+D38+D36+D34+D29+D28+D26+D27+D25+D24+D23+D22+D21+D20+D19+D18+D17+D16+D14+D13+D30+D31+D32</f>
        <v>725449</v>
      </c>
      <c r="E40" s="82">
        <f>IF(ISBLANK(D40),"  ",IF(F40&gt;0,D40/F40,IF(D40&gt;0,1,0)))</f>
        <v>1.704684821071598E-3</v>
      </c>
      <c r="F40" s="80">
        <f>F39+F38+F36+F34+F29+F28+F26+F27+F25+F24+F23+F22+F21+F20+F19+F18+F17+F16+F14+F13+F30+F31+F32</f>
        <v>425561952</v>
      </c>
      <c r="G40" s="83">
        <f>IF(ISBLANK(F40),"  ",IF(F76&gt;0,F40/F76,IF(F40&gt;0,1,0)))</f>
        <v>0.17436276097358541</v>
      </c>
      <c r="H40" s="295">
        <f>H39+H38+H36+H34+H29+H28+H26+H27+H25+H24+H23+H22+H21+H20+H19+H18+H17+H16+H14+H13+H30+H31+H32</f>
        <v>403655912</v>
      </c>
      <c r="I40" s="81">
        <f>IF(ISBLANK(H40),"  ",IF(L40&gt;0,H40/L40,IF(H40&gt;0,1,0)))</f>
        <v>0.9979635858025967</v>
      </c>
      <c r="J40" s="142">
        <f>J39+J38+J36+J34+J29+J28+J26+J27+J25+J24+J23+J22+J21+J20+J19+J18+J17+J16+J14+J13+J30+J31+J32</f>
        <v>823688</v>
      </c>
      <c r="K40" s="84">
        <f>IF(ISBLANK(J40),"  ",IF(L40&gt;0,J40/L40,IF(J40&gt;0,1,0)))</f>
        <v>2.0364141974032806E-3</v>
      </c>
      <c r="L40" s="80">
        <f>L39+L38+L36+L34+L29+L28+L26+L27+L25+L24+L23+L22+L21+L20+L19+L18+L17+L16+L14+L13+L30+L31+L32</f>
        <v>404479600</v>
      </c>
      <c r="M40" s="83">
        <f>IF(ISBLANK(L40),"  ",IF(L76&gt;0,L40/L76,IF(L40&gt;0,1,0)))</f>
        <v>0.16043329765960918</v>
      </c>
      <c r="N40" s="85"/>
    </row>
    <row r="41" spans="1:14" s="11" customFormat="1" ht="45" x14ac:dyDescent="0.6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 x14ac:dyDescent="0.55000000000000004">
      <c r="A42" s="21" t="s">
        <v>40</v>
      </c>
      <c r="B42" s="9">
        <f>'ULS Summary'!B42-ULSBoard!B42+LSU!B42+LSUA!B42+LSUS!B42+SUBR!B42+SUNO!B42</f>
        <v>0</v>
      </c>
      <c r="C42" s="52">
        <f t="shared" si="0"/>
        <v>0</v>
      </c>
      <c r="D42" s="53">
        <f>'ULS Summary'!D42-ULSBoard!D42+LSU!D42+LSUA!D42+LSUS!D42+SUBR!D42+SUNO!D42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",IF(F76&gt;0,F42/D76,IF(F42&gt;0,1,0)))</f>
        <v>0</v>
      </c>
      <c r="H42" s="9">
        <f>'ULS Summary'!H42-ULSBoard!H42+LSU!H42+LSUA!H42+LSUS!H42+SUBR!H42+SUNO!H42</f>
        <v>0</v>
      </c>
      <c r="I42" s="52">
        <f t="shared" ref="I42:I48" si="7">IF(ISBLANK(H42),"  ",IF(L42&gt;0,H42/L42,IF(H42&gt;0,1,0)))</f>
        <v>0</v>
      </c>
      <c r="J42" s="53">
        <f>'ULS Summary'!J42-ULSBoard!J42+LSU!J42+LSUA!J42+LSUS!J42+SUBR!J42+SUNO!J42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35"/>
    </row>
    <row r="43" spans="1:14" s="11" customFormat="1" ht="44.25" x14ac:dyDescent="0.55000000000000004">
      <c r="A43" s="89" t="s">
        <v>41</v>
      </c>
      <c r="B43" s="9">
        <f>'ULS Summary'!B43-ULSBoard!B43+LSU!B43+LSUA!B43+LSUS!B43+SUBR!B43+SUNO!B43</f>
        <v>0</v>
      </c>
      <c r="C43" s="58">
        <f t="shared" si="0"/>
        <v>0</v>
      </c>
      <c r="D43" s="53">
        <f>'ULS Summary'!D43-ULSBoard!D43+LSU!D43+LSUA!D43+LSUS!D43+SUBR!D43+SUNO!D43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'ULS Summary'!H43-ULSBoard!H43+LSU!H43+LSUA!H43+LSUS!H43+SUBR!H43+SUNO!H43</f>
        <v>0</v>
      </c>
      <c r="I43" s="58">
        <f t="shared" si="7"/>
        <v>0</v>
      </c>
      <c r="J43" s="53">
        <f>'ULS Summary'!J43-ULSBoard!J43+LSU!J43+LSUA!J43+LSUS!J43+SUBR!J43+SUNO!J43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90" t="s">
        <v>42</v>
      </c>
      <c r="B44" s="9">
        <f>'ULS Summary'!B44-ULSBoard!B44+LSU!B44+LSUA!B44+LSUS!B44+SUBR!B44+SUNO!B44</f>
        <v>0</v>
      </c>
      <c r="C44" s="58">
        <f t="shared" si="0"/>
        <v>0</v>
      </c>
      <c r="D44" s="53">
        <f>'ULS Summary'!D44-ULSBoard!D44+LSU!D44+LSUA!D44+LSUS!D44+SUBR!D44+SUNO!D44</f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9">
        <f>'ULS Summary'!H44-ULSBoard!H44+LSU!H44+LSUA!H44+LSUS!H44+SUBR!H44+SUNO!H44</f>
        <v>0</v>
      </c>
      <c r="I44" s="58">
        <f t="shared" si="7"/>
        <v>0</v>
      </c>
      <c r="J44" s="53">
        <f>'ULS Summary'!J44-ULSBoard!J44+LSU!J44+LSUA!J44+LSUS!J44+SUBR!J44+SUNO!J44</f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43</v>
      </c>
      <c r="B45" s="9">
        <f>'ULS Summary'!B45-ULSBoard!B45+LSU!B45+LSUA!B45+LSUS!B45+SUBR!B45+SUNO!B45</f>
        <v>9967023</v>
      </c>
      <c r="C45" s="58">
        <f t="shared" si="0"/>
        <v>0.88786133253897825</v>
      </c>
      <c r="D45" s="53">
        <f>'ULS Summary'!D45-ULSBoard!D45+LSU!D45+LSUA!D45+LSUS!D45+SUBR!D45+SUNO!D45</f>
        <v>1258855</v>
      </c>
      <c r="E45" s="60">
        <f t="shared" si="6"/>
        <v>0.11213866746102176</v>
      </c>
      <c r="F45" s="79">
        <f>D45+B45</f>
        <v>11225878</v>
      </c>
      <c r="G45" s="62">
        <f>IF(ISBLANK(F45),"  ",IF(D76&gt;0,F45/D76,IF(F45&gt;0,1,0)))</f>
        <v>1.0017005974479356E-2</v>
      </c>
      <c r="H45" s="9">
        <f>'ULS Summary'!H45-ULSBoard!H45+LSU!H45+LSUA!H45+LSUS!H45+SUBR!H45+SUNO!H45</f>
        <v>9770860</v>
      </c>
      <c r="I45" s="58">
        <f t="shared" si="7"/>
        <v>0.88506555702318779</v>
      </c>
      <c r="J45" s="53">
        <f>'ULS Summary'!J45-ULSBoard!J45+LSU!J45+LSUA!J45+LSUS!J45+SUBR!J45+SUNO!J45</f>
        <v>1268842</v>
      </c>
      <c r="K45" s="60">
        <f t="shared" si="8"/>
        <v>0.11493444297681224</v>
      </c>
      <c r="L45" s="79">
        <f>J45+H45</f>
        <v>11039702</v>
      </c>
      <c r="M45" s="62">
        <f>IF(ISBLANK(L45),"  ",IF(J76&gt;0,L45/J76,IF(L45&gt;0,1,0)))</f>
        <v>9.6992803527463402E-3</v>
      </c>
      <c r="N45" s="35"/>
    </row>
    <row r="46" spans="1:14" s="11" customFormat="1" ht="44.25" x14ac:dyDescent="0.55000000000000004">
      <c r="A46" s="89" t="s">
        <v>44</v>
      </c>
      <c r="B46" s="9">
        <f>'ULS Summary'!B46-ULSBoard!B46+LSU!B46+LSUA!B46+LSUS!B46+SUBR!B46+SUNO!B46</f>
        <v>667716</v>
      </c>
      <c r="C46" s="58">
        <f t="shared" si="0"/>
        <v>1</v>
      </c>
      <c r="D46" s="53">
        <f>'ULS Summary'!D46-ULSBoard!D46+LSU!D46+LSUA!D46+LSUS!D46+SUBR!D46+SUNO!D46</f>
        <v>0</v>
      </c>
      <c r="E46" s="60">
        <f t="shared" si="6"/>
        <v>0</v>
      </c>
      <c r="F46" s="79">
        <f>D46+B46</f>
        <v>667716</v>
      </c>
      <c r="G46" s="62">
        <f>IF(ISBLANK(F46),"  ",IF(F76&gt;0,F46/F76,IF(F46&gt;0,1,0)))</f>
        <v>2.7357898129539213E-4</v>
      </c>
      <c r="H46" s="9">
        <f>'ULS Summary'!H46-ULSBoard!H46+LSU!H46+LSUA!H46+LSUS!H46+SUBR!H46+SUNO!H46</f>
        <v>74923</v>
      </c>
      <c r="I46" s="58">
        <f t="shared" si="7"/>
        <v>1</v>
      </c>
      <c r="J46" s="53">
        <f>'ULS Summary'!J46-ULSBoard!J46+LSU!J46+LSUA!J46+LSUS!J46+SUBR!J46+SUNO!J46</f>
        <v>0</v>
      </c>
      <c r="K46" s="60">
        <f t="shared" si="8"/>
        <v>0</v>
      </c>
      <c r="L46" s="79">
        <f>J46+H46</f>
        <v>74923</v>
      </c>
      <c r="M46" s="62">
        <f>IF(ISBLANK(L46),"  ",IF(L76&gt;0,L46/L76,IF(L46&gt;0,1,0)))</f>
        <v>2.9717553025049715E-5</v>
      </c>
      <c r="N46" s="35"/>
    </row>
    <row r="47" spans="1:14" s="86" customFormat="1" ht="45" x14ac:dyDescent="0.6">
      <c r="A47" s="87" t="s">
        <v>45</v>
      </c>
      <c r="B47" s="144">
        <f>B46+B45+B44+B43+B42</f>
        <v>10634739</v>
      </c>
      <c r="C47" s="81">
        <f t="shared" si="0"/>
        <v>0.89415688815340422</v>
      </c>
      <c r="D47" s="145">
        <f>D46+D45+D44+D43+D42</f>
        <v>1258855</v>
      </c>
      <c r="E47" s="84">
        <f t="shared" si="6"/>
        <v>0.10584311184659574</v>
      </c>
      <c r="F47" s="93">
        <f>F46+F45+F44+F43+F42</f>
        <v>11893594</v>
      </c>
      <c r="G47" s="83">
        <f>IF(ISBLANK(F47),"  ",IF(F76&gt;0,F47/F76,IF(F47&gt;0,1,0)))</f>
        <v>4.8730857587072768E-3</v>
      </c>
      <c r="H47" s="144">
        <f>H46+H45+H44+H43+H42</f>
        <v>9845783</v>
      </c>
      <c r="I47" s="81">
        <f t="shared" si="7"/>
        <v>0.88584032299785198</v>
      </c>
      <c r="J47" s="145">
        <f>J46+J45+J44+J43+J42</f>
        <v>1268842</v>
      </c>
      <c r="K47" s="84">
        <f t="shared" si="8"/>
        <v>0.11415967700214807</v>
      </c>
      <c r="L47" s="93">
        <f>L46+L45+L44+L43+L42</f>
        <v>11114625</v>
      </c>
      <c r="M47" s="83">
        <f>IF(ISBLANK(L47),"  ",IF(L76&gt;0,L47/L76,IF(L47&gt;0,1,0)))</f>
        <v>4.4085188498998069E-3</v>
      </c>
      <c r="N47" s="85"/>
    </row>
    <row r="48" spans="1:14" s="86" customFormat="1" ht="45" x14ac:dyDescent="0.6">
      <c r="A48" s="94" t="s">
        <v>46</v>
      </c>
      <c r="B48" s="134">
        <f>'ULS Summary'!B48-ULSBoard!B48+LSU!B48+LSUA!B48+LSUS!B48+SUBR!B48+SUNO!B48</f>
        <v>0</v>
      </c>
      <c r="C48" s="81">
        <f t="shared" si="0"/>
        <v>0</v>
      </c>
      <c r="D48" s="143">
        <f>'ULS Summary'!D48-ULSBoard!D48+LSU!D48+LSUA!D48+LSUS!D48+SUBR!D48+SUNO!D48</f>
        <v>0</v>
      </c>
      <c r="E48" s="84">
        <f t="shared" si="6"/>
        <v>0</v>
      </c>
      <c r="F48" s="97">
        <f>D48+B48</f>
        <v>0</v>
      </c>
      <c r="G48" s="83">
        <f>IF(ISBLANK(F48),"  ",IF(F76&gt;0,F48/F76,IF(F48&gt;0,1,0)))</f>
        <v>0</v>
      </c>
      <c r="H48" s="134">
        <f>'ULS Summary'!H48-ULSBoard!H48+LSU!H48+LSUA!H48+LSUS!H48+SUBR!H48+SUNO!H48</f>
        <v>0</v>
      </c>
      <c r="I48" s="81">
        <f t="shared" si="7"/>
        <v>0</v>
      </c>
      <c r="J48" s="143">
        <f>'ULS Summary'!J48-ULSBoard!J48+LSU!J48+LSUA!J48+LSUS!J48+SUBR!J48+SUNO!J48</f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85"/>
    </row>
    <row r="49" spans="1:14" s="11" customFormat="1" ht="45" x14ac:dyDescent="0.6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 x14ac:dyDescent="0.55000000000000004">
      <c r="A50" s="21" t="s">
        <v>48</v>
      </c>
      <c r="B50" s="9">
        <f>'ULS Summary'!B50-ULSBoard!B50+LSU!B50+LSUA!B50+LSUS!B50+SUBR!B50+SUNO!B50</f>
        <v>608040609.61000001</v>
      </c>
      <c r="C50" s="52">
        <f t="shared" si="0"/>
        <v>0.97594748190308456</v>
      </c>
      <c r="D50" s="53">
        <f>'ULS Summary'!D50-ULSBoard!D50+LSU!D50+LSUA!D50+LSUS!D50+SUBR!D50+SUNO!D50</f>
        <v>14985343</v>
      </c>
      <c r="E50" s="54">
        <f t="shared" ref="E50:E67" si="9">IF(ISBLANK(D50),"  ",IF(F50&gt;0,D50/F50,IF(D50&gt;0,1,0)))</f>
        <v>2.4052518096915429E-2</v>
      </c>
      <c r="F50" s="102">
        <f t="shared" ref="F50:F55" si="10">D50+B50</f>
        <v>623025952.61000001</v>
      </c>
      <c r="G50" s="56">
        <f>IF(ISBLANK(F50),"  ",IF(F76&gt;0,F50/F76,IF(F50&gt;0,1,0)))</f>
        <v>0.25526841566719244</v>
      </c>
      <c r="H50" s="9">
        <f>'ULS Summary'!H50-ULSBoard!H50+LSU!H50+LSUA!H50+LSUS!H50+SUBR!H50+SUNO!H50</f>
        <v>681544191</v>
      </c>
      <c r="I50" s="52">
        <f t="shared" ref="I50:I67" si="11">IF(ISBLANK(H50),"  ",IF(L50&gt;0,H50/L50,IF(H50&gt;0,1,0)))</f>
        <v>0.97906127563280365</v>
      </c>
      <c r="J50" s="53">
        <f>'ULS Summary'!J50-ULSBoard!J50+LSU!J50+LSUA!J50+LSUS!J50+SUBR!J50+SUNO!J50</f>
        <v>14575866</v>
      </c>
      <c r="K50" s="54">
        <f t="shared" ref="K50:K67" si="12">IF(ISBLANK(J50),"  ",IF(L50&gt;0,J50/L50,IF(J50&gt;0,1,0)))</f>
        <v>2.0938724367196331E-2</v>
      </c>
      <c r="L50" s="102">
        <f t="shared" ref="L50:L66" si="13">J50+H50</f>
        <v>696120057</v>
      </c>
      <c r="M50" s="56">
        <f>IF(ISBLANK(L50),"  ",IF(L76&gt;0,L50/L76,IF(L50&gt;0,1,0)))</f>
        <v>0.27610993560986785</v>
      </c>
      <c r="N50" s="35"/>
    </row>
    <row r="51" spans="1:14" s="11" customFormat="1" ht="44.25" x14ac:dyDescent="0.55000000000000004">
      <c r="A51" s="41" t="s">
        <v>49</v>
      </c>
      <c r="B51" s="9">
        <f>'ULS Summary'!B51-ULSBoard!B51+LSU!B51+LSUA!B51+LSUS!B51+SUBR!B51+SUNO!B51</f>
        <v>143467102.30000001</v>
      </c>
      <c r="C51" s="58">
        <f t="shared" si="0"/>
        <v>0.99966080385571643</v>
      </c>
      <c r="D51" s="53">
        <f>'ULS Summary'!D51-ULSBoard!D51+LSU!D51+LSUA!D51+LSUS!D51+SUBR!D51+SUNO!D51</f>
        <v>48680</v>
      </c>
      <c r="E51" s="60">
        <f t="shared" si="9"/>
        <v>3.3919614428356843E-4</v>
      </c>
      <c r="F51" s="103">
        <f t="shared" si="10"/>
        <v>143515782.30000001</v>
      </c>
      <c r="G51" s="62">
        <f>IF(ISBLANK(F51),"  ",IF(F76&gt;0,F51/F76,IF(F51&gt;0,1,0)))</f>
        <v>5.8801798251719703E-2</v>
      </c>
      <c r="H51" s="9">
        <f>'ULS Summary'!H51-ULSBoard!H51+LSU!H51+LSUA!H51+LSUS!H51+SUBR!H51+SUNO!H51</f>
        <v>151090997</v>
      </c>
      <c r="I51" s="58">
        <f t="shared" si="11"/>
        <v>0.99968757339432579</v>
      </c>
      <c r="J51" s="53">
        <f>'ULS Summary'!J51-ULSBoard!J51+LSU!J51+LSUA!J51+LSUS!J51+SUBR!J51+SUNO!J51</f>
        <v>47219.6</v>
      </c>
      <c r="K51" s="60">
        <f t="shared" si="12"/>
        <v>3.1242660567426598E-4</v>
      </c>
      <c r="L51" s="103">
        <f t="shared" si="13"/>
        <v>151138216.59999999</v>
      </c>
      <c r="M51" s="62">
        <f>IF(ISBLANK(L51),"  ",IF(L76&gt;0,L51/L76,IF(L51&gt;0,1,0)))</f>
        <v>5.9947652468827314E-2</v>
      </c>
      <c r="N51" s="35"/>
    </row>
    <row r="52" spans="1:14" s="11" customFormat="1" ht="44.25" x14ac:dyDescent="0.55000000000000004">
      <c r="A52" s="104" t="s">
        <v>50</v>
      </c>
      <c r="B52" s="9">
        <f>'ULS Summary'!B52-ULSBoard!B52+LSU!B52+LSUA!B52+LSUS!B52+SUBR!B52+SUNO!B52</f>
        <v>34189097.729999997</v>
      </c>
      <c r="C52" s="58">
        <f t="shared" si="0"/>
        <v>0.94543488318323732</v>
      </c>
      <c r="D52" s="53">
        <f>'ULS Summary'!D52-ULSBoard!D52+LSU!D52+LSUA!D52+LSUS!D52+SUBR!D52+SUNO!D52</f>
        <v>1973200</v>
      </c>
      <c r="E52" s="60">
        <f t="shared" si="9"/>
        <v>5.4565116816762634E-2</v>
      </c>
      <c r="F52" s="107">
        <f t="shared" si="10"/>
        <v>36162297.729999997</v>
      </c>
      <c r="G52" s="62">
        <f>IF(ISBLANK(F52),"  ",IF(F76&gt;0,F52/F76,IF(F52&gt;0,1,0)))</f>
        <v>1.4816545618607417E-2</v>
      </c>
      <c r="H52" s="9">
        <f>'ULS Summary'!H52-ULSBoard!H52+LSU!H52+LSUA!H52+LSUS!H52+SUBR!H52+SUNO!H52</f>
        <v>36064377</v>
      </c>
      <c r="I52" s="58">
        <f t="shared" si="11"/>
        <v>1</v>
      </c>
      <c r="J52" s="53">
        <f>'ULS Summary'!J52-ULSBoard!J52+LSU!J52+LSUA!J52+LSUS!J52+SUBR!J52+SUNO!J52</f>
        <v>0</v>
      </c>
      <c r="K52" s="60">
        <f t="shared" si="12"/>
        <v>0</v>
      </c>
      <c r="L52" s="107">
        <f t="shared" si="13"/>
        <v>36064377</v>
      </c>
      <c r="M52" s="62">
        <f>IF(ISBLANK(L52),"  ",IF(L76&gt;0,L52/L76,IF(L52&gt;0,1,0)))</f>
        <v>1.4304619887256028E-2</v>
      </c>
      <c r="N52" s="35"/>
    </row>
    <row r="53" spans="1:14" s="11" customFormat="1" ht="44.25" x14ac:dyDescent="0.55000000000000004">
      <c r="A53" s="104" t="s">
        <v>51</v>
      </c>
      <c r="B53" s="9">
        <f>'ULS Summary'!B53-ULSBoard!B53+LSU!B53+LSUA!B53+LSUS!B53+SUBR!B53+SUNO!B53</f>
        <v>15628898.120000001</v>
      </c>
      <c r="C53" s="58">
        <f t="shared" si="0"/>
        <v>0.98180917926165368</v>
      </c>
      <c r="D53" s="53">
        <f>'ULS Summary'!D53-ULSBoard!D53+LSU!D53+LSUA!D53+LSUS!D53+SUBR!D53+SUNO!D53</f>
        <v>289570</v>
      </c>
      <c r="E53" s="60">
        <f t="shared" si="9"/>
        <v>1.8190820738346273E-2</v>
      </c>
      <c r="F53" s="9">
        <f>'ULS Summary'!F53-ULSBoard!F53+LSU!F53+LSUA!F53+LSUS!F53+SUBR!F53+SUNO!F53</f>
        <v>15918468.120000001</v>
      </c>
      <c r="G53" s="62">
        <f>IF(ISBLANK(F53),"  ",IF(F76&gt;0,F53/F76,IF(F53&gt;0,1,0)))</f>
        <v>6.5221715400750864E-3</v>
      </c>
      <c r="H53" s="9">
        <f>'ULS Summary'!H53-ULSBoard!H53+LSU!H53+LSUA!H53+LSUS!H53+SUBR!H53+SUNO!H53</f>
        <v>15525308</v>
      </c>
      <c r="I53" s="58">
        <f t="shared" si="11"/>
        <v>0.98169192267485328</v>
      </c>
      <c r="J53" s="53">
        <f>'ULS Summary'!J53-ULSBoard!J53+LSU!J53+LSUA!J53+LSUS!J53+SUBR!J53+SUNO!J53</f>
        <v>289539.45</v>
      </c>
      <c r="K53" s="60">
        <f t="shared" si="12"/>
        <v>1.8308077325146759E-2</v>
      </c>
      <c r="L53" s="9">
        <f>'ULS Summary'!L53-ULSBoard!L53+LSU!L53+LSUA!L53+LSUS!L53+SUBR!L53+SUNO!L53</f>
        <v>15814847.449999999</v>
      </c>
      <c r="M53" s="62">
        <f>IF(ISBLANK(L53),"  ",IF(L76&gt;0,L53/L76,IF(L53&gt;0,1,0)))</f>
        <v>6.2728209986045308E-3</v>
      </c>
      <c r="N53" s="35"/>
    </row>
    <row r="54" spans="1:14" s="11" customFormat="1" ht="44.25" x14ac:dyDescent="0.55000000000000004">
      <c r="A54" s="104" t="s">
        <v>52</v>
      </c>
      <c r="B54" s="9">
        <f>'ULS Summary'!B54-ULSBoard!B54+LSU!B54+LSUA!B54+LSUS!B54+SUBR!B54+SUNO!B54</f>
        <v>0</v>
      </c>
      <c r="C54" s="58">
        <f>IF(ISBLANK(B54),"  ",IF(F54&gt;0,B54/F54,IF(B54&gt;0,1,0)))</f>
        <v>0</v>
      </c>
      <c r="D54" s="53">
        <f>'ULS Summary'!D54-ULSBoard!D54+LSU!D54+LSUA!D54+LSUS!D54+SUBR!D54+SUNO!D54</f>
        <v>11014953.640000001</v>
      </c>
      <c r="E54" s="60">
        <f>IF(ISBLANK(D54),"  ",IF(F54&gt;0,D54/F54,IF(D54&gt;0,1,0)))</f>
        <v>1</v>
      </c>
      <c r="F54" s="107">
        <f t="shared" si="10"/>
        <v>11014953.640000001</v>
      </c>
      <c r="G54" s="62">
        <f>IF(ISBLANK(F54),"  ",IF(F78&gt;0,F54/F78,IF(F54&gt;0,1,0)))</f>
        <v>1</v>
      </c>
      <c r="H54" s="9">
        <f>'ULS Summary'!H54-ULSBoard!H54+LSU!H54+LSUA!H54+LSUS!H54+SUBR!H54+SUNO!H54</f>
        <v>0</v>
      </c>
      <c r="I54" s="58">
        <f>IF(ISBLANK(H54),"  ",IF(L54&gt;0,H54/L54,IF(H54&gt;0,1,0)))</f>
        <v>0</v>
      </c>
      <c r="J54" s="53">
        <f>'ULS Summary'!J54-ULSBoard!J54+LSU!J54+LSUA!J54+LSUS!J54+SUBR!J54+SUNO!J54</f>
        <v>13573269</v>
      </c>
      <c r="K54" s="60">
        <f>IF(ISBLANK(J54),"  ",IF(L54&gt;0,J54/L54,IF(J54&gt;0,1,0)))</f>
        <v>1</v>
      </c>
      <c r="L54" s="107">
        <f t="shared" si="13"/>
        <v>13573269</v>
      </c>
      <c r="M54" s="62">
        <f>IF(ISBLANK(L54),"  ",IF(L78&gt;0,L54/L78,IF(L54&gt;0,1,0)))</f>
        <v>1</v>
      </c>
      <c r="N54" s="35"/>
    </row>
    <row r="55" spans="1:14" s="11" customFormat="1" ht="44.25" x14ac:dyDescent="0.55000000000000004">
      <c r="A55" s="41" t="s">
        <v>53</v>
      </c>
      <c r="B55" s="9">
        <f>'ULS Summary'!B55-ULSBoard!B55+LSU!B55+LSUA!B55+LSUS!B55+SUBR!B55+SUNO!B55</f>
        <v>35280949.280000001</v>
      </c>
      <c r="C55" s="58">
        <f t="shared" si="0"/>
        <v>0.26493381757755968</v>
      </c>
      <c r="D55" s="53">
        <f>'ULS Summary'!D55-ULSBoard!D55+LSU!D55+LSUA!D55+LSUS!D55+SUBR!D55+SUNO!D55</f>
        <v>97887966.650000006</v>
      </c>
      <c r="E55" s="60">
        <f t="shared" si="9"/>
        <v>0.73506618242244037</v>
      </c>
      <c r="F55" s="103">
        <f t="shared" si="10"/>
        <v>133168915.93000001</v>
      </c>
      <c r="G55" s="62">
        <f>IF(ISBLANK(F55),"  ",IF(F76&gt;0,F55/F76,IF(F55&gt;0,1,0)))</f>
        <v>5.4562443254828577E-2</v>
      </c>
      <c r="H55" s="9">
        <f>'ULS Summary'!H55-ULSBoard!H55+LSU!H55+LSUA!H55+LSUS!H55+SUBR!H55+SUNO!H55</f>
        <v>36402814</v>
      </c>
      <c r="I55" s="58">
        <f t="shared" si="11"/>
        <v>0.25946985053540406</v>
      </c>
      <c r="J55" s="53">
        <f>'ULS Summary'!J55-ULSBoard!J55+LSU!J55+LSUA!J55+LSUS!J55+SUBR!J55+SUNO!J55</f>
        <v>103894079.55</v>
      </c>
      <c r="K55" s="60">
        <f t="shared" si="12"/>
        <v>0.74053014946459583</v>
      </c>
      <c r="L55" s="103">
        <f t="shared" si="13"/>
        <v>140296893.55000001</v>
      </c>
      <c r="M55" s="62">
        <f>IF(ISBLANK(L55),"  ",IF(L76&gt;0,L55/L76,IF(L55&gt;0,1,0)))</f>
        <v>5.5647536448378748E-2</v>
      </c>
      <c r="N55" s="35"/>
    </row>
    <row r="56" spans="1:14" s="86" customFormat="1" ht="45" x14ac:dyDescent="0.6">
      <c r="A56" s="94" t="s">
        <v>54</v>
      </c>
      <c r="B56" s="144">
        <f>B55+B53+B52+B51+B50</f>
        <v>836606657.03999996</v>
      </c>
      <c r="C56" s="81">
        <f t="shared" si="0"/>
        <v>0.86892513678867189</v>
      </c>
      <c r="D56" s="145">
        <f>D55+D53+D52+D51+D50</f>
        <v>115184759.65000001</v>
      </c>
      <c r="E56" s="84">
        <f t="shared" si="9"/>
        <v>0.11963439711197657</v>
      </c>
      <c r="F56" s="108">
        <f>F55+F53+F52+F51+F50+F54</f>
        <v>962806370.33000004</v>
      </c>
      <c r="G56" s="83">
        <f>IF(ISBLANK(F56),"  ",IF(F76&gt;0,F56/F76,IF(F56&gt;0,1,0)))</f>
        <v>0.39448446042867846</v>
      </c>
      <c r="H56" s="144">
        <f>H55+H53+H52+H51+H50</f>
        <v>920627687</v>
      </c>
      <c r="I56" s="81">
        <f t="shared" si="11"/>
        <v>0.88570062183807385</v>
      </c>
      <c r="J56" s="145">
        <f>J55+J53+J52+J51+J50</f>
        <v>118806704.59999999</v>
      </c>
      <c r="K56" s="84">
        <f t="shared" si="12"/>
        <v>0.1142993781619261</v>
      </c>
      <c r="L56" s="103">
        <f t="shared" si="13"/>
        <v>1039434391.6</v>
      </c>
      <c r="M56" s="83">
        <f>IF(ISBLANK(L56),"  ",IF(L76&gt;0,L56/L76,IF(L56&gt;0,1,0)))</f>
        <v>0.41228256541293451</v>
      </c>
      <c r="N56" s="85"/>
    </row>
    <row r="57" spans="1:14" s="11" customFormat="1" ht="44.25" x14ac:dyDescent="0.55000000000000004">
      <c r="A57" s="51" t="s">
        <v>55</v>
      </c>
      <c r="B57" s="9">
        <f>'ULS Summary'!B57-ULSBoard!B57+LSU!B57+LSUA!B57+LSUS!B57+SUBR!B57+SUNO!B57</f>
        <v>0</v>
      </c>
      <c r="C57" s="58">
        <f t="shared" si="0"/>
        <v>0</v>
      </c>
      <c r="D57" s="53">
        <f>'ULS Summary'!D57-ULSBoard!D57+LSU!D57+LSUA!D57+LSUS!D57+SUBR!D57+SUNO!D57</f>
        <v>0</v>
      </c>
      <c r="E57" s="60">
        <f t="shared" si="9"/>
        <v>0</v>
      </c>
      <c r="F57" s="111">
        <f t="shared" ref="F57:F66" si="14">D57+B57</f>
        <v>0</v>
      </c>
      <c r="G57" s="62">
        <f>IF(ISBLANK(F57),"  ",IF(F76&gt;0,F57/F76,IF(F57&gt;0,1,0)))</f>
        <v>0</v>
      </c>
      <c r="H57" s="9">
        <f>'ULS Summary'!H57-ULSBoard!H57+LSU!H57+LSUA!H57+LSUS!H57+SUBR!H57+SUNO!H57</f>
        <v>0</v>
      </c>
      <c r="I57" s="58">
        <f t="shared" si="11"/>
        <v>0</v>
      </c>
      <c r="J57" s="53">
        <f>'ULS Summary'!J57-ULSBoard!J57+LSU!J57+LSUA!J57+LSUS!J57+SUBR!J57+SUNO!J57</f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2" t="s">
        <v>56</v>
      </c>
      <c r="B58" s="9">
        <f>'ULS Summary'!B58-ULSBoard!B58+LSU!B58+LSUA!B58+LSUS!B58+SUBR!B58+SUNO!B58</f>
        <v>0</v>
      </c>
      <c r="C58" s="58">
        <f t="shared" si="0"/>
        <v>0</v>
      </c>
      <c r="D58" s="53">
        <f>'ULS Summary'!D58-ULSBoard!D58+LSU!D58+LSUA!D58+LSUS!D58+SUBR!D58+SUNO!D58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'ULS Summary'!H58-ULSBoard!H58+LSU!H58+LSUA!H58+LSUS!H58+SUBR!H58+SUNO!H58</f>
        <v>0</v>
      </c>
      <c r="I58" s="58">
        <f t="shared" si="11"/>
        <v>0</v>
      </c>
      <c r="J58" s="53">
        <f>'ULS Summary'!J58-ULSBoard!J58+LSU!J58+LSUA!J58+LSUS!J58+SUBR!J58+SUNO!J58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35"/>
    </row>
    <row r="59" spans="1:14" s="11" customFormat="1" ht="44.25" x14ac:dyDescent="0.55000000000000004">
      <c r="A59" s="90" t="s">
        <v>57</v>
      </c>
      <c r="B59" s="9">
        <f>'ULS Summary'!B59-ULSBoard!B59+LSU!B59+LSUA!B59+LSUS!B59+SUBR!B59+SUNO!B59</f>
        <v>3177305.3</v>
      </c>
      <c r="C59" s="58">
        <f t="shared" si="0"/>
        <v>0.12925158814161153</v>
      </c>
      <c r="D59" s="53">
        <f>'ULS Summary'!D59-ULSBoard!D59+LSU!D59+LSUA!D59+LSUS!D59+SUBR!D59+SUNO!D59</f>
        <v>21405025.530000001</v>
      </c>
      <c r="E59" s="60">
        <f t="shared" si="9"/>
        <v>0.87074841185838847</v>
      </c>
      <c r="F59" s="44">
        <f t="shared" si="14"/>
        <v>24582330.830000002</v>
      </c>
      <c r="G59" s="62">
        <f>IF(ISBLANK(F59),"  ",IF(F76&gt;0,F59/F76,IF(F59&gt;0,1,0)))</f>
        <v>1.0071960274035237E-2</v>
      </c>
      <c r="H59" s="9">
        <f>'ULS Summary'!H59-ULSBoard!H59+LSU!H59+LSUA!H59+LSUS!H59+SUBR!H59+SUNO!H59</f>
        <v>2179171</v>
      </c>
      <c r="I59" s="58">
        <f t="shared" si="11"/>
        <v>9.297837920980552E-2</v>
      </c>
      <c r="J59" s="53">
        <f>'ULS Summary'!J59-ULSBoard!J59+LSU!J59+LSUA!J59+LSUS!J59+SUBR!J59+SUNO!J59</f>
        <v>21258224</v>
      </c>
      <c r="K59" s="60">
        <f t="shared" si="12"/>
        <v>0.90702162079019444</v>
      </c>
      <c r="L59" s="44">
        <f t="shared" si="13"/>
        <v>23437395</v>
      </c>
      <c r="M59" s="62">
        <f>IF(ISBLANK(L59),"  ",IF(L76&gt;0,L59/L76,IF(L59&gt;0,1,0)))</f>
        <v>9.2962378532831721E-3</v>
      </c>
      <c r="N59" s="35"/>
    </row>
    <row r="60" spans="1:14" s="11" customFormat="1" ht="44.25" x14ac:dyDescent="0.55000000000000004">
      <c r="A60" s="89" t="s">
        <v>58</v>
      </c>
      <c r="B60" s="9">
        <f>'ULS Summary'!B60-ULSBoard!B60+LSU!B60+LSUA!B60+LSUS!B60+SUBR!B60+SUNO!B60</f>
        <v>1074981</v>
      </c>
      <c r="C60" s="58">
        <f t="shared" si="0"/>
        <v>1.3011943975910961E-2</v>
      </c>
      <c r="D60" s="53">
        <f>'ULS Summary'!D60-ULSBoard!D60+LSU!D60+LSUA!D60+LSUS!D60+SUBR!D60+SUNO!D60</f>
        <v>81539961.239999995</v>
      </c>
      <c r="E60" s="60">
        <f t="shared" si="9"/>
        <v>0.98698805602408901</v>
      </c>
      <c r="F60" s="79">
        <f t="shared" si="14"/>
        <v>82614942.239999995</v>
      </c>
      <c r="G60" s="62">
        <f>IF(ISBLANK(F60),"  ",IF(F76&gt;0,F60/F76,IF(F60&gt;0,1,0)))</f>
        <v>3.3849288826083034E-2</v>
      </c>
      <c r="H60" s="9">
        <f>'ULS Summary'!H60-ULSBoard!H60+LSU!H60+LSUA!H60+LSUS!H60+SUBR!H60+SUNO!H60</f>
        <v>1080000</v>
      </c>
      <c r="I60" s="58">
        <f t="shared" si="11"/>
        <v>1.3344979332043577E-2</v>
      </c>
      <c r="J60" s="53">
        <f>'ULS Summary'!J60-ULSBoard!J60+LSU!J60+LSUA!J60+LSUS!J60+SUBR!J60+SUNO!J60</f>
        <v>79849312.299999997</v>
      </c>
      <c r="K60" s="60">
        <f t="shared" si="12"/>
        <v>0.98665502066795641</v>
      </c>
      <c r="L60" s="79">
        <f t="shared" si="13"/>
        <v>80929312.299999997</v>
      </c>
      <c r="M60" s="62">
        <f>IF(ISBLANK(L60),"  ",IF(L76&gt;0,L60/L76,IF(L60&gt;0,1,0)))</f>
        <v>3.2099904295824488E-2</v>
      </c>
      <c r="N60" s="35"/>
    </row>
    <row r="61" spans="1:14" s="11" customFormat="1" ht="44.25" x14ac:dyDescent="0.55000000000000004">
      <c r="A61" s="113" t="s">
        <v>59</v>
      </c>
      <c r="B61" s="9">
        <f>'ULS Summary'!B61-ULSBoard!B61+LSU!B61+LSUA!B61+LSUS!B61+SUBR!B61+SUNO!B61</f>
        <v>121426</v>
      </c>
      <c r="C61" s="58">
        <f t="shared" si="0"/>
        <v>1</v>
      </c>
      <c r="D61" s="53">
        <f>'ULS Summary'!D61-ULSBoard!D61+LSU!D61+LSUA!D61+LSUS!D61+SUBR!D61+SUNO!D61</f>
        <v>0</v>
      </c>
      <c r="E61" s="60">
        <f t="shared" si="9"/>
        <v>0</v>
      </c>
      <c r="F61" s="44">
        <f t="shared" si="14"/>
        <v>121426</v>
      </c>
      <c r="G61" s="62">
        <f>IF(ISBLANK(F61),"  ",IF(F76&gt;0,F61/F76,IF(F61&gt;0,1,0)))</f>
        <v>4.9751093852437688E-5</v>
      </c>
      <c r="H61" s="9">
        <f>'ULS Summary'!H61-ULSBoard!H61+LSU!H61+LSUA!H61+LSUS!H61+SUBR!H61+SUNO!H61</f>
        <v>93800</v>
      </c>
      <c r="I61" s="58">
        <f t="shared" si="11"/>
        <v>1</v>
      </c>
      <c r="J61" s="53">
        <f>'ULS Summary'!J61-ULSBoard!J61+LSU!J61+LSUA!J61+LSUS!J61+SUBR!J61+SUNO!J61</f>
        <v>0</v>
      </c>
      <c r="K61" s="60">
        <f t="shared" si="12"/>
        <v>0</v>
      </c>
      <c r="L61" s="44">
        <f t="shared" si="13"/>
        <v>93800</v>
      </c>
      <c r="M61" s="62">
        <f>IF(ISBLANK(L61),"  ",IF(L76&gt;0,L61/L76,IF(L61&gt;0,1,0)))</f>
        <v>3.7204950065395982E-5</v>
      </c>
      <c r="N61" s="35"/>
    </row>
    <row r="62" spans="1:14" s="11" customFormat="1" ht="44.25" x14ac:dyDescent="0.55000000000000004">
      <c r="A62" s="113" t="s">
        <v>60</v>
      </c>
      <c r="B62" s="9">
        <f>'ULS Summary'!B62-ULSBoard!B62+LSU!B62+LSUA!B62+LSUS!B62+SUBR!B62+SUNO!B62</f>
        <v>0</v>
      </c>
      <c r="C62" s="58">
        <f t="shared" si="0"/>
        <v>0</v>
      </c>
      <c r="D62" s="53">
        <f>'ULS Summary'!D62-ULSBoard!D62+LSU!D62+LSUA!D62+LSUS!D62+SUBR!D62+SUNO!D62</f>
        <v>148901121.06</v>
      </c>
      <c r="E62" s="60">
        <f t="shared" si="9"/>
        <v>1</v>
      </c>
      <c r="F62" s="44">
        <f t="shared" si="14"/>
        <v>148901121.06</v>
      </c>
      <c r="G62" s="62">
        <f>IF(ISBLANK(F62),"  ",IF(F76&gt;0,F62/F76,IF(F62&gt;0,1,0)))</f>
        <v>6.1008298458231733E-2</v>
      </c>
      <c r="H62" s="9">
        <f>'ULS Summary'!H62-ULSBoard!H62+LSU!H62+LSUA!H62+LSUS!H62+SUBR!H62+SUNO!H62</f>
        <v>0</v>
      </c>
      <c r="I62" s="58">
        <f t="shared" si="11"/>
        <v>0</v>
      </c>
      <c r="J62" s="53">
        <f>'ULS Summary'!J62-ULSBoard!J62+LSU!J62+LSUA!J62+LSUS!J62+SUBR!J62+SUNO!J62</f>
        <v>174097105</v>
      </c>
      <c r="K62" s="60">
        <f t="shared" si="12"/>
        <v>1</v>
      </c>
      <c r="L62" s="44">
        <f t="shared" si="13"/>
        <v>174097105</v>
      </c>
      <c r="M62" s="62">
        <f>IF(ISBLANK(L62),"  ",IF(L76&gt;0,L62/L76,IF(L62&gt;0,1,0)))</f>
        <v>6.9054094861993626E-2</v>
      </c>
      <c r="N62" s="35"/>
    </row>
    <row r="63" spans="1:14" s="11" customFormat="1" ht="44.25" x14ac:dyDescent="0.55000000000000004">
      <c r="A63" s="114" t="s">
        <v>61</v>
      </c>
      <c r="B63" s="9">
        <f>'ULS Summary'!B63-ULSBoard!B63+LSU!B63+LSUA!B63+LSUS!B63+SUBR!B63+SUNO!B63</f>
        <v>0</v>
      </c>
      <c r="C63" s="58">
        <f t="shared" si="0"/>
        <v>0</v>
      </c>
      <c r="D63" s="53">
        <f>'ULS Summary'!D63-ULSBoard!D63+LSU!D63+LSUA!D63+LSUS!D63+SUBR!D63+SUNO!D63</f>
        <v>261098298.25999999</v>
      </c>
      <c r="E63" s="60">
        <f t="shared" si="9"/>
        <v>1</v>
      </c>
      <c r="F63" s="44">
        <f t="shared" si="14"/>
        <v>261098298.25999999</v>
      </c>
      <c r="G63" s="62">
        <f>IF(ISBLANK(F63),"  ",IF(F76&gt;0,F63/F76,IF(F63&gt;0,1,0)))</f>
        <v>0.1069781261133944</v>
      </c>
      <c r="H63" s="9">
        <f>'ULS Summary'!H63-ULSBoard!H63+LSU!H63+LSUA!H63+LSUS!H63+SUBR!H63+SUNO!H63</f>
        <v>0</v>
      </c>
      <c r="I63" s="58">
        <f t="shared" si="11"/>
        <v>0</v>
      </c>
      <c r="J63" s="53">
        <f>'ULS Summary'!J63-ULSBoard!J63+LSU!J63+LSUA!J63+LSUS!J63+SUBR!J63+SUNO!J63</f>
        <v>251868023.18000001</v>
      </c>
      <c r="K63" s="60">
        <f t="shared" si="12"/>
        <v>1</v>
      </c>
      <c r="L63" s="44">
        <f t="shared" si="13"/>
        <v>251868023.18000001</v>
      </c>
      <c r="M63" s="62">
        <f>IF(ISBLANK(L63),"  ",IF(L76&gt;0,L63/L76,IF(L63&gt;0,1,0)))</f>
        <v>9.9901249738612988E-2</v>
      </c>
      <c r="N63" s="35"/>
    </row>
    <row r="64" spans="1:14" s="11" customFormat="1" ht="44.25" x14ac:dyDescent="0.55000000000000004">
      <c r="A64" s="114" t="s">
        <v>62</v>
      </c>
      <c r="B64" s="9">
        <f>'ULS Summary'!B64-ULSBoard!B64+LSU!B64+LSUA!B64+LSUS!B64+SUBR!B64+SUNO!B64</f>
        <v>0</v>
      </c>
      <c r="C64" s="58">
        <f t="shared" si="0"/>
        <v>0</v>
      </c>
      <c r="D64" s="53">
        <f>'ULS Summary'!D64-ULSBoard!D64+LSU!D64+LSUA!D64+LSUS!D64+SUBR!D64+SUNO!D64</f>
        <v>4446170.95</v>
      </c>
      <c r="E64" s="60">
        <f t="shared" si="9"/>
        <v>1</v>
      </c>
      <c r="F64" s="44">
        <f t="shared" si="14"/>
        <v>4446170.95</v>
      </c>
      <c r="G64" s="62">
        <f>IF(ISBLANK(F64),"  ",IF(F76&gt;0,F64/F76,IF(F64&gt;0,1,0)))</f>
        <v>1.8217010213416572E-3</v>
      </c>
      <c r="H64" s="9">
        <f>'ULS Summary'!H64-ULSBoard!H64+LSU!H64+LSUA!H64+LSUS!H64+SUBR!H64+SUNO!H64</f>
        <v>0</v>
      </c>
      <c r="I64" s="58">
        <f t="shared" si="11"/>
        <v>0</v>
      </c>
      <c r="J64" s="53">
        <f>'ULS Summary'!J64-ULSBoard!J64+LSU!J64+LSUA!J64+LSUS!J64+SUBR!J64+SUNO!J64</f>
        <v>4009500</v>
      </c>
      <c r="K64" s="60">
        <f t="shared" si="12"/>
        <v>1</v>
      </c>
      <c r="L64" s="44">
        <f t="shared" si="13"/>
        <v>4009500</v>
      </c>
      <c r="M64" s="62">
        <f>IF(ISBLANK(L64),"  ",IF(L76&gt;0,L64/L76,IF(L64&gt;0,1,0)))</f>
        <v>1.5903331267292666E-3</v>
      </c>
      <c r="N64" s="35"/>
    </row>
    <row r="65" spans="1:14" s="11" customFormat="1" ht="44.25" x14ac:dyDescent="0.55000000000000004">
      <c r="A65" s="90" t="s">
        <v>63</v>
      </c>
      <c r="B65" s="9">
        <f>'ULS Summary'!B65-ULSBoard!B65+LSU!B65+LSUA!B65+LSUS!B65+SUBR!B65+SUNO!B65</f>
        <v>0</v>
      </c>
      <c r="C65" s="58">
        <f t="shared" si="0"/>
        <v>0</v>
      </c>
      <c r="D65" s="53">
        <f>'ULS Summary'!D65-ULSBoard!D65+LSU!D65+LSUA!D65+LSUS!D65+SUBR!D65+SUNO!D65</f>
        <v>88648299.699999988</v>
      </c>
      <c r="E65" s="60">
        <f t="shared" si="9"/>
        <v>1</v>
      </c>
      <c r="F65" s="44">
        <f t="shared" si="14"/>
        <v>88648299.699999988</v>
      </c>
      <c r="G65" s="62">
        <f>IF(ISBLANK(F65),"  ",IF(F76&gt;0,F65/F76,IF(F65&gt;0,1,0)))</f>
        <v>3.6321297565873233E-2</v>
      </c>
      <c r="H65" s="9">
        <f>'ULS Summary'!H65-ULSBoard!H65+LSU!H65+LSUA!H65+LSUS!H65+SUBR!H65+SUNO!H65</f>
        <v>0</v>
      </c>
      <c r="I65" s="58">
        <f t="shared" si="11"/>
        <v>0</v>
      </c>
      <c r="J65" s="53">
        <f>'ULS Summary'!J65-ULSBoard!J65+LSU!J65+LSUA!J65+LSUS!J65+SUBR!J65+SUNO!J65</f>
        <v>87587960.620000005</v>
      </c>
      <c r="K65" s="60">
        <f t="shared" si="12"/>
        <v>1</v>
      </c>
      <c r="L65" s="44">
        <f t="shared" si="13"/>
        <v>87587960.620000005</v>
      </c>
      <c r="M65" s="62">
        <f>IF(ISBLANK(L65),"  ",IF(L76&gt;0,L65/L76,IF(L65&gt;0,1,0)))</f>
        <v>3.4740998946662792E-2</v>
      </c>
      <c r="N65" s="35"/>
    </row>
    <row r="66" spans="1:14" s="11" customFormat="1" ht="44.25" x14ac:dyDescent="0.55000000000000004">
      <c r="A66" s="89" t="s">
        <v>64</v>
      </c>
      <c r="B66" s="9">
        <f>'ULS Summary'!B66-ULSBoard!B66+LSU!B66+LSUA!B66+LSUS!B66+SUBR!B66+SUNO!B66</f>
        <v>32521419.040000003</v>
      </c>
      <c r="C66" s="58">
        <f t="shared" si="0"/>
        <v>0.3340585067201699</v>
      </c>
      <c r="D66" s="53">
        <f>'ULS Summary'!D66-ULSBoard!D66+LSU!D66+LSUA!D66+LSUS!D66+SUBR!D66+SUNO!D66</f>
        <v>64831045.829999998</v>
      </c>
      <c r="E66" s="60">
        <f t="shared" si="9"/>
        <v>0.66594149327982999</v>
      </c>
      <c r="F66" s="44">
        <f t="shared" si="14"/>
        <v>97352464.870000005</v>
      </c>
      <c r="G66" s="62">
        <f>IF(ISBLANK(F66),"  ",IF(F76&gt;0,F66/F76,IF(F66&gt;0,1,0)))</f>
        <v>3.9887599167505422E-2</v>
      </c>
      <c r="H66" s="9">
        <f>'ULS Summary'!H66-ULSBoard!H66+LSU!H66+LSUA!H66+LSUS!H66+SUBR!H66+SUNO!H66</f>
        <v>45489489</v>
      </c>
      <c r="I66" s="58">
        <f t="shared" si="11"/>
        <v>0.43120215145085466</v>
      </c>
      <c r="J66" s="53">
        <f>'ULS Summary'!J66-ULSBoard!J66+LSU!J66+LSUA!J66+LSUS!J66+SUBR!J66+SUNO!J66</f>
        <v>60005089</v>
      </c>
      <c r="K66" s="60">
        <f t="shared" si="12"/>
        <v>0.56879784854914539</v>
      </c>
      <c r="L66" s="44">
        <f t="shared" si="13"/>
        <v>105494578</v>
      </c>
      <c r="M66" s="62">
        <f>IF(ISBLANK(L66),"  ",IF(L76&gt;0,L66/L76,IF(L66&gt;0,1,0)))</f>
        <v>4.1843502203198525E-2</v>
      </c>
      <c r="N66" s="35"/>
    </row>
    <row r="67" spans="1:14" s="86" customFormat="1" ht="45" x14ac:dyDescent="0.6">
      <c r="A67" s="115" t="s">
        <v>65</v>
      </c>
      <c r="B67" s="91">
        <f>B66+B65+B64+B63+B62+B61+B60+B59+B58+B57+B56</f>
        <v>873501788.38</v>
      </c>
      <c r="C67" s="81">
        <f t="shared" si="0"/>
        <v>0.52287605049714403</v>
      </c>
      <c r="D67" s="92">
        <f>D66+D65+D64+D63+D62+D61+D60+D59+D58+D57+D56</f>
        <v>786054682.21999991</v>
      </c>
      <c r="E67" s="84">
        <f t="shared" si="9"/>
        <v>0.47053042498772718</v>
      </c>
      <c r="F67" s="91">
        <f>F66+F65+F64+F63+F62+F61+F60+F59+F58+F57+F56</f>
        <v>1670571424.24</v>
      </c>
      <c r="G67" s="83">
        <f>IF(ISBLANK(F67),"  ",IF(F76&gt;0,F67/F76,IF(F67&gt;0,1,0)))</f>
        <v>0.68447248294899565</v>
      </c>
      <c r="H67" s="298">
        <f>H66+H65+H64+H63+H62+H61+H60+H59+H58+H57+H56</f>
        <v>969470147</v>
      </c>
      <c r="I67" s="81">
        <f t="shared" si="11"/>
        <v>0.54866805151045928</v>
      </c>
      <c r="J67" s="92">
        <f>J66+J65+J64+J63+J62+J61+J60+J59+J58+J57+J56</f>
        <v>797481918.69999993</v>
      </c>
      <c r="K67" s="84">
        <f t="shared" si="12"/>
        <v>0.45133194848954072</v>
      </c>
      <c r="L67" s="91">
        <f>L66+L65+L64+L63+L62+L61+L60+L59+L58+L57+L56</f>
        <v>1766952065.6999998</v>
      </c>
      <c r="M67" s="83">
        <f>IF(ISBLANK(L67),"  ",IF(L76&gt;0,L67/L76,IF(L67&gt;0,1,0)))</f>
        <v>0.70084609138930465</v>
      </c>
      <c r="N67" s="85"/>
    </row>
    <row r="68" spans="1:14" s="11" customFormat="1" ht="45" x14ac:dyDescent="0.6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 x14ac:dyDescent="0.55000000000000004">
      <c r="A69" s="116" t="s">
        <v>67</v>
      </c>
      <c r="B69" s="9">
        <f>'ULS Summary'!B69-ULSBoard!B69+LSU!B69+LSUA!B69+LSUS!B69+SUBR!B69+SUNO!B69</f>
        <v>0</v>
      </c>
      <c r="C69" s="52">
        <f t="shared" si="0"/>
        <v>0</v>
      </c>
      <c r="D69" s="53">
        <f>'ULS Summary'!D69-ULSBoard!D69+LSU!D69+LSUA!D69+LSUS!D69+SUBR!D69+SUNO!D69</f>
        <v>19113379.43</v>
      </c>
      <c r="E69" s="54">
        <f>IF(ISBLANK(D69),"  ",IF(F69&gt;0,D69/F69,IF(D69&gt;0,1,0)))</f>
        <v>1</v>
      </c>
      <c r="F69" s="68">
        <f>D69+B69</f>
        <v>19113379.43</v>
      </c>
      <c r="G69" s="56">
        <f>IF(ISBLANK(F69),"  ",IF(F76&gt;0,F69/F76,IF(F69&gt;0,1,0)))</f>
        <v>7.8312019984120539E-3</v>
      </c>
      <c r="H69" s="9">
        <f>'ULS Summary'!H69-ULSBoard!H69+LSU!H69+LSUA!H69+LSUS!H69+SUBR!H69+SUNO!H69</f>
        <v>0</v>
      </c>
      <c r="I69" s="52">
        <f>IF(ISBLANK(H69),"  ",IF(L69&gt;0,H69/L69,IF(H69&gt;0,1,0)))</f>
        <v>0</v>
      </c>
      <c r="J69" s="53">
        <f>'ULS Summary'!J69-ULSBoard!J69+LSU!J69+LSUA!J69+LSUS!J69+SUBR!J69+SUNO!J69</f>
        <v>18571189.079999998</v>
      </c>
      <c r="K69" s="54">
        <f>IF(ISBLANK(J69),"  ",IF(L69&gt;0,J69/L69,IF(J69&gt;0,1,0)))</f>
        <v>1</v>
      </c>
      <c r="L69" s="68">
        <f>J69+H69</f>
        <v>18571189.079999998</v>
      </c>
      <c r="M69" s="56">
        <f>IF(ISBLANK(L69),"  ",IF(L76&gt;0,L69/L76,IF(L69&gt;0,1,0)))</f>
        <v>7.3660998121154279E-3</v>
      </c>
    </row>
    <row r="70" spans="1:14" s="11" customFormat="1" ht="44.25" x14ac:dyDescent="0.55000000000000004">
      <c r="A70" s="41" t="s">
        <v>68</v>
      </c>
      <c r="B70" s="9">
        <f>'ULS Summary'!B70-ULSBoard!B70+LSU!B70+LSUA!B70+LSUS!B70+SUBR!B70+SUNO!B70</f>
        <v>0</v>
      </c>
      <c r="C70" s="58">
        <f t="shared" si="0"/>
        <v>0</v>
      </c>
      <c r="D70" s="53">
        <f>'ULS Summary'!D70-ULSBoard!D70+LSU!D70+LSUA!D70+LSUS!D70+SUBR!D70+SUNO!D70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'ULS Summary'!H70-ULSBoard!H70+LSU!H70+LSUA!H70+LSUS!H70+SUBR!H70+SUNO!H70</f>
        <v>0</v>
      </c>
      <c r="I70" s="58">
        <f>IF(ISBLANK(H70),"  ",IF(L70&gt;0,H70/L70,IF(H70&gt;0,1,0)))</f>
        <v>0</v>
      </c>
      <c r="J70" s="53">
        <f>'ULS Summary'!J70-ULSBoard!J70+LSU!J70+LSUA!J70+LSUS!J70+SUBR!J70+SUNO!J70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7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 x14ac:dyDescent="0.55000000000000004">
      <c r="A72" s="90" t="s">
        <v>70</v>
      </c>
      <c r="B72" s="9">
        <f>'ULS Summary'!B72-ULSBoard!B72+LSU!B72+LSUA!B72+LSUS!B72+SUBR!B72+SUNO!B72</f>
        <v>0</v>
      </c>
      <c r="C72" s="52">
        <f t="shared" si="0"/>
        <v>0</v>
      </c>
      <c r="D72" s="53">
        <f>'ULS Summary'!D72-ULSBoard!D72+LSU!D72+LSUA!D72+LSUS!D72+SUBR!D72+SUNO!D72</f>
        <v>153316582.73000002</v>
      </c>
      <c r="E72" s="54">
        <f>IF(ISBLANK(D72),"  ",IF(F72&gt;0,D72/F72,IF(D72&gt;0,1,0)))</f>
        <v>1</v>
      </c>
      <c r="F72" s="68">
        <f>D72+B72</f>
        <v>153316582.73000002</v>
      </c>
      <c r="G72" s="56">
        <f>IF(ISBLANK(F72),"  ",IF(F76&gt;0,F72/F76,IF(F72&gt;0,1,0)))</f>
        <v>6.2817417163830311E-2</v>
      </c>
      <c r="H72" s="9">
        <f>'ULS Summary'!H72-ULSBoard!H72+LSU!H72+LSUA!H72+LSUS!H72+SUBR!H72+SUNO!H72</f>
        <v>0</v>
      </c>
      <c r="I72" s="52">
        <f>IF(ISBLANK(H72),"  ",IF(L72&gt;0,H72/L72,IF(H72&gt;0,1,0)))</f>
        <v>0</v>
      </c>
      <c r="J72" s="53">
        <f>'ULS Summary'!J72-ULSBoard!J72+LSU!J72+LSUA!J72+LSUS!J72+SUBR!J72+SUNO!J72</f>
        <v>150171990</v>
      </c>
      <c r="K72" s="54">
        <f>IF(ISBLANK(J72),"  ",IF(L72&gt;0,J72/L72,IF(J72&gt;0,1,0)))</f>
        <v>1</v>
      </c>
      <c r="L72" s="68">
        <f>J72+H72</f>
        <v>150171990</v>
      </c>
      <c r="M72" s="56">
        <f>IF(ISBLANK(L72),"  ",IF(L76&gt;0,L72/L76,IF(L72&gt;0,1,0)))</f>
        <v>5.9564407134020739E-2</v>
      </c>
    </row>
    <row r="73" spans="1:14" s="11" customFormat="1" ht="44.25" x14ac:dyDescent="0.55000000000000004">
      <c r="A73" s="41" t="s">
        <v>71</v>
      </c>
      <c r="B73" s="9">
        <f>'ULS Summary'!B73-ULSBoard!B73+LSU!B73+LSUA!B73+LSUS!B73+SUBR!B73+SUNO!B73</f>
        <v>0</v>
      </c>
      <c r="C73" s="58">
        <f t="shared" si="0"/>
        <v>0</v>
      </c>
      <c r="D73" s="53">
        <f>'ULS Summary'!D73-ULSBoard!D73+LSU!D73+LSUA!D73+LSUS!D73+SUBR!D73+SUNO!D73</f>
        <v>160213022.71999997</v>
      </c>
      <c r="E73" s="60">
        <f>IF(ISBLANK(D73),"  ",IF(F73&gt;0,D73/F73,IF(D73&gt;0,1,0)))</f>
        <v>1</v>
      </c>
      <c r="F73" s="44">
        <f>D73+B73</f>
        <v>160213022.71999997</v>
      </c>
      <c r="G73" s="62">
        <f>IF(ISBLANK(F73),"  ",IF(F76&gt;0,F73/F76,IF(F73&gt;0,1,0)))</f>
        <v>6.5643051156469373E-2</v>
      </c>
      <c r="H73" s="9">
        <f>'ULS Summary'!H73-ULSBoard!H73+LSU!H73+LSUA!H73+LSUS!H73+SUBR!H73+SUNO!H73</f>
        <v>0</v>
      </c>
      <c r="I73" s="58">
        <f>IF(ISBLANK(H73),"  ",IF(L73&gt;0,H73/L73,IF(H73&gt;0,1,0)))</f>
        <v>0</v>
      </c>
      <c r="J73" s="53">
        <f>'ULS Summary'!J73-ULSBoard!J73+LSU!J73+LSUA!J73+LSUS!J73+SUBR!J73+SUNO!J73</f>
        <v>169880423.88</v>
      </c>
      <c r="K73" s="60">
        <f>IF(ISBLANK(J73),"  ",IF(L73&gt;0,J73/L73,IF(J73&gt;0,1,0)))</f>
        <v>1</v>
      </c>
      <c r="L73" s="44">
        <f>J73+H73</f>
        <v>169880423.88</v>
      </c>
      <c r="M73" s="62">
        <f>IF(ISBLANK(L73),"  ",IF(L76&gt;0,L73/L76,IF(L73&gt;0,1,0)))</f>
        <v>6.7381585155050147E-2</v>
      </c>
    </row>
    <row r="74" spans="1:14" s="86" customFormat="1" ht="45" x14ac:dyDescent="0.6">
      <c r="A74" s="87" t="s">
        <v>72</v>
      </c>
      <c r="B74" s="118">
        <f>B73+B72+B70+B69</f>
        <v>0</v>
      </c>
      <c r="C74" s="81">
        <f t="shared" si="0"/>
        <v>0</v>
      </c>
      <c r="D74" s="96">
        <f>D73+D72+D70+D69</f>
        <v>332642984.88</v>
      </c>
      <c r="E74" s="84">
        <f>IF(ISBLANK(D74),"  ",IF(F74&gt;0,D74/F74,IF(D74&gt;0,1,0)))</f>
        <v>1</v>
      </c>
      <c r="F74" s="119">
        <f>F73+F72+F71+F70+F69</f>
        <v>332642984.88</v>
      </c>
      <c r="G74" s="83">
        <f>IF(ISBLANK(F74),"  ",IF(F76&gt;0,F74/F76,IF(F74&gt;0,1,0)))</f>
        <v>0.13629167031871173</v>
      </c>
      <c r="H74" s="118">
        <f>H73+H72+H70+H69</f>
        <v>0</v>
      </c>
      <c r="I74" s="81">
        <f>IF(ISBLANK(H74),"  ",IF(L74&gt;0,H74/L74,IF(H74&gt;0,1,0)))</f>
        <v>0</v>
      </c>
      <c r="J74" s="96">
        <f>J73+J72+J70+J69</f>
        <v>338623602.95999998</v>
      </c>
      <c r="K74" s="84">
        <f>IF(ISBLANK(J74),"  ",IF(L74&gt;0,J74/L74,IF(J74&gt;0,1,0)))</f>
        <v>1</v>
      </c>
      <c r="L74" s="119">
        <f>L73+L72+L71+L70+L69</f>
        <v>338623602.95999998</v>
      </c>
      <c r="M74" s="83">
        <f>IF(ISBLANK(L74),"  ",IF(L76&gt;0,L74/L76,IF(L74&gt;0,1,0)))</f>
        <v>0.1343120921011863</v>
      </c>
    </row>
    <row r="75" spans="1:14" s="86" customFormat="1" ht="45" x14ac:dyDescent="0.6">
      <c r="A75" s="87" t="s">
        <v>73</v>
      </c>
      <c r="B75" s="134">
        <f>'ULS Summary'!B75-ULSBoard!B75+LSU!B75+LSUA!B75+LSUS!B75+SUBR!B75+SUNO!B75</f>
        <v>0</v>
      </c>
      <c r="C75" s="81">
        <f>IF(ISBLANK(B75),"  ",IF(F75&gt;0,B75/F75,IF(B75&gt;0,1,0)))</f>
        <v>0</v>
      </c>
      <c r="D75" s="143">
        <f>'ULS Summary'!D75-ULSBoard!D75+LSU!D75+LSUA!D75+LSUS!D75+SUBR!D75+SUNO!D75</f>
        <v>0</v>
      </c>
      <c r="E75" s="84">
        <f>IF(ISBLANK(D75),"  ",IF(F75&gt;0,D75/F75,IF(D75&gt;0,1,0)))</f>
        <v>0</v>
      </c>
      <c r="F75" s="120">
        <f>D75+B75</f>
        <v>0</v>
      </c>
      <c r="G75" s="83">
        <f>IF(ISBLANK(F75),"  ",IF(F77&gt;0,F75/F77,IF(F75&gt;0,1,0)))</f>
        <v>0</v>
      </c>
      <c r="H75" s="134">
        <f>'ULS Summary'!H75-ULSBoard!H75+LSU!H75+LSUA!H75+LSUS!H75+SUBR!H75+SUNO!H75</f>
        <v>0</v>
      </c>
      <c r="I75" s="81">
        <f>IF(ISBLANK(H75),"  ",IF(L75&gt;0,H75/L75,IF(H75&gt;0,1,0)))</f>
        <v>0</v>
      </c>
      <c r="J75" s="143">
        <f>'ULS Summary'!J75-ULSBoard!J75+LSU!J75+LSUA!J75+LSUS!J75+SUBR!J75+SUNO!J75</f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86" customFormat="1" ht="45.75" thickBot="1" x14ac:dyDescent="0.65">
      <c r="A76" s="121" t="s">
        <v>74</v>
      </c>
      <c r="B76" s="122">
        <f>B74+B67+B47+B40+B48+B75</f>
        <v>1308973030.3800001</v>
      </c>
      <c r="C76" s="123">
        <f t="shared" si="0"/>
        <v>0.53631709917764858</v>
      </c>
      <c r="D76" s="122">
        <f>D74+D67+D47+D40+D48+D75</f>
        <v>1120681971.0999999</v>
      </c>
      <c r="E76" s="124">
        <f>IF(ISBLANK(D76),"  ",IF(F76&gt;0,D76/F76,IF(D76&gt;0,1,0)))</f>
        <v>0.45916981472609619</v>
      </c>
      <c r="F76" s="122">
        <f>F74+F67+F47+F40+F48+F75</f>
        <v>2440669955.1199999</v>
      </c>
      <c r="G76" s="125">
        <f>IF(ISBLANK(F76),"  ",IF(F76&gt;0,F76/F76,IF(F76&gt;0,1,0)))</f>
        <v>1</v>
      </c>
      <c r="H76" s="122">
        <f>H74+H67+H47+H40+H48+H75</f>
        <v>1382971842</v>
      </c>
      <c r="I76" s="123">
        <f>IF(ISBLANK(H76),"  ",IF(L76&gt;0,H76/L76,IF(H76&gt;0,1,0)))</f>
        <v>0.54854369214774745</v>
      </c>
      <c r="J76" s="122">
        <f>J74+J67+J47+J40+J48+J75</f>
        <v>1138198051.6599998</v>
      </c>
      <c r="K76" s="124">
        <f>IF(ISBLANK(J76),"  ",IF(L76&gt;0,J76/L76,IF(J76&gt;0,1,0)))</f>
        <v>0.4514563078522526</v>
      </c>
      <c r="L76" s="122">
        <f>L74+L67+L47+L40+L48+L75</f>
        <v>2521169893.6599998</v>
      </c>
      <c r="M76" s="125">
        <f>IF(ISBLANK(L76),"  ",IF(L76&gt;0,L76/L76,IF(L76&gt;0,1,0)))</f>
        <v>1</v>
      </c>
    </row>
    <row r="77" spans="1:14" ht="21" thickTop="1" x14ac:dyDescent="0.3">
      <c r="A77" s="126"/>
      <c r="B77" s="127"/>
      <c r="C77" s="128"/>
      <c r="D77" s="127"/>
      <c r="E77" s="128"/>
      <c r="F77" s="127"/>
      <c r="G77" s="128"/>
      <c r="H77" s="127"/>
      <c r="I77" s="128"/>
      <c r="J77" s="127"/>
      <c r="K77" s="128"/>
      <c r="L77" s="127"/>
      <c r="M77" s="128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F79" sqref="F79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123</v>
      </c>
      <c r="L1" s="9"/>
      <c r="M1" s="8"/>
      <c r="N1" s="131"/>
      <c r="O1" s="131"/>
      <c r="P1" s="131"/>
      <c r="Q1" s="131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  <c r="N2" s="131"/>
      <c r="O2" s="131"/>
      <c r="P2" s="131"/>
      <c r="Q2" s="131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131"/>
      <c r="O3" s="131"/>
      <c r="P3" s="131"/>
      <c r="Q3" s="131"/>
    </row>
    <row r="4" spans="1:17" s="266" customFormat="1" ht="19.5" customHeight="1" thickTop="1" x14ac:dyDescent="0.55000000000000004">
      <c r="A4" s="279"/>
      <c r="B4" s="739"/>
      <c r="C4" s="740"/>
      <c r="D4" s="739"/>
      <c r="E4" s="740"/>
      <c r="F4" s="739"/>
      <c r="G4" s="741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0</v>
      </c>
      <c r="C13" s="679">
        <f t="shared" ref="C13:E76" si="0">IF(ISBLANK(B13),"  ",IF(F13&gt;0,B13/F13,IF(B13&gt;0,1,0)))</f>
        <v>0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0</v>
      </c>
      <c r="G13" s="683">
        <f>IF(ISBLANK(F13),"  ",IF(F76&gt;0,F13/F76,IF(F13&gt;0,1,0)))</f>
        <v>0</v>
      </c>
      <c r="H13" s="9">
        <v>0</v>
      </c>
      <c r="I13" s="52">
        <f>IF(ISBLANK(H13),"  ",IF(L13&gt;0,H13/L13,IF(H13&gt;0,1,0)))</f>
        <v>0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0</v>
      </c>
      <c r="M13" s="56">
        <f>IF(ISBLANK(L13),"  ",IF(L76&gt;0,L13/L76,IF(L13&gt;0,1,0)))</f>
        <v>0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1008172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1008172</v>
      </c>
      <c r="G15" s="757">
        <f>IF(ISBLANK(F15),"  ",IF(F76&gt;0,F15/F76,IF(F15&gt;0,1,0)))</f>
        <v>6.9815091582015487E-2</v>
      </c>
      <c r="H15" s="292">
        <v>0</v>
      </c>
      <c r="I15" s="64">
        <f>IF(ISBLANK(H15),"  ",IF(L15&gt;0,H15/L15,IF(H15&gt;0,1,0)))</f>
        <v>0</v>
      </c>
      <c r="J15" s="290">
        <v>0</v>
      </c>
      <c r="K15" s="65">
        <f>IF(ISBLANK(J15),"  ",IF(L15&gt;0,J15/L15,IF(J15&gt;0,1,0)))</f>
        <v>0</v>
      </c>
      <c r="L15" s="48">
        <f t="shared" si="2"/>
        <v>0</v>
      </c>
      <c r="M15" s="66">
        <f>IF(ISBLANK(L15),"  ",IF(L76&gt;0,L15/L76,IF(L15&gt;0,1,0)))</f>
        <v>0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0</v>
      </c>
      <c r="C17" s="749">
        <f t="shared" si="0"/>
        <v>0</v>
      </c>
      <c r="D17" s="755">
        <v>0</v>
      </c>
      <c r="E17" s="750">
        <f t="shared" si="0"/>
        <v>0</v>
      </c>
      <c r="F17" s="747">
        <f t="shared" si="1"/>
        <v>0</v>
      </c>
      <c r="G17" s="752">
        <f>IF(ISBLANK(F17),"  ",IF(F76&gt;0,F17/F76,IF(F17&gt;0,1,0)))</f>
        <v>0</v>
      </c>
      <c r="H17" s="290">
        <v>0</v>
      </c>
      <c r="I17" s="58">
        <f t="shared" si="3"/>
        <v>0</v>
      </c>
      <c r="J17" s="70">
        <v>0</v>
      </c>
      <c r="K17" s="60">
        <f t="shared" si="4"/>
        <v>0</v>
      </c>
      <c r="L17" s="44">
        <f t="shared" si="2"/>
        <v>0</v>
      </c>
      <c r="M17" s="62">
        <f>IF(ISBLANK(L17),"  ",IF(L76&gt;0,L17/L76,IF(L17&gt;0,1,0)))</f>
        <v>0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1008172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1008172</v>
      </c>
      <c r="G34" s="752">
        <f>IF(ISBLANK(F34),"  ",IF(F76&gt;0,F34/F76,IF(F34&gt;0,1,0)))</f>
        <v>6.9815091582015487E-2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1008172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1008172</v>
      </c>
      <c r="G40" s="768">
        <f>IF(ISBLANK(F40),"  ",IF(F76&gt;0,F40/F76,IF(F40&gt;0,1,0)))</f>
        <v>6.9815091582015487E-2</v>
      </c>
      <c r="H40" s="295">
        <v>0</v>
      </c>
      <c r="I40" s="81">
        <f>IF(ISBLANK(H40),"  ",IF(L40&gt;0,H40/L40,IF(H40&gt;0,1,0)))</f>
        <v>0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0</v>
      </c>
      <c r="M40" s="83">
        <f>IF(ISBLANK(L40),"  ",IF(L76&gt;0,L40/L76,IF(L40&gt;0,1,0)))</f>
        <v>0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1251433.7799999989</v>
      </c>
      <c r="C42" s="679">
        <f>IF(ISBLANK(B42),"  ",IF(F42&gt;0,B42/F42,IF(B42&gt;0,1,0)))</f>
        <v>1</v>
      </c>
      <c r="D42" s="702">
        <v>0</v>
      </c>
      <c r="E42" s="681">
        <f>IF(ISBLANK(D42),"  ",IF(H42&gt;0,D42/H42,IF(D42&gt;0,1,0)))</f>
        <v>0</v>
      </c>
      <c r="F42" s="676">
        <f>D42+B42</f>
        <v>1251433.7799999989</v>
      </c>
      <c r="G42" s="683">
        <f>IF(ISBLANK(F42),"  ",IF(F76&gt;0,F42/F76,IF(F42&gt;0,1,0)))</f>
        <v>8.6660772129683955E-2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",IF(L76&gt;0,L42/L76,IF(L42&gt;0,1,0)))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7167758.2199999997</v>
      </c>
      <c r="C43" s="749">
        <f t="shared" si="0"/>
        <v>1</v>
      </c>
      <c r="D43" s="755">
        <v>0</v>
      </c>
      <c r="E43" s="750">
        <f t="shared" si="0"/>
        <v>0</v>
      </c>
      <c r="F43" s="747">
        <f>D43+B43</f>
        <v>7167758.2199999997</v>
      </c>
      <c r="G43" s="752">
        <f>IF(ISBLANK(F43),"  ",IF(F76&gt;0,F43/F76,IF(F43&gt;0,1,0)))</f>
        <v>0.49636143095329394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",IF(J76&gt;0,L43/L76,IF(L43&gt;0,1,0)))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",IF(F76&gt;0,F44/F76,IF(F44&gt;0,1,0)))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",IF(J76&gt;0,L44/L76,IF(L44&gt;0,1,0)))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",IF(F76&gt;0,F45/F76,IF(F45&gt;0,1,0)))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",IF(J76&gt;0,L45/L76,IF(L45&gt;0,1,0)))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8419191.9999999981</v>
      </c>
      <c r="C47" s="766">
        <f t="shared" si="0"/>
        <v>1</v>
      </c>
      <c r="D47" s="770">
        <v>0</v>
      </c>
      <c r="E47" s="767">
        <f t="shared" si="0"/>
        <v>0</v>
      </c>
      <c r="F47" s="771">
        <f>F46+F45+F44+F43+F42</f>
        <v>8419191.9999999981</v>
      </c>
      <c r="G47" s="768">
        <f>IF(ISBLANK(F47),"  ",IF(F76&gt;0,F47/F76,IF(F47&gt;0,1,0)))</f>
        <v>0.58302220308297792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0</v>
      </c>
      <c r="C50" s="679">
        <f t="shared" si="0"/>
        <v>0</v>
      </c>
      <c r="D50" s="685">
        <v>0</v>
      </c>
      <c r="E50" s="681">
        <f t="shared" si="0"/>
        <v>0</v>
      </c>
      <c r="F50" s="713">
        <f t="shared" ref="F50:F55" si="7">D50+B50</f>
        <v>0</v>
      </c>
      <c r="G50" s="683">
        <f>IF(ISBLANK(F50),"  ",IF(F76&gt;0,F50/F76,IF(F50&gt;0,1,0)))</f>
        <v>0</v>
      </c>
      <c r="H50" s="98">
        <v>0</v>
      </c>
      <c r="I50" s="52">
        <f t="shared" ref="I50:I67" si="8">IF(ISBLANK(H50),"  ",IF(L50&gt;0,H50/L50,IF(H50&gt;0,1,0)))</f>
        <v>0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0</v>
      </c>
      <c r="M50" s="56">
        <f>IF(ISBLANK(L50),"  ",IF(L76&gt;0,L50/L76,IF(L50&gt;0,1,0)))</f>
        <v>0</v>
      </c>
      <c r="N50" s="286"/>
    </row>
    <row r="51" spans="1:14" s="266" customFormat="1" ht="44.25" x14ac:dyDescent="0.55000000000000004">
      <c r="A51" s="289" t="s">
        <v>49</v>
      </c>
      <c r="B51" s="753">
        <v>0</v>
      </c>
      <c r="C51" s="749">
        <f t="shared" si="0"/>
        <v>0</v>
      </c>
      <c r="D51" s="755">
        <v>0</v>
      </c>
      <c r="E51" s="750">
        <f t="shared" si="0"/>
        <v>0</v>
      </c>
      <c r="F51" s="774">
        <f t="shared" si="7"/>
        <v>0</v>
      </c>
      <c r="G51" s="752">
        <f>IF(ISBLANK(F51),"  ",IF(F76&gt;0,F51/F76,IF(F51&gt;0,1,0)))</f>
        <v>0</v>
      </c>
      <c r="H51" s="292">
        <v>0</v>
      </c>
      <c r="I51" s="58">
        <f t="shared" si="8"/>
        <v>0</v>
      </c>
      <c r="J51" s="70">
        <v>0</v>
      </c>
      <c r="K51" s="60">
        <f t="shared" si="9"/>
        <v>0</v>
      </c>
      <c r="L51" s="103">
        <f t="shared" si="10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0</v>
      </c>
      <c r="E52" s="750">
        <f t="shared" si="0"/>
        <v>0</v>
      </c>
      <c r="F52" s="777">
        <f t="shared" si="7"/>
        <v>0</v>
      </c>
      <c r="G52" s="752">
        <f>IF(ISBLANK(F52),"  ",IF(F76&gt;0,F52/F76,IF(F52&gt;0,1,0)))</f>
        <v>0</v>
      </c>
      <c r="H52" s="105">
        <v>0</v>
      </c>
      <c r="I52" s="58">
        <f t="shared" si="8"/>
        <v>0</v>
      </c>
      <c r="J52" s="106">
        <v>0</v>
      </c>
      <c r="K52" s="60">
        <f t="shared" si="9"/>
        <v>0</v>
      </c>
      <c r="L52" s="107">
        <f t="shared" si="10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775">
        <v>0</v>
      </c>
      <c r="C53" s="749">
        <f t="shared" si="0"/>
        <v>0</v>
      </c>
      <c r="D53" s="776">
        <v>0</v>
      </c>
      <c r="E53" s="750">
        <f t="shared" si="0"/>
        <v>0</v>
      </c>
      <c r="F53" s="777">
        <f t="shared" si="7"/>
        <v>0</v>
      </c>
      <c r="G53" s="752">
        <f>IF(ISBLANK(F53),"  ",IF(F76&gt;0,F53/F76,IF(F53&gt;0,1,0)))</f>
        <v>0</v>
      </c>
      <c r="H53" s="105">
        <v>0</v>
      </c>
      <c r="I53" s="58">
        <f t="shared" si="8"/>
        <v>0</v>
      </c>
      <c r="J53" s="106">
        <v>0</v>
      </c>
      <c r="K53" s="60">
        <f t="shared" si="9"/>
        <v>0</v>
      </c>
      <c r="L53" s="107">
        <f t="shared" si="10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0</v>
      </c>
      <c r="C55" s="749">
        <f t="shared" si="0"/>
        <v>0</v>
      </c>
      <c r="D55" s="755">
        <v>0</v>
      </c>
      <c r="E55" s="750">
        <f t="shared" si="0"/>
        <v>0</v>
      </c>
      <c r="F55" s="774">
        <f t="shared" si="7"/>
        <v>0</v>
      </c>
      <c r="G55" s="752">
        <f>IF(ISBLANK(F55),"  ",IF(F76&gt;0,F55/F76,IF(F55&gt;0,1,0)))</f>
        <v>0</v>
      </c>
      <c r="H55" s="292">
        <v>0</v>
      </c>
      <c r="I55" s="58">
        <f t="shared" si="8"/>
        <v>0</v>
      </c>
      <c r="J55" s="70">
        <v>0</v>
      </c>
      <c r="K55" s="60">
        <f t="shared" si="9"/>
        <v>0</v>
      </c>
      <c r="L55" s="103">
        <f t="shared" si="10"/>
        <v>0</v>
      </c>
      <c r="M55" s="62">
        <f>IF(ISBLANK(L55),"  ",IF(L76&gt;0,L55/L76,IF(L55&gt;0,1,0)))</f>
        <v>0</v>
      </c>
      <c r="N55" s="286"/>
    </row>
    <row r="56" spans="1:14" s="268" customFormat="1" ht="45" x14ac:dyDescent="0.6">
      <c r="A56" s="299" t="s">
        <v>54</v>
      </c>
      <c r="B56" s="778">
        <v>0</v>
      </c>
      <c r="C56" s="766">
        <f t="shared" si="0"/>
        <v>0</v>
      </c>
      <c r="D56" s="770">
        <v>0</v>
      </c>
      <c r="E56" s="767">
        <f t="shared" si="0"/>
        <v>0</v>
      </c>
      <c r="F56" s="779">
        <f>F55+F53+F52+F51+F50+F54</f>
        <v>0</v>
      </c>
      <c r="G56" s="768">
        <f>IF(ISBLANK(F56),"  ",IF(F76&gt;0,F56/F76,IF(F56&gt;0,1,0)))</f>
        <v>0</v>
      </c>
      <c r="H56" s="300">
        <v>0</v>
      </c>
      <c r="I56" s="81">
        <f t="shared" si="8"/>
        <v>0</v>
      </c>
      <c r="J56" s="92">
        <v>0</v>
      </c>
      <c r="K56" s="84">
        <f t="shared" si="9"/>
        <v>0</v>
      </c>
      <c r="L56" s="103">
        <f t="shared" si="10"/>
        <v>0</v>
      </c>
      <c r="M56" s="83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780">
        <v>2055724.6000000006</v>
      </c>
      <c r="C57" s="749">
        <f t="shared" si="0"/>
        <v>1</v>
      </c>
      <c r="D57" s="781">
        <v>0</v>
      </c>
      <c r="E57" s="750">
        <f t="shared" si="0"/>
        <v>0</v>
      </c>
      <c r="F57" s="782">
        <f t="shared" ref="F57:F66" si="11">D57+B57</f>
        <v>2055724.6000000006</v>
      </c>
      <c r="G57" s="752">
        <f>IF(ISBLANK(F57),"  ",IF(F76&gt;0,F57/F76,IF(F57&gt;0,1,0)))</f>
        <v>0.14235725770642527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30618.2</v>
      </c>
      <c r="E60" s="750">
        <f t="shared" si="0"/>
        <v>1</v>
      </c>
      <c r="F60" s="764">
        <f t="shared" si="11"/>
        <v>30618.2</v>
      </c>
      <c r="G60" s="752">
        <f>IF(ISBLANK(F60),"  ",IF(F76&gt;0,F60/F76,IF(F60&gt;0,1,0)))</f>
        <v>2.1202854642625134E-3</v>
      </c>
      <c r="H60" s="294">
        <v>0</v>
      </c>
      <c r="I60" s="58">
        <f t="shared" si="8"/>
        <v>0</v>
      </c>
      <c r="J60" s="78">
        <v>0</v>
      </c>
      <c r="K60" s="60">
        <f t="shared" si="9"/>
        <v>0</v>
      </c>
      <c r="L60" s="79">
        <f t="shared" si="10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0</v>
      </c>
      <c r="E65" s="750">
        <f t="shared" si="0"/>
        <v>0</v>
      </c>
      <c r="F65" s="747">
        <f t="shared" si="11"/>
        <v>0</v>
      </c>
      <c r="G65" s="752">
        <f>IF(ISBLANK(F65),"  ",IF(F76&gt;0,F65/F76,IF(F65&gt;0,1,0)))</f>
        <v>0</v>
      </c>
      <c r="H65" s="290">
        <v>0</v>
      </c>
      <c r="I65" s="58">
        <f t="shared" si="8"/>
        <v>0</v>
      </c>
      <c r="J65" s="70">
        <v>0</v>
      </c>
      <c r="K65" s="60">
        <f t="shared" si="9"/>
        <v>0</v>
      </c>
      <c r="L65" s="44">
        <f t="shared" si="10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0</v>
      </c>
      <c r="C66" s="749">
        <f t="shared" si="0"/>
        <v>0</v>
      </c>
      <c r="D66" s="755">
        <v>1352182.14</v>
      </c>
      <c r="E66" s="750">
        <f t="shared" si="0"/>
        <v>1</v>
      </c>
      <c r="F66" s="747">
        <f t="shared" si="11"/>
        <v>1352182.14</v>
      </c>
      <c r="G66" s="752">
        <f>IF(ISBLANK(F66),"  ",IF(F76&gt;0,F66/F76,IF(F66&gt;0,1,0)))</f>
        <v>9.3637514173837075E-2</v>
      </c>
      <c r="H66" s="290">
        <v>0</v>
      </c>
      <c r="I66" s="58">
        <f t="shared" si="8"/>
        <v>0</v>
      </c>
      <c r="J66" s="70">
        <v>0</v>
      </c>
      <c r="K66" s="60">
        <f t="shared" si="9"/>
        <v>0</v>
      </c>
      <c r="L66" s="44">
        <f t="shared" si="10"/>
        <v>0</v>
      </c>
      <c r="M66" s="62">
        <f>IF(ISBLANK(L66),"  ",IF(L76&gt;0,L66/L76,IF(L66&gt;0,1,0)))</f>
        <v>0</v>
      </c>
      <c r="N66" s="286"/>
    </row>
    <row r="67" spans="1:14" s="268" customFormat="1" ht="45" x14ac:dyDescent="0.6">
      <c r="A67" s="301" t="s">
        <v>65</v>
      </c>
      <c r="B67" s="769">
        <v>2055724.6000000006</v>
      </c>
      <c r="C67" s="766">
        <f t="shared" si="0"/>
        <v>0.59785071676694024</v>
      </c>
      <c r="D67" s="770">
        <v>1382800.3399999999</v>
      </c>
      <c r="E67" s="767">
        <f t="shared" si="0"/>
        <v>1</v>
      </c>
      <c r="F67" s="769">
        <f>F66+F65+F64+F63+F62+F61+F60+F59+F58+F57+F56</f>
        <v>3438524.9400000004</v>
      </c>
      <c r="G67" s="768">
        <f>IF(ISBLANK(F67),"  ",IF(F76&gt;0,F67/F76,IF(F67&gt;0,1,0)))</f>
        <v>0.23811505734452487</v>
      </c>
      <c r="H67" s="298">
        <v>0</v>
      </c>
      <c r="I67" s="81">
        <f t="shared" si="8"/>
        <v>0</v>
      </c>
      <c r="J67" s="92">
        <v>0</v>
      </c>
      <c r="K67" s="84">
        <f t="shared" si="9"/>
        <v>0</v>
      </c>
      <c r="L67" s="298">
        <f>L66+L65+L64+L63+L62+L61+L60+L59+L58+L57+L56</f>
        <v>0</v>
      </c>
      <c r="M67" s="83">
        <f>IF(ISBLANK(L67),"  ",IF(L76&gt;0,L67/L76,IF(L67&gt;0,1,0)))</f>
        <v>0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1550086.69</v>
      </c>
      <c r="C70" s="749">
        <f t="shared" si="0"/>
        <v>1</v>
      </c>
      <c r="D70" s="755">
        <v>0</v>
      </c>
      <c r="E70" s="750">
        <f t="shared" si="0"/>
        <v>0</v>
      </c>
      <c r="F70" s="747">
        <f>D70+B70</f>
        <v>1550086.69</v>
      </c>
      <c r="G70" s="752">
        <f>IF(ISBLANK(F70),"  ",IF(F76&gt;0,F70/F76,IF(F70&gt;0,1,0)))</f>
        <v>0.10734224340927266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683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24627.07</v>
      </c>
      <c r="E73" s="750">
        <f t="shared" si="0"/>
        <v>1</v>
      </c>
      <c r="F73" s="747">
        <f>D73+B73</f>
        <v>24627.07</v>
      </c>
      <c r="G73" s="752">
        <f>IF(ISBLANK(F73),"  ",IF(F76&gt;0,F73/F76,IF(F73&gt;0,1,0)))</f>
        <v>1.7054045812090655E-3</v>
      </c>
      <c r="H73" s="290">
        <v>0</v>
      </c>
      <c r="I73" s="58">
        <f>IF(ISBLANK(H73),"  ",IF(L73&gt;0,H73/L73,IF(H73&gt;0,1,0)))</f>
        <v>0</v>
      </c>
      <c r="J73" s="70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68" customFormat="1" ht="45" x14ac:dyDescent="0.6">
      <c r="A74" s="296" t="s">
        <v>72</v>
      </c>
      <c r="B74" s="783">
        <v>1550086.69</v>
      </c>
      <c r="C74" s="766">
        <f t="shared" si="0"/>
        <v>0.98436092283844645</v>
      </c>
      <c r="D74" s="784">
        <v>24627.07</v>
      </c>
      <c r="E74" s="767">
        <f t="shared" si="0"/>
        <v>1</v>
      </c>
      <c r="F74" s="779">
        <f>F73+F72+F71+F70+F69</f>
        <v>1574713.76</v>
      </c>
      <c r="G74" s="785">
        <f>IF(ISBLANK(F74),"  ",IF(F76&gt;0,F74/F76,IF(F74&gt;0,1,0)))</f>
        <v>0.10904764799048174</v>
      </c>
      <c r="H74" s="118">
        <v>0</v>
      </c>
      <c r="I74" s="81">
        <f>IF(ISBLANK(H74),"  ",IF(L74&gt;0,H74/L74,IF(H74&gt;0,1,0)))</f>
        <v>0</v>
      </c>
      <c r="J74" s="96">
        <v>0</v>
      </c>
      <c r="K74" s="84">
        <f>IF(ISBLANK(J74),"  ",IF(L74&gt;0,J74/L74,IF(J74&gt;0,1,0)))</f>
        <v>0</v>
      </c>
      <c r="L74" s="119">
        <f>L73+L72+L71+L70+L69</f>
        <v>0</v>
      </c>
      <c r="M74" s="83">
        <f>IF(ISBLANK(L74),"  ",IF(L76&gt;0,L74/L76,IF(L74&gt;0,1,0)))</f>
        <v>0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564">
        <v>13033175.289999999</v>
      </c>
      <c r="C76" s="829">
        <f t="shared" si="0"/>
        <v>0.90253679578069135</v>
      </c>
      <c r="D76" s="830">
        <v>1407427.41</v>
      </c>
      <c r="E76" s="831">
        <f>IF(ISBLANK(D76),"  ",IF(F76&gt;0,D76/F76,IF(D76&gt;0,1,0)))</f>
        <v>9.7463204219308652E-2</v>
      </c>
      <c r="F76" s="830">
        <f>F74+F67+F47+F40+F48+F75</f>
        <v>14440602.699999999</v>
      </c>
      <c r="G76" s="832">
        <f>IF(ISBLANK(F76),"  ",IF(F76&gt;0,F76/F76,IF(F76&gt;0,1,0)))</f>
        <v>1</v>
      </c>
      <c r="H76" s="122">
        <v>0</v>
      </c>
      <c r="I76" s="123">
        <f>IF(ISBLANK(H76),"  ",IF(L76&gt;0,H76/L76,IF(H76&gt;0,1,0)))</f>
        <v>0</v>
      </c>
      <c r="J76" s="122">
        <v>0</v>
      </c>
      <c r="K76" s="124">
        <f>IF(ISBLANK(J76),"  ",IF(L76&gt;0,J76/L76,IF(J76&gt;0,1,0)))</f>
        <v>0</v>
      </c>
      <c r="L76" s="122">
        <f>L74+L67+L47+L40+L48+L75</f>
        <v>0</v>
      </c>
      <c r="M76" s="125">
        <f>IF(ISBLANK(L76),"  ",IF(L76&gt;0,L76/L76,IF(L76&gt;0,1,0)))</f>
        <v>0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zoomScale="30" zoomScaleNormal="30" workbookViewId="0">
      <selection activeCell="H27" sqref="H27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16384" width="12.42578125" style="267"/>
  </cols>
  <sheetData>
    <row r="1" spans="1:18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124</v>
      </c>
      <c r="L1" s="9"/>
      <c r="M1" s="8"/>
      <c r="N1" s="131"/>
      <c r="O1" s="131"/>
      <c r="P1" s="131"/>
      <c r="Q1" s="131"/>
      <c r="R1" s="131"/>
    </row>
    <row r="2" spans="1:18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  <c r="N2" s="131"/>
      <c r="O2" s="131"/>
      <c r="P2" s="131"/>
      <c r="Q2" s="131"/>
      <c r="R2" s="131"/>
    </row>
    <row r="3" spans="1:18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131"/>
      <c r="O3" s="131"/>
      <c r="P3" s="131"/>
      <c r="Q3" s="131"/>
      <c r="R3" s="131"/>
    </row>
    <row r="4" spans="1:18" s="266" customFormat="1" ht="19.5" customHeight="1" thickTop="1" x14ac:dyDescent="0.55000000000000004">
      <c r="A4" s="279"/>
      <c r="B4" s="836"/>
      <c r="C4" s="740"/>
      <c r="D4" s="739"/>
      <c r="E4" s="740"/>
      <c r="F4" s="739"/>
      <c r="G4" s="793"/>
      <c r="H4" s="280" t="s">
        <v>4</v>
      </c>
      <c r="I4" s="19"/>
      <c r="J4" s="280"/>
      <c r="K4" s="19"/>
      <c r="L4" s="280"/>
      <c r="M4" s="20"/>
    </row>
    <row r="5" spans="1:18" s="266" customFormat="1" ht="19.5" customHeight="1" x14ac:dyDescent="0.55000000000000004">
      <c r="A5" s="281"/>
      <c r="B5" s="820"/>
      <c r="C5" s="656"/>
      <c r="D5" s="651"/>
      <c r="E5" s="656"/>
      <c r="F5" s="651"/>
      <c r="G5" s="796"/>
      <c r="H5" s="273"/>
      <c r="I5" s="22"/>
      <c r="J5" s="273"/>
      <c r="K5" s="22"/>
      <c r="L5" s="273"/>
      <c r="M5" s="23"/>
    </row>
    <row r="6" spans="1:18" s="266" customFormat="1" ht="45" x14ac:dyDescent="0.6">
      <c r="A6" s="282"/>
      <c r="B6" s="837" t="s">
        <v>135</v>
      </c>
      <c r="C6" s="659"/>
      <c r="D6" s="660"/>
      <c r="E6" s="659"/>
      <c r="F6" s="660"/>
      <c r="G6" s="799"/>
      <c r="H6" s="283" t="s">
        <v>116</v>
      </c>
      <c r="I6" s="26"/>
      <c r="J6" s="27"/>
      <c r="K6" s="26"/>
      <c r="L6" s="27"/>
      <c r="M6" s="29" t="s">
        <v>4</v>
      </c>
    </row>
    <row r="7" spans="1:18" s="266" customFormat="1" ht="18.75" customHeight="1" x14ac:dyDescent="0.55000000000000004">
      <c r="A7" s="281" t="s">
        <v>4</v>
      </c>
      <c r="B7" s="820" t="s">
        <v>4</v>
      </c>
      <c r="C7" s="656"/>
      <c r="D7" s="651" t="s">
        <v>4</v>
      </c>
      <c r="E7" s="656"/>
      <c r="F7" s="651" t="s">
        <v>4</v>
      </c>
      <c r="G7" s="796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8" s="266" customFormat="1" ht="18.75" customHeight="1" x14ac:dyDescent="0.55000000000000004">
      <c r="A8" s="281" t="s">
        <v>4</v>
      </c>
      <c r="B8" s="820" t="s">
        <v>4</v>
      </c>
      <c r="C8" s="656"/>
      <c r="D8" s="651" t="s">
        <v>4</v>
      </c>
      <c r="E8" s="656"/>
      <c r="F8" s="651" t="s">
        <v>4</v>
      </c>
      <c r="G8" s="796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8" s="266" customFormat="1" ht="45" x14ac:dyDescent="0.6">
      <c r="A9" s="284" t="s">
        <v>4</v>
      </c>
      <c r="B9" s="838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802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8" s="266" customFormat="1" ht="45" x14ac:dyDescent="0.6">
      <c r="A10" s="287" t="s">
        <v>7</v>
      </c>
      <c r="B10" s="839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805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8" s="266" customFormat="1" ht="44.25" x14ac:dyDescent="0.55000000000000004">
      <c r="A11" s="289" t="s">
        <v>11</v>
      </c>
      <c r="B11" s="821" t="s">
        <v>4</v>
      </c>
      <c r="C11" s="746"/>
      <c r="D11" s="747" t="s">
        <v>4</v>
      </c>
      <c r="E11" s="746"/>
      <c r="F11" s="747" t="s">
        <v>4</v>
      </c>
      <c r="G11" s="80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8" s="266" customFormat="1" ht="45" x14ac:dyDescent="0.6">
      <c r="A12" s="282" t="s">
        <v>12</v>
      </c>
      <c r="B12" s="824" t="s">
        <v>4</v>
      </c>
      <c r="C12" s="675" t="s">
        <v>4</v>
      </c>
      <c r="D12" s="676"/>
      <c r="E12" s="677"/>
      <c r="F12" s="676"/>
      <c r="G12" s="811"/>
      <c r="H12" s="291"/>
      <c r="I12" s="49"/>
      <c r="J12" s="48"/>
      <c r="K12" s="49"/>
      <c r="L12" s="48"/>
      <c r="M12" s="50"/>
      <c r="N12" s="286"/>
    </row>
    <row r="13" spans="1:18" s="275" customFormat="1" ht="44.25" x14ac:dyDescent="0.55000000000000004">
      <c r="A13" s="51" t="s">
        <v>13</v>
      </c>
      <c r="B13" s="819">
        <v>0</v>
      </c>
      <c r="C13" s="679">
        <f t="shared" ref="C13:E76" si="0">IF(ISBLANK(B13),"  ",IF(F13&gt;0,B13/F13,IF(B13&gt;0,1,0)))</f>
        <v>0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0</v>
      </c>
      <c r="G13" s="549">
        <f>IF(ISBLANK(F13),"  ",IF(F76&gt;0,F13/F76,IF(F13&gt;0,1,0)))</f>
        <v>0</v>
      </c>
      <c r="H13" s="9">
        <v>0</v>
      </c>
      <c r="I13" s="52">
        <f>IF(ISBLANK(H13),"  ",IF(L13&gt;0,H13/L13,IF(H13&gt;0,1,0)))</f>
        <v>0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0</v>
      </c>
      <c r="M13" s="56">
        <f>IF(ISBLANK(L13),"  ",IF(L76&gt;0,L13/L76,IF(L13&gt;0,1,0)))</f>
        <v>0</v>
      </c>
      <c r="N13" s="57"/>
    </row>
    <row r="14" spans="1:18" s="266" customFormat="1" ht="44.25" x14ac:dyDescent="0.55000000000000004">
      <c r="A14" s="281" t="s">
        <v>14</v>
      </c>
      <c r="B14" s="820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81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8" s="266" customFormat="1" ht="44.25" x14ac:dyDescent="0.55000000000000004">
      <c r="A15" s="289" t="s">
        <v>15</v>
      </c>
      <c r="B15" s="821">
        <v>652671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652671</v>
      </c>
      <c r="G15" s="813">
        <f>IF(ISBLANK(F15),"  ",IF(F77&gt;0,F15/F77,IF(F15&gt;0,1,0)))</f>
        <v>1</v>
      </c>
      <c r="H15" s="292">
        <v>0</v>
      </c>
      <c r="I15" s="64">
        <f>IF(ISBLANK(H15),"  ",IF(L15&gt;0,H15/L15,IF(H15&gt;0,1,0)))</f>
        <v>0</v>
      </c>
      <c r="J15" s="290">
        <v>0</v>
      </c>
      <c r="K15" s="65">
        <f>IF(ISBLANK(J15),"  ",IF(L15&gt;0,J15/L15,IF(J15&gt;0,1,0)))</f>
        <v>0</v>
      </c>
      <c r="L15" s="48">
        <f t="shared" si="2"/>
        <v>0</v>
      </c>
      <c r="M15" s="66">
        <f>IF(ISBLANK(L15),"  ",IF(L76&gt;0,L15/L76,IF(L15&gt;0,1,0)))</f>
        <v>0</v>
      </c>
      <c r="N15" s="286"/>
    </row>
    <row r="16" spans="1:18" s="266" customFormat="1" ht="44.25" x14ac:dyDescent="0.55000000000000004">
      <c r="A16" s="67" t="s">
        <v>16</v>
      </c>
      <c r="B16" s="820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549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821">
        <v>0</v>
      </c>
      <c r="C17" s="749">
        <f t="shared" si="0"/>
        <v>0</v>
      </c>
      <c r="D17" s="755">
        <v>0</v>
      </c>
      <c r="E17" s="750">
        <f t="shared" si="0"/>
        <v>0</v>
      </c>
      <c r="F17" s="747">
        <f t="shared" si="1"/>
        <v>0</v>
      </c>
      <c r="G17" s="812">
        <f>IF(ISBLANK(F17),"  ",IF(F76&gt;0,F17/F76,IF(F17&gt;0,1,0)))</f>
        <v>0</v>
      </c>
      <c r="H17" s="290">
        <v>0</v>
      </c>
      <c r="I17" s="58">
        <f t="shared" si="3"/>
        <v>0</v>
      </c>
      <c r="J17" s="70">
        <v>0</v>
      </c>
      <c r="K17" s="60">
        <f t="shared" si="4"/>
        <v>0</v>
      </c>
      <c r="L17" s="44">
        <f t="shared" si="2"/>
        <v>0</v>
      </c>
      <c r="M17" s="62">
        <f>IF(ISBLANK(L17),"  ",IF(L76&gt;0,L17/L76,IF(L17&gt;0,1,0)))</f>
        <v>0</v>
      </c>
      <c r="N17" s="286"/>
    </row>
    <row r="18" spans="1:14" s="266" customFormat="1" ht="44.25" x14ac:dyDescent="0.55000000000000004">
      <c r="A18" s="69" t="s">
        <v>18</v>
      </c>
      <c r="B18" s="821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81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821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81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821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81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821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81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821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81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821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81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821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81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821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81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821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81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821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81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821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81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821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81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821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81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821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81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821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81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821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81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821">
        <v>652671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652671</v>
      </c>
      <c r="G34" s="812">
        <f>IF(ISBLANK(F34),"  ",IF(F76&gt;0,F34/F76,IF(F34&gt;0,1,0)))</f>
        <v>3.7205457839568815E-2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821"/>
      <c r="C35" s="759" t="s">
        <v>4</v>
      </c>
      <c r="D35" s="755"/>
      <c r="E35" s="760" t="s">
        <v>4</v>
      </c>
      <c r="F35" s="747"/>
      <c r="G35" s="814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821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81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821"/>
      <c r="C37" s="759" t="s">
        <v>4</v>
      </c>
      <c r="D37" s="755"/>
      <c r="E37" s="760" t="s">
        <v>4</v>
      </c>
      <c r="F37" s="747"/>
      <c r="G37" s="814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82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81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82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81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823">
        <v>652671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652671</v>
      </c>
      <c r="G40" s="815">
        <f>IF(ISBLANK(F40),"  ",IF(F76&gt;0,F40/F76,IF(F40&gt;0,1,0)))</f>
        <v>3.7205457839568815E-2</v>
      </c>
      <c r="H40" s="295">
        <v>0</v>
      </c>
      <c r="I40" s="81">
        <f>IF(ISBLANK(H40),"  ",IF(L40&gt;0,H40/L40,IF(H40&gt;0,1,0)))</f>
        <v>0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0</v>
      </c>
      <c r="M40" s="83">
        <f>IF(ISBLANK(L40),"  ",IF(L76&gt;0,L40/L76,IF(L40&gt;0,1,0)))</f>
        <v>0</v>
      </c>
      <c r="N40" s="269"/>
    </row>
    <row r="41" spans="1:14" s="266" customFormat="1" ht="45" x14ac:dyDescent="0.6">
      <c r="A41" s="296" t="s">
        <v>39</v>
      </c>
      <c r="B41" s="821"/>
      <c r="C41" s="759" t="s">
        <v>4</v>
      </c>
      <c r="D41" s="755"/>
      <c r="E41" s="760" t="s">
        <v>4</v>
      </c>
      <c r="F41" s="747"/>
      <c r="G41" s="814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824">
        <v>868577.8</v>
      </c>
      <c r="C42" s="679">
        <f t="shared" si="0"/>
        <v>1</v>
      </c>
      <c r="D42" s="702">
        <v>0</v>
      </c>
      <c r="E42" s="681">
        <f t="shared" si="0"/>
        <v>0</v>
      </c>
      <c r="F42" s="676">
        <f>D42+B42</f>
        <v>868577.8</v>
      </c>
      <c r="G42" s="549">
        <f>IF(ISBLANK(F42),"  ",IF(F76&gt;0,F42/D76,IF(F42&gt;0,1,0)))</f>
        <v>0.11129852679410927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821">
        <v>5468291.9999999991</v>
      </c>
      <c r="C43" s="749">
        <f t="shared" si="0"/>
        <v>0.59019298254066654</v>
      </c>
      <c r="D43" s="755">
        <v>3796968.96</v>
      </c>
      <c r="E43" s="750">
        <f t="shared" si="0"/>
        <v>1</v>
      </c>
      <c r="F43" s="747">
        <f>D43+B43</f>
        <v>9265260.959999999</v>
      </c>
      <c r="G43" s="812">
        <f>IF(ISBLANK(F43),"  ",IF(D76&gt;0,F43/D76,IF(F43&gt;0,1,0)))</f>
        <v>1.1872395255911152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821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81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821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81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821">
        <v>512496</v>
      </c>
      <c r="C46" s="749">
        <f t="shared" si="0"/>
        <v>1</v>
      </c>
      <c r="D46" s="755">
        <v>0</v>
      </c>
      <c r="E46" s="750">
        <f t="shared" si="0"/>
        <v>0</v>
      </c>
      <c r="F46" s="764">
        <f>D46+B46</f>
        <v>512496</v>
      </c>
      <c r="G46" s="812">
        <f>IF(ISBLANK(F46),"  ",IF(F76&gt;0,F46/F76,IF(F46&gt;0,1,0)))</f>
        <v>2.9214793243376308E-2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825">
        <v>6849365.7999999989</v>
      </c>
      <c r="C47" s="766">
        <f t="shared" si="0"/>
        <v>0.64335435193473089</v>
      </c>
      <c r="D47" s="770">
        <v>3796968.96</v>
      </c>
      <c r="E47" s="767">
        <f t="shared" si="0"/>
        <v>1</v>
      </c>
      <c r="F47" s="771">
        <f>F46+F45+F44+F43+F42</f>
        <v>10646334.76</v>
      </c>
      <c r="G47" s="815">
        <f>IF(ISBLANK(F47),"  ",IF(F76&gt;0,F47/F76,IF(F47&gt;0,1,0)))</f>
        <v>0.6068934563648698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826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815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820"/>
      <c r="C49" s="710" t="s">
        <v>4</v>
      </c>
      <c r="D49" s="685"/>
      <c r="E49" s="711" t="s">
        <v>4</v>
      </c>
      <c r="F49" s="676"/>
      <c r="G49" s="816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820">
        <v>0</v>
      </c>
      <c r="C50" s="679">
        <f t="shared" si="0"/>
        <v>0</v>
      </c>
      <c r="D50" s="685">
        <v>0</v>
      </c>
      <c r="E50" s="681">
        <f t="shared" si="0"/>
        <v>0</v>
      </c>
      <c r="F50" s="713">
        <f t="shared" ref="F50:F55" si="7">D50+B50</f>
        <v>0</v>
      </c>
      <c r="G50" s="549">
        <f>IF(ISBLANK(F50),"  ",IF(F76&gt;0,F50/F76,IF(F50&gt;0,1,0)))</f>
        <v>0</v>
      </c>
      <c r="H50" s="98">
        <v>0</v>
      </c>
      <c r="I50" s="52">
        <f t="shared" ref="I50:I67" si="8">IF(ISBLANK(H50),"  ",IF(L50&gt;0,H50/L50,IF(H50&gt;0,1,0)))</f>
        <v>0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0</v>
      </c>
      <c r="M50" s="56">
        <f>IF(ISBLANK(L50),"  ",IF(L76&gt;0,L50/L76,IF(L50&gt;0,1,0)))</f>
        <v>0</v>
      </c>
      <c r="N50" s="286"/>
    </row>
    <row r="51" spans="1:14" s="266" customFormat="1" ht="44.25" x14ac:dyDescent="0.55000000000000004">
      <c r="A51" s="289" t="s">
        <v>49</v>
      </c>
      <c r="B51" s="821">
        <v>0</v>
      </c>
      <c r="C51" s="749">
        <f t="shared" si="0"/>
        <v>0</v>
      </c>
      <c r="D51" s="755">
        <v>0</v>
      </c>
      <c r="E51" s="750">
        <f t="shared" si="0"/>
        <v>0</v>
      </c>
      <c r="F51" s="774">
        <f t="shared" si="7"/>
        <v>0</v>
      </c>
      <c r="G51" s="812">
        <f>IF(ISBLANK(F51),"  ",IF(F76&gt;0,F51/F76,IF(F51&gt;0,1,0)))</f>
        <v>0</v>
      </c>
      <c r="H51" s="292">
        <v>0</v>
      </c>
      <c r="I51" s="58">
        <f t="shared" si="8"/>
        <v>0</v>
      </c>
      <c r="J51" s="70">
        <v>0</v>
      </c>
      <c r="K51" s="60">
        <f t="shared" si="9"/>
        <v>0</v>
      </c>
      <c r="L51" s="103">
        <f t="shared" si="10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827">
        <v>0</v>
      </c>
      <c r="C52" s="749">
        <f t="shared" si="0"/>
        <v>0</v>
      </c>
      <c r="D52" s="776">
        <v>0</v>
      </c>
      <c r="E52" s="750">
        <f t="shared" si="0"/>
        <v>0</v>
      </c>
      <c r="F52" s="777">
        <f t="shared" si="7"/>
        <v>0</v>
      </c>
      <c r="G52" s="812">
        <f>IF(ISBLANK(F52),"  ",IF(F76&gt;0,F52/F76,IF(F52&gt;0,1,0)))</f>
        <v>0</v>
      </c>
      <c r="H52" s="105">
        <v>0</v>
      </c>
      <c r="I52" s="58">
        <f t="shared" si="8"/>
        <v>0</v>
      </c>
      <c r="J52" s="106">
        <v>0</v>
      </c>
      <c r="K52" s="60">
        <f t="shared" si="9"/>
        <v>0</v>
      </c>
      <c r="L52" s="107">
        <f t="shared" si="10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827">
        <v>0</v>
      </c>
      <c r="C53" s="749">
        <f t="shared" si="0"/>
        <v>0</v>
      </c>
      <c r="D53" s="776">
        <v>0</v>
      </c>
      <c r="E53" s="750">
        <f t="shared" si="0"/>
        <v>0</v>
      </c>
      <c r="F53" s="777">
        <f t="shared" si="7"/>
        <v>0</v>
      </c>
      <c r="G53" s="812">
        <f>IF(ISBLANK(F53),"  ",IF(F76&gt;0,F53/F76,IF(F53&gt;0,1,0)))</f>
        <v>0</v>
      </c>
      <c r="H53" s="105">
        <v>0</v>
      </c>
      <c r="I53" s="58">
        <f t="shared" si="8"/>
        <v>0</v>
      </c>
      <c r="J53" s="106">
        <v>0</v>
      </c>
      <c r="K53" s="60">
        <f t="shared" si="9"/>
        <v>0</v>
      </c>
      <c r="L53" s="107">
        <f t="shared" si="10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827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81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821">
        <v>0</v>
      </c>
      <c r="C55" s="749">
        <f t="shared" si="0"/>
        <v>0</v>
      </c>
      <c r="D55" s="755">
        <v>0</v>
      </c>
      <c r="E55" s="750">
        <f t="shared" si="0"/>
        <v>0</v>
      </c>
      <c r="F55" s="774">
        <f t="shared" si="7"/>
        <v>0</v>
      </c>
      <c r="G55" s="812">
        <f>IF(ISBLANK(F55),"  ",IF(F76&gt;0,F55/F76,IF(F55&gt;0,1,0)))</f>
        <v>0</v>
      </c>
      <c r="H55" s="292">
        <v>0</v>
      </c>
      <c r="I55" s="58">
        <f t="shared" si="8"/>
        <v>0</v>
      </c>
      <c r="J55" s="70">
        <v>0</v>
      </c>
      <c r="K55" s="60">
        <f t="shared" si="9"/>
        <v>0</v>
      </c>
      <c r="L55" s="103">
        <f t="shared" si="10"/>
        <v>0</v>
      </c>
      <c r="M55" s="62">
        <f>IF(ISBLANK(L55),"  ",IF(L76&gt;0,L55/L76,IF(L55&gt;0,1,0)))</f>
        <v>0</v>
      </c>
      <c r="N55" s="286"/>
    </row>
    <row r="56" spans="1:14" s="268" customFormat="1" ht="45" x14ac:dyDescent="0.6">
      <c r="A56" s="299" t="s">
        <v>54</v>
      </c>
      <c r="B56" s="825">
        <v>0</v>
      </c>
      <c r="C56" s="766">
        <f t="shared" si="0"/>
        <v>0</v>
      </c>
      <c r="D56" s="770">
        <v>0</v>
      </c>
      <c r="E56" s="767">
        <f t="shared" si="0"/>
        <v>0</v>
      </c>
      <c r="F56" s="779">
        <f>F55+F53+F52+F51+F50+F54</f>
        <v>0</v>
      </c>
      <c r="G56" s="815">
        <f>IF(ISBLANK(F56),"  ",IF(F76&gt;0,F56/F76,IF(F56&gt;0,1,0)))</f>
        <v>0</v>
      </c>
      <c r="H56" s="300">
        <v>0</v>
      </c>
      <c r="I56" s="81">
        <f t="shared" si="8"/>
        <v>0</v>
      </c>
      <c r="J56" s="92">
        <v>0</v>
      </c>
      <c r="K56" s="84">
        <f t="shared" si="9"/>
        <v>0</v>
      </c>
      <c r="L56" s="103">
        <f t="shared" si="10"/>
        <v>0</v>
      </c>
      <c r="M56" s="83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828">
        <v>1290713.9999999991</v>
      </c>
      <c r="C57" s="749">
        <f t="shared" si="0"/>
        <v>1</v>
      </c>
      <c r="D57" s="781">
        <v>0</v>
      </c>
      <c r="E57" s="750">
        <f t="shared" si="0"/>
        <v>0</v>
      </c>
      <c r="F57" s="782">
        <f t="shared" ref="F57:F66" si="11">D57+B57</f>
        <v>1290713.9999999991</v>
      </c>
      <c r="G57" s="812">
        <f>IF(ISBLANK(F57),"  ",IF(F76&gt;0,F57/F76,IF(F57&gt;0,1,0)))</f>
        <v>7.357704771614057E-2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821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81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821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81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822">
        <v>0</v>
      </c>
      <c r="C60" s="749">
        <f t="shared" si="0"/>
        <v>0</v>
      </c>
      <c r="D60" s="763">
        <v>38280</v>
      </c>
      <c r="E60" s="750">
        <f t="shared" si="0"/>
        <v>1</v>
      </c>
      <c r="F60" s="764">
        <f t="shared" si="11"/>
        <v>38280</v>
      </c>
      <c r="G60" s="812">
        <f>IF(ISBLANK(F60),"  ",IF(F76&gt;0,F60/F76,IF(F60&gt;0,1,0)))</f>
        <v>2.1821483199019019E-3</v>
      </c>
      <c r="H60" s="294">
        <v>0</v>
      </c>
      <c r="I60" s="58">
        <f t="shared" si="8"/>
        <v>0</v>
      </c>
      <c r="J60" s="78">
        <v>0</v>
      </c>
      <c r="K60" s="60">
        <f t="shared" si="9"/>
        <v>0</v>
      </c>
      <c r="L60" s="79">
        <f t="shared" si="10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821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81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821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81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821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81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821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81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821">
        <v>0</v>
      </c>
      <c r="C65" s="749">
        <f t="shared" si="0"/>
        <v>0</v>
      </c>
      <c r="D65" s="755">
        <v>176782.33</v>
      </c>
      <c r="E65" s="750">
        <f t="shared" si="0"/>
        <v>1</v>
      </c>
      <c r="F65" s="747">
        <f t="shared" si="11"/>
        <v>176782.33</v>
      </c>
      <c r="G65" s="812">
        <f>IF(ISBLANK(F65),"  ",IF(F76&gt;0,F65/F76,IF(F65&gt;0,1,0)))</f>
        <v>1.0077462497331336E-2</v>
      </c>
      <c r="H65" s="290">
        <v>0</v>
      </c>
      <c r="I65" s="58">
        <f t="shared" si="8"/>
        <v>0</v>
      </c>
      <c r="J65" s="70">
        <v>0</v>
      </c>
      <c r="K65" s="60">
        <f t="shared" si="9"/>
        <v>0</v>
      </c>
      <c r="L65" s="44">
        <f t="shared" si="10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821">
        <v>0</v>
      </c>
      <c r="C66" s="749">
        <f t="shared" si="0"/>
        <v>0</v>
      </c>
      <c r="D66" s="755">
        <v>3792005.5199999996</v>
      </c>
      <c r="E66" s="750">
        <f t="shared" si="0"/>
        <v>1</v>
      </c>
      <c r="F66" s="747">
        <f t="shared" si="11"/>
        <v>3792005.5199999996</v>
      </c>
      <c r="G66" s="812">
        <f>IF(ISBLANK(F66),"  ",IF(F76&gt;0,F66/F76,IF(F66&gt;0,1,0)))</f>
        <v>0.21616296955398998</v>
      </c>
      <c r="H66" s="290">
        <v>0</v>
      </c>
      <c r="I66" s="58">
        <f t="shared" si="8"/>
        <v>0</v>
      </c>
      <c r="J66" s="70">
        <v>0</v>
      </c>
      <c r="K66" s="60">
        <f t="shared" si="9"/>
        <v>0</v>
      </c>
      <c r="L66" s="44">
        <f t="shared" si="10"/>
        <v>0</v>
      </c>
      <c r="M66" s="62">
        <f>IF(ISBLANK(L66),"  ",IF(L76&gt;0,L66/L76,IF(L66&gt;0,1,0)))</f>
        <v>0</v>
      </c>
      <c r="N66" s="286"/>
    </row>
    <row r="67" spans="1:14" s="268" customFormat="1" ht="45" x14ac:dyDescent="0.6">
      <c r="A67" s="301" t="s">
        <v>65</v>
      </c>
      <c r="B67" s="825">
        <v>1290713.9999999991</v>
      </c>
      <c r="C67" s="766">
        <f t="shared" si="0"/>
        <v>0.24363290836522447</v>
      </c>
      <c r="D67" s="770">
        <v>4007067.8499999996</v>
      </c>
      <c r="E67" s="767">
        <f t="shared" si="0"/>
        <v>1</v>
      </c>
      <c r="F67" s="769">
        <f>F66+F65+F64+F63+F62+F61+F60+F59+F58+F57+F56</f>
        <v>5297781.8499999987</v>
      </c>
      <c r="G67" s="815">
        <f>IF(ISBLANK(F67),"  ",IF(F76&gt;0,F67/F76,IF(F67&gt;0,1,0)))</f>
        <v>0.3019996280873638</v>
      </c>
      <c r="H67" s="298">
        <v>0</v>
      </c>
      <c r="I67" s="81">
        <f t="shared" si="8"/>
        <v>0</v>
      </c>
      <c r="J67" s="92">
        <v>0</v>
      </c>
      <c r="K67" s="84">
        <f t="shared" si="9"/>
        <v>0</v>
      </c>
      <c r="L67" s="298">
        <f>L66+L65+L64+L63+L62+L61+L60+L59+L58+L57+L56</f>
        <v>0</v>
      </c>
      <c r="M67" s="83">
        <f>IF(ISBLANK(L67),"  ",IF(L76&gt;0,L67/L76,IF(L67&gt;0,1,0)))</f>
        <v>0</v>
      </c>
      <c r="N67" s="269"/>
    </row>
    <row r="68" spans="1:14" s="266" customFormat="1" ht="45" x14ac:dyDescent="0.6">
      <c r="A68" s="282" t="s">
        <v>66</v>
      </c>
      <c r="B68" s="821"/>
      <c r="C68" s="759" t="s">
        <v>4</v>
      </c>
      <c r="D68" s="755"/>
      <c r="E68" s="760" t="s">
        <v>4</v>
      </c>
      <c r="F68" s="747"/>
      <c r="G68" s="814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820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549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821">
        <v>945558.00000000023</v>
      </c>
      <c r="C70" s="749">
        <f t="shared" si="0"/>
        <v>1</v>
      </c>
      <c r="D70" s="755">
        <v>0</v>
      </c>
      <c r="E70" s="750">
        <f t="shared" si="0"/>
        <v>0</v>
      </c>
      <c r="F70" s="747">
        <f>D70+B70</f>
        <v>945558.00000000023</v>
      </c>
      <c r="G70" s="812">
        <f>IF(ISBLANK(F70),"  ",IF(F76&gt;0,F70/F76,IF(F70&gt;0,1,0)))</f>
        <v>5.390145770819757E-2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821"/>
      <c r="C71" s="759" t="s">
        <v>4</v>
      </c>
      <c r="D71" s="755"/>
      <c r="E71" s="760" t="s">
        <v>4</v>
      </c>
      <c r="F71" s="747"/>
      <c r="G71" s="814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820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549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821">
        <v>0</v>
      </c>
      <c r="C73" s="749">
        <f t="shared" si="0"/>
        <v>0</v>
      </c>
      <c r="D73" s="755">
        <v>0</v>
      </c>
      <c r="E73" s="750">
        <f t="shared" si="0"/>
        <v>0</v>
      </c>
      <c r="F73" s="747">
        <f>D73+B73</f>
        <v>0</v>
      </c>
      <c r="G73" s="812">
        <f>IF(ISBLANK(F73),"  ",IF(F76&gt;0,F73/F76,IF(F73&gt;0,1,0)))</f>
        <v>0</v>
      </c>
      <c r="H73" s="290">
        <v>0</v>
      </c>
      <c r="I73" s="58">
        <f>IF(ISBLANK(H73),"  ",IF(L73&gt;0,H73/L73,IF(H73&gt;0,1,0)))</f>
        <v>0</v>
      </c>
      <c r="J73" s="70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68" customFormat="1" ht="45" x14ac:dyDescent="0.6">
      <c r="A74" s="296" t="s">
        <v>72</v>
      </c>
      <c r="B74" s="826">
        <v>945558.00000000023</v>
      </c>
      <c r="C74" s="766">
        <f t="shared" si="0"/>
        <v>1</v>
      </c>
      <c r="D74" s="784">
        <v>0</v>
      </c>
      <c r="E74" s="767">
        <f t="shared" si="0"/>
        <v>0</v>
      </c>
      <c r="F74" s="779">
        <f>F73+F72+F71+F70+F69</f>
        <v>945558.00000000023</v>
      </c>
      <c r="G74" s="817">
        <f>IF(ISBLANK(F74),"  ",IF(F76&gt;0,F74/F76,IF(F74&gt;0,1,0)))</f>
        <v>5.390145770819757E-2</v>
      </c>
      <c r="H74" s="118">
        <v>0</v>
      </c>
      <c r="I74" s="81">
        <f>IF(ISBLANK(H74),"  ",IF(L74&gt;0,H74/L74,IF(H74&gt;0,1,0)))</f>
        <v>0</v>
      </c>
      <c r="J74" s="96">
        <v>0</v>
      </c>
      <c r="K74" s="84">
        <f>IF(ISBLANK(J74),"  ",IF(L74&gt;0,J74/L74,IF(J74&gt;0,1,0)))</f>
        <v>0</v>
      </c>
      <c r="L74" s="119">
        <f>L73+L72+L71+L70+L69</f>
        <v>0</v>
      </c>
      <c r="M74" s="83">
        <f>IF(ISBLANK(L74),"  ",IF(L76&gt;0,L74/L76,IF(L74&gt;0,1,0)))</f>
        <v>0</v>
      </c>
    </row>
    <row r="75" spans="1:14" s="268" customFormat="1" ht="45" x14ac:dyDescent="0.6">
      <c r="A75" s="296" t="s">
        <v>73</v>
      </c>
      <c r="B75" s="826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815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787">
        <v>9738308.799999997</v>
      </c>
      <c r="C76" s="788">
        <f t="shared" si="0"/>
        <v>0.55513150957695656</v>
      </c>
      <c r="D76" s="787">
        <v>7804036.8099999996</v>
      </c>
      <c r="E76" s="789">
        <f>IF(ISBLANK(D76),"  ",IF(F76&gt;0,D76/F76,IF(D76&gt;0,1,0)))</f>
        <v>0.44486849042304327</v>
      </c>
      <c r="F76" s="787">
        <f>F74+F67+F47+F40+F48+F75</f>
        <v>17542345.609999999</v>
      </c>
      <c r="G76" s="818">
        <f>IF(ISBLANK(F76),"  ",IF(F76&gt;0,F76/F76,IF(F76&gt;0,1,0)))</f>
        <v>1</v>
      </c>
      <c r="H76" s="122">
        <v>0</v>
      </c>
      <c r="I76" s="123">
        <f>IF(ISBLANK(H76),"  ",IF(L76&gt;0,H76/L76,IF(H76&gt;0,1,0)))</f>
        <v>0</v>
      </c>
      <c r="J76" s="122">
        <v>0</v>
      </c>
      <c r="K76" s="124">
        <f>IF(ISBLANK(J76),"  ",IF(L76&gt;0,J76/L76,IF(J76&gt;0,1,0)))</f>
        <v>0</v>
      </c>
      <c r="L76" s="122">
        <f>L74+L67+L47+L40+L48+L75</f>
        <v>0</v>
      </c>
      <c r="M76" s="125">
        <f>IF(ISBLANK(L76),"  ",IF(L76&gt;0,L76/L76,IF(L76&gt;0,1,0)))</f>
        <v>0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129" customWidth="1"/>
    <col min="2" max="2" width="56.42578125" style="130" customWidth="1"/>
    <col min="3" max="3" width="45.5703125" style="129" customWidth="1"/>
    <col min="4" max="4" width="45.5703125" style="130" customWidth="1"/>
    <col min="5" max="5" width="45.5703125" style="129" customWidth="1"/>
    <col min="6" max="6" width="45.5703125" style="130" customWidth="1"/>
    <col min="7" max="7" width="45.5703125" style="129" customWidth="1"/>
    <col min="8" max="8" width="54.7109375" style="130" customWidth="1"/>
    <col min="9" max="9" width="45.5703125" style="129" customWidth="1"/>
    <col min="10" max="10" width="45.5703125" style="130" customWidth="1"/>
    <col min="11" max="11" width="45.5703125" style="129" customWidth="1"/>
    <col min="12" max="12" width="45.5703125" style="130" customWidth="1"/>
    <col min="13" max="13" width="45.5703125" style="129" customWidth="1"/>
    <col min="14" max="256" width="12.42578125" style="129"/>
    <col min="257" max="257" width="186.7109375" style="129" customWidth="1"/>
    <col min="258" max="258" width="56.42578125" style="129" customWidth="1"/>
    <col min="259" max="263" width="45.5703125" style="129" customWidth="1"/>
    <col min="264" max="264" width="54.7109375" style="129" customWidth="1"/>
    <col min="265" max="269" width="45.5703125" style="129" customWidth="1"/>
    <col min="270" max="512" width="12.42578125" style="129"/>
    <col min="513" max="513" width="186.7109375" style="129" customWidth="1"/>
    <col min="514" max="514" width="56.42578125" style="129" customWidth="1"/>
    <col min="515" max="519" width="45.5703125" style="129" customWidth="1"/>
    <col min="520" max="520" width="54.7109375" style="129" customWidth="1"/>
    <col min="521" max="525" width="45.5703125" style="129" customWidth="1"/>
    <col min="526" max="768" width="12.42578125" style="129"/>
    <col min="769" max="769" width="186.7109375" style="129" customWidth="1"/>
    <col min="770" max="770" width="56.42578125" style="129" customWidth="1"/>
    <col min="771" max="775" width="45.5703125" style="129" customWidth="1"/>
    <col min="776" max="776" width="54.7109375" style="129" customWidth="1"/>
    <col min="777" max="781" width="45.5703125" style="129" customWidth="1"/>
    <col min="782" max="1024" width="12.42578125" style="129"/>
    <col min="1025" max="1025" width="186.7109375" style="129" customWidth="1"/>
    <col min="1026" max="1026" width="56.42578125" style="129" customWidth="1"/>
    <col min="1027" max="1031" width="45.5703125" style="129" customWidth="1"/>
    <col min="1032" max="1032" width="54.7109375" style="129" customWidth="1"/>
    <col min="1033" max="1037" width="45.5703125" style="129" customWidth="1"/>
    <col min="1038" max="1280" width="12.42578125" style="129"/>
    <col min="1281" max="1281" width="186.7109375" style="129" customWidth="1"/>
    <col min="1282" max="1282" width="56.42578125" style="129" customWidth="1"/>
    <col min="1283" max="1287" width="45.5703125" style="129" customWidth="1"/>
    <col min="1288" max="1288" width="54.7109375" style="129" customWidth="1"/>
    <col min="1289" max="1293" width="45.5703125" style="129" customWidth="1"/>
    <col min="1294" max="1536" width="12.42578125" style="129"/>
    <col min="1537" max="1537" width="186.7109375" style="129" customWidth="1"/>
    <col min="1538" max="1538" width="56.42578125" style="129" customWidth="1"/>
    <col min="1539" max="1543" width="45.5703125" style="129" customWidth="1"/>
    <col min="1544" max="1544" width="54.7109375" style="129" customWidth="1"/>
    <col min="1545" max="1549" width="45.5703125" style="129" customWidth="1"/>
    <col min="1550" max="1792" width="12.42578125" style="129"/>
    <col min="1793" max="1793" width="186.7109375" style="129" customWidth="1"/>
    <col min="1794" max="1794" width="56.42578125" style="129" customWidth="1"/>
    <col min="1795" max="1799" width="45.5703125" style="129" customWidth="1"/>
    <col min="1800" max="1800" width="54.7109375" style="129" customWidth="1"/>
    <col min="1801" max="1805" width="45.5703125" style="129" customWidth="1"/>
    <col min="1806" max="2048" width="12.42578125" style="129"/>
    <col min="2049" max="2049" width="186.7109375" style="129" customWidth="1"/>
    <col min="2050" max="2050" width="56.42578125" style="129" customWidth="1"/>
    <col min="2051" max="2055" width="45.5703125" style="129" customWidth="1"/>
    <col min="2056" max="2056" width="54.7109375" style="129" customWidth="1"/>
    <col min="2057" max="2061" width="45.5703125" style="129" customWidth="1"/>
    <col min="2062" max="2304" width="12.42578125" style="129"/>
    <col min="2305" max="2305" width="186.7109375" style="129" customWidth="1"/>
    <col min="2306" max="2306" width="56.42578125" style="129" customWidth="1"/>
    <col min="2307" max="2311" width="45.5703125" style="129" customWidth="1"/>
    <col min="2312" max="2312" width="54.7109375" style="129" customWidth="1"/>
    <col min="2313" max="2317" width="45.5703125" style="129" customWidth="1"/>
    <col min="2318" max="2560" width="12.42578125" style="129"/>
    <col min="2561" max="2561" width="186.7109375" style="129" customWidth="1"/>
    <col min="2562" max="2562" width="56.42578125" style="129" customWidth="1"/>
    <col min="2563" max="2567" width="45.5703125" style="129" customWidth="1"/>
    <col min="2568" max="2568" width="54.7109375" style="129" customWidth="1"/>
    <col min="2569" max="2573" width="45.5703125" style="129" customWidth="1"/>
    <col min="2574" max="2816" width="12.42578125" style="129"/>
    <col min="2817" max="2817" width="186.7109375" style="129" customWidth="1"/>
    <col min="2818" max="2818" width="56.42578125" style="129" customWidth="1"/>
    <col min="2819" max="2823" width="45.5703125" style="129" customWidth="1"/>
    <col min="2824" max="2824" width="54.7109375" style="129" customWidth="1"/>
    <col min="2825" max="2829" width="45.5703125" style="129" customWidth="1"/>
    <col min="2830" max="3072" width="12.42578125" style="129"/>
    <col min="3073" max="3073" width="186.7109375" style="129" customWidth="1"/>
    <col min="3074" max="3074" width="56.42578125" style="129" customWidth="1"/>
    <col min="3075" max="3079" width="45.5703125" style="129" customWidth="1"/>
    <col min="3080" max="3080" width="54.7109375" style="129" customWidth="1"/>
    <col min="3081" max="3085" width="45.5703125" style="129" customWidth="1"/>
    <col min="3086" max="3328" width="12.42578125" style="129"/>
    <col min="3329" max="3329" width="186.7109375" style="129" customWidth="1"/>
    <col min="3330" max="3330" width="56.42578125" style="129" customWidth="1"/>
    <col min="3331" max="3335" width="45.5703125" style="129" customWidth="1"/>
    <col min="3336" max="3336" width="54.7109375" style="129" customWidth="1"/>
    <col min="3337" max="3341" width="45.5703125" style="129" customWidth="1"/>
    <col min="3342" max="3584" width="12.42578125" style="129"/>
    <col min="3585" max="3585" width="186.7109375" style="129" customWidth="1"/>
    <col min="3586" max="3586" width="56.42578125" style="129" customWidth="1"/>
    <col min="3587" max="3591" width="45.5703125" style="129" customWidth="1"/>
    <col min="3592" max="3592" width="54.7109375" style="129" customWidth="1"/>
    <col min="3593" max="3597" width="45.5703125" style="129" customWidth="1"/>
    <col min="3598" max="3840" width="12.42578125" style="129"/>
    <col min="3841" max="3841" width="186.7109375" style="129" customWidth="1"/>
    <col min="3842" max="3842" width="56.42578125" style="129" customWidth="1"/>
    <col min="3843" max="3847" width="45.5703125" style="129" customWidth="1"/>
    <col min="3848" max="3848" width="54.7109375" style="129" customWidth="1"/>
    <col min="3849" max="3853" width="45.5703125" style="129" customWidth="1"/>
    <col min="3854" max="4096" width="12.42578125" style="129"/>
    <col min="4097" max="4097" width="186.7109375" style="129" customWidth="1"/>
    <col min="4098" max="4098" width="56.42578125" style="129" customWidth="1"/>
    <col min="4099" max="4103" width="45.5703125" style="129" customWidth="1"/>
    <col min="4104" max="4104" width="54.7109375" style="129" customWidth="1"/>
    <col min="4105" max="4109" width="45.5703125" style="129" customWidth="1"/>
    <col min="4110" max="4352" width="12.42578125" style="129"/>
    <col min="4353" max="4353" width="186.7109375" style="129" customWidth="1"/>
    <col min="4354" max="4354" width="56.42578125" style="129" customWidth="1"/>
    <col min="4355" max="4359" width="45.5703125" style="129" customWidth="1"/>
    <col min="4360" max="4360" width="54.7109375" style="129" customWidth="1"/>
    <col min="4361" max="4365" width="45.5703125" style="129" customWidth="1"/>
    <col min="4366" max="4608" width="12.42578125" style="129"/>
    <col min="4609" max="4609" width="186.7109375" style="129" customWidth="1"/>
    <col min="4610" max="4610" width="56.42578125" style="129" customWidth="1"/>
    <col min="4611" max="4615" width="45.5703125" style="129" customWidth="1"/>
    <col min="4616" max="4616" width="54.7109375" style="129" customWidth="1"/>
    <col min="4617" max="4621" width="45.5703125" style="129" customWidth="1"/>
    <col min="4622" max="4864" width="12.42578125" style="129"/>
    <col min="4865" max="4865" width="186.7109375" style="129" customWidth="1"/>
    <col min="4866" max="4866" width="56.42578125" style="129" customWidth="1"/>
    <col min="4867" max="4871" width="45.5703125" style="129" customWidth="1"/>
    <col min="4872" max="4872" width="54.7109375" style="129" customWidth="1"/>
    <col min="4873" max="4877" width="45.5703125" style="129" customWidth="1"/>
    <col min="4878" max="5120" width="12.42578125" style="129"/>
    <col min="5121" max="5121" width="186.7109375" style="129" customWidth="1"/>
    <col min="5122" max="5122" width="56.42578125" style="129" customWidth="1"/>
    <col min="5123" max="5127" width="45.5703125" style="129" customWidth="1"/>
    <col min="5128" max="5128" width="54.7109375" style="129" customWidth="1"/>
    <col min="5129" max="5133" width="45.5703125" style="129" customWidth="1"/>
    <col min="5134" max="5376" width="12.42578125" style="129"/>
    <col min="5377" max="5377" width="186.7109375" style="129" customWidth="1"/>
    <col min="5378" max="5378" width="56.42578125" style="129" customWidth="1"/>
    <col min="5379" max="5383" width="45.5703125" style="129" customWidth="1"/>
    <col min="5384" max="5384" width="54.7109375" style="129" customWidth="1"/>
    <col min="5385" max="5389" width="45.5703125" style="129" customWidth="1"/>
    <col min="5390" max="5632" width="12.42578125" style="129"/>
    <col min="5633" max="5633" width="186.7109375" style="129" customWidth="1"/>
    <col min="5634" max="5634" width="56.42578125" style="129" customWidth="1"/>
    <col min="5635" max="5639" width="45.5703125" style="129" customWidth="1"/>
    <col min="5640" max="5640" width="54.7109375" style="129" customWidth="1"/>
    <col min="5641" max="5645" width="45.5703125" style="129" customWidth="1"/>
    <col min="5646" max="5888" width="12.42578125" style="129"/>
    <col min="5889" max="5889" width="186.7109375" style="129" customWidth="1"/>
    <col min="5890" max="5890" width="56.42578125" style="129" customWidth="1"/>
    <col min="5891" max="5895" width="45.5703125" style="129" customWidth="1"/>
    <col min="5896" max="5896" width="54.7109375" style="129" customWidth="1"/>
    <col min="5897" max="5901" width="45.5703125" style="129" customWidth="1"/>
    <col min="5902" max="6144" width="12.42578125" style="129"/>
    <col min="6145" max="6145" width="186.7109375" style="129" customWidth="1"/>
    <col min="6146" max="6146" width="56.42578125" style="129" customWidth="1"/>
    <col min="6147" max="6151" width="45.5703125" style="129" customWidth="1"/>
    <col min="6152" max="6152" width="54.7109375" style="129" customWidth="1"/>
    <col min="6153" max="6157" width="45.5703125" style="129" customWidth="1"/>
    <col min="6158" max="6400" width="12.42578125" style="129"/>
    <col min="6401" max="6401" width="186.7109375" style="129" customWidth="1"/>
    <col min="6402" max="6402" width="56.42578125" style="129" customWidth="1"/>
    <col min="6403" max="6407" width="45.5703125" style="129" customWidth="1"/>
    <col min="6408" max="6408" width="54.7109375" style="129" customWidth="1"/>
    <col min="6409" max="6413" width="45.5703125" style="129" customWidth="1"/>
    <col min="6414" max="6656" width="12.42578125" style="129"/>
    <col min="6657" max="6657" width="186.7109375" style="129" customWidth="1"/>
    <col min="6658" max="6658" width="56.42578125" style="129" customWidth="1"/>
    <col min="6659" max="6663" width="45.5703125" style="129" customWidth="1"/>
    <col min="6664" max="6664" width="54.7109375" style="129" customWidth="1"/>
    <col min="6665" max="6669" width="45.5703125" style="129" customWidth="1"/>
    <col min="6670" max="6912" width="12.42578125" style="129"/>
    <col min="6913" max="6913" width="186.7109375" style="129" customWidth="1"/>
    <col min="6914" max="6914" width="56.42578125" style="129" customWidth="1"/>
    <col min="6915" max="6919" width="45.5703125" style="129" customWidth="1"/>
    <col min="6920" max="6920" width="54.7109375" style="129" customWidth="1"/>
    <col min="6921" max="6925" width="45.5703125" style="129" customWidth="1"/>
    <col min="6926" max="7168" width="12.42578125" style="129"/>
    <col min="7169" max="7169" width="186.7109375" style="129" customWidth="1"/>
    <col min="7170" max="7170" width="56.42578125" style="129" customWidth="1"/>
    <col min="7171" max="7175" width="45.5703125" style="129" customWidth="1"/>
    <col min="7176" max="7176" width="54.7109375" style="129" customWidth="1"/>
    <col min="7177" max="7181" width="45.5703125" style="129" customWidth="1"/>
    <col min="7182" max="7424" width="12.42578125" style="129"/>
    <col min="7425" max="7425" width="186.7109375" style="129" customWidth="1"/>
    <col min="7426" max="7426" width="56.42578125" style="129" customWidth="1"/>
    <col min="7427" max="7431" width="45.5703125" style="129" customWidth="1"/>
    <col min="7432" max="7432" width="54.7109375" style="129" customWidth="1"/>
    <col min="7433" max="7437" width="45.5703125" style="129" customWidth="1"/>
    <col min="7438" max="7680" width="12.42578125" style="129"/>
    <col min="7681" max="7681" width="186.7109375" style="129" customWidth="1"/>
    <col min="7682" max="7682" width="56.42578125" style="129" customWidth="1"/>
    <col min="7683" max="7687" width="45.5703125" style="129" customWidth="1"/>
    <col min="7688" max="7688" width="54.7109375" style="129" customWidth="1"/>
    <col min="7689" max="7693" width="45.5703125" style="129" customWidth="1"/>
    <col min="7694" max="7936" width="12.42578125" style="129"/>
    <col min="7937" max="7937" width="186.7109375" style="129" customWidth="1"/>
    <col min="7938" max="7938" width="56.42578125" style="129" customWidth="1"/>
    <col min="7939" max="7943" width="45.5703125" style="129" customWidth="1"/>
    <col min="7944" max="7944" width="54.7109375" style="129" customWidth="1"/>
    <col min="7945" max="7949" width="45.5703125" style="129" customWidth="1"/>
    <col min="7950" max="8192" width="12.42578125" style="129"/>
    <col min="8193" max="8193" width="186.7109375" style="129" customWidth="1"/>
    <col min="8194" max="8194" width="56.42578125" style="129" customWidth="1"/>
    <col min="8195" max="8199" width="45.5703125" style="129" customWidth="1"/>
    <col min="8200" max="8200" width="54.7109375" style="129" customWidth="1"/>
    <col min="8201" max="8205" width="45.5703125" style="129" customWidth="1"/>
    <col min="8206" max="8448" width="12.42578125" style="129"/>
    <col min="8449" max="8449" width="186.7109375" style="129" customWidth="1"/>
    <col min="8450" max="8450" width="56.42578125" style="129" customWidth="1"/>
    <col min="8451" max="8455" width="45.5703125" style="129" customWidth="1"/>
    <col min="8456" max="8456" width="54.7109375" style="129" customWidth="1"/>
    <col min="8457" max="8461" width="45.5703125" style="129" customWidth="1"/>
    <col min="8462" max="8704" width="12.42578125" style="129"/>
    <col min="8705" max="8705" width="186.7109375" style="129" customWidth="1"/>
    <col min="8706" max="8706" width="56.42578125" style="129" customWidth="1"/>
    <col min="8707" max="8711" width="45.5703125" style="129" customWidth="1"/>
    <col min="8712" max="8712" width="54.7109375" style="129" customWidth="1"/>
    <col min="8713" max="8717" width="45.5703125" style="129" customWidth="1"/>
    <col min="8718" max="8960" width="12.42578125" style="129"/>
    <col min="8961" max="8961" width="186.7109375" style="129" customWidth="1"/>
    <col min="8962" max="8962" width="56.42578125" style="129" customWidth="1"/>
    <col min="8963" max="8967" width="45.5703125" style="129" customWidth="1"/>
    <col min="8968" max="8968" width="54.7109375" style="129" customWidth="1"/>
    <col min="8969" max="8973" width="45.5703125" style="129" customWidth="1"/>
    <col min="8974" max="9216" width="12.42578125" style="129"/>
    <col min="9217" max="9217" width="186.7109375" style="129" customWidth="1"/>
    <col min="9218" max="9218" width="56.42578125" style="129" customWidth="1"/>
    <col min="9219" max="9223" width="45.5703125" style="129" customWidth="1"/>
    <col min="9224" max="9224" width="54.7109375" style="129" customWidth="1"/>
    <col min="9225" max="9229" width="45.5703125" style="129" customWidth="1"/>
    <col min="9230" max="9472" width="12.42578125" style="129"/>
    <col min="9473" max="9473" width="186.7109375" style="129" customWidth="1"/>
    <col min="9474" max="9474" width="56.42578125" style="129" customWidth="1"/>
    <col min="9475" max="9479" width="45.5703125" style="129" customWidth="1"/>
    <col min="9480" max="9480" width="54.7109375" style="129" customWidth="1"/>
    <col min="9481" max="9485" width="45.5703125" style="129" customWidth="1"/>
    <col min="9486" max="9728" width="12.42578125" style="129"/>
    <col min="9729" max="9729" width="186.7109375" style="129" customWidth="1"/>
    <col min="9730" max="9730" width="56.42578125" style="129" customWidth="1"/>
    <col min="9731" max="9735" width="45.5703125" style="129" customWidth="1"/>
    <col min="9736" max="9736" width="54.7109375" style="129" customWidth="1"/>
    <col min="9737" max="9741" width="45.5703125" style="129" customWidth="1"/>
    <col min="9742" max="9984" width="12.42578125" style="129"/>
    <col min="9985" max="9985" width="186.7109375" style="129" customWidth="1"/>
    <col min="9986" max="9986" width="56.42578125" style="129" customWidth="1"/>
    <col min="9987" max="9991" width="45.5703125" style="129" customWidth="1"/>
    <col min="9992" max="9992" width="54.7109375" style="129" customWidth="1"/>
    <col min="9993" max="9997" width="45.5703125" style="129" customWidth="1"/>
    <col min="9998" max="10240" width="12.42578125" style="129"/>
    <col min="10241" max="10241" width="186.7109375" style="129" customWidth="1"/>
    <col min="10242" max="10242" width="56.42578125" style="129" customWidth="1"/>
    <col min="10243" max="10247" width="45.5703125" style="129" customWidth="1"/>
    <col min="10248" max="10248" width="54.7109375" style="129" customWidth="1"/>
    <col min="10249" max="10253" width="45.5703125" style="129" customWidth="1"/>
    <col min="10254" max="10496" width="12.42578125" style="129"/>
    <col min="10497" max="10497" width="186.7109375" style="129" customWidth="1"/>
    <col min="10498" max="10498" width="56.42578125" style="129" customWidth="1"/>
    <col min="10499" max="10503" width="45.5703125" style="129" customWidth="1"/>
    <col min="10504" max="10504" width="54.7109375" style="129" customWidth="1"/>
    <col min="10505" max="10509" width="45.5703125" style="129" customWidth="1"/>
    <col min="10510" max="10752" width="12.42578125" style="129"/>
    <col min="10753" max="10753" width="186.7109375" style="129" customWidth="1"/>
    <col min="10754" max="10754" width="56.42578125" style="129" customWidth="1"/>
    <col min="10755" max="10759" width="45.5703125" style="129" customWidth="1"/>
    <col min="10760" max="10760" width="54.7109375" style="129" customWidth="1"/>
    <col min="10761" max="10765" width="45.5703125" style="129" customWidth="1"/>
    <col min="10766" max="11008" width="12.42578125" style="129"/>
    <col min="11009" max="11009" width="186.7109375" style="129" customWidth="1"/>
    <col min="11010" max="11010" width="56.42578125" style="129" customWidth="1"/>
    <col min="11011" max="11015" width="45.5703125" style="129" customWidth="1"/>
    <col min="11016" max="11016" width="54.7109375" style="129" customWidth="1"/>
    <col min="11017" max="11021" width="45.5703125" style="129" customWidth="1"/>
    <col min="11022" max="11264" width="12.42578125" style="129"/>
    <col min="11265" max="11265" width="186.7109375" style="129" customWidth="1"/>
    <col min="11266" max="11266" width="56.42578125" style="129" customWidth="1"/>
    <col min="11267" max="11271" width="45.5703125" style="129" customWidth="1"/>
    <col min="11272" max="11272" width="54.7109375" style="129" customWidth="1"/>
    <col min="11273" max="11277" width="45.5703125" style="129" customWidth="1"/>
    <col min="11278" max="11520" width="12.42578125" style="129"/>
    <col min="11521" max="11521" width="186.7109375" style="129" customWidth="1"/>
    <col min="11522" max="11522" width="56.42578125" style="129" customWidth="1"/>
    <col min="11523" max="11527" width="45.5703125" style="129" customWidth="1"/>
    <col min="11528" max="11528" width="54.7109375" style="129" customWidth="1"/>
    <col min="11529" max="11533" width="45.5703125" style="129" customWidth="1"/>
    <col min="11534" max="11776" width="12.42578125" style="129"/>
    <col min="11777" max="11777" width="186.7109375" style="129" customWidth="1"/>
    <col min="11778" max="11778" width="56.42578125" style="129" customWidth="1"/>
    <col min="11779" max="11783" width="45.5703125" style="129" customWidth="1"/>
    <col min="11784" max="11784" width="54.7109375" style="129" customWidth="1"/>
    <col min="11785" max="11789" width="45.5703125" style="129" customWidth="1"/>
    <col min="11790" max="12032" width="12.42578125" style="129"/>
    <col min="12033" max="12033" width="186.7109375" style="129" customWidth="1"/>
    <col min="12034" max="12034" width="56.42578125" style="129" customWidth="1"/>
    <col min="12035" max="12039" width="45.5703125" style="129" customWidth="1"/>
    <col min="12040" max="12040" width="54.7109375" style="129" customWidth="1"/>
    <col min="12041" max="12045" width="45.5703125" style="129" customWidth="1"/>
    <col min="12046" max="12288" width="12.42578125" style="129"/>
    <col min="12289" max="12289" width="186.7109375" style="129" customWidth="1"/>
    <col min="12290" max="12290" width="56.42578125" style="129" customWidth="1"/>
    <col min="12291" max="12295" width="45.5703125" style="129" customWidth="1"/>
    <col min="12296" max="12296" width="54.7109375" style="129" customWidth="1"/>
    <col min="12297" max="12301" width="45.5703125" style="129" customWidth="1"/>
    <col min="12302" max="12544" width="12.42578125" style="129"/>
    <col min="12545" max="12545" width="186.7109375" style="129" customWidth="1"/>
    <col min="12546" max="12546" width="56.42578125" style="129" customWidth="1"/>
    <col min="12547" max="12551" width="45.5703125" style="129" customWidth="1"/>
    <col min="12552" max="12552" width="54.7109375" style="129" customWidth="1"/>
    <col min="12553" max="12557" width="45.5703125" style="129" customWidth="1"/>
    <col min="12558" max="12800" width="12.42578125" style="129"/>
    <col min="12801" max="12801" width="186.7109375" style="129" customWidth="1"/>
    <col min="12802" max="12802" width="56.42578125" style="129" customWidth="1"/>
    <col min="12803" max="12807" width="45.5703125" style="129" customWidth="1"/>
    <col min="12808" max="12808" width="54.7109375" style="129" customWidth="1"/>
    <col min="12809" max="12813" width="45.5703125" style="129" customWidth="1"/>
    <col min="12814" max="13056" width="12.42578125" style="129"/>
    <col min="13057" max="13057" width="186.7109375" style="129" customWidth="1"/>
    <col min="13058" max="13058" width="56.42578125" style="129" customWidth="1"/>
    <col min="13059" max="13063" width="45.5703125" style="129" customWidth="1"/>
    <col min="13064" max="13064" width="54.7109375" style="129" customWidth="1"/>
    <col min="13065" max="13069" width="45.5703125" style="129" customWidth="1"/>
    <col min="13070" max="13312" width="12.42578125" style="129"/>
    <col min="13313" max="13313" width="186.7109375" style="129" customWidth="1"/>
    <col min="13314" max="13314" width="56.42578125" style="129" customWidth="1"/>
    <col min="13315" max="13319" width="45.5703125" style="129" customWidth="1"/>
    <col min="13320" max="13320" width="54.7109375" style="129" customWidth="1"/>
    <col min="13321" max="13325" width="45.5703125" style="129" customWidth="1"/>
    <col min="13326" max="13568" width="12.42578125" style="129"/>
    <col min="13569" max="13569" width="186.7109375" style="129" customWidth="1"/>
    <col min="13570" max="13570" width="56.42578125" style="129" customWidth="1"/>
    <col min="13571" max="13575" width="45.5703125" style="129" customWidth="1"/>
    <col min="13576" max="13576" width="54.7109375" style="129" customWidth="1"/>
    <col min="13577" max="13581" width="45.5703125" style="129" customWidth="1"/>
    <col min="13582" max="13824" width="12.42578125" style="129"/>
    <col min="13825" max="13825" width="186.7109375" style="129" customWidth="1"/>
    <col min="13826" max="13826" width="56.42578125" style="129" customWidth="1"/>
    <col min="13827" max="13831" width="45.5703125" style="129" customWidth="1"/>
    <col min="13832" max="13832" width="54.7109375" style="129" customWidth="1"/>
    <col min="13833" max="13837" width="45.5703125" style="129" customWidth="1"/>
    <col min="13838" max="14080" width="12.42578125" style="129"/>
    <col min="14081" max="14081" width="186.7109375" style="129" customWidth="1"/>
    <col min="14082" max="14082" width="56.42578125" style="129" customWidth="1"/>
    <col min="14083" max="14087" width="45.5703125" style="129" customWidth="1"/>
    <col min="14088" max="14088" width="54.7109375" style="129" customWidth="1"/>
    <col min="14089" max="14093" width="45.5703125" style="129" customWidth="1"/>
    <col min="14094" max="14336" width="12.42578125" style="129"/>
    <col min="14337" max="14337" width="186.7109375" style="129" customWidth="1"/>
    <col min="14338" max="14338" width="56.42578125" style="129" customWidth="1"/>
    <col min="14339" max="14343" width="45.5703125" style="129" customWidth="1"/>
    <col min="14344" max="14344" width="54.7109375" style="129" customWidth="1"/>
    <col min="14345" max="14349" width="45.5703125" style="129" customWidth="1"/>
    <col min="14350" max="14592" width="12.42578125" style="129"/>
    <col min="14593" max="14593" width="186.7109375" style="129" customWidth="1"/>
    <col min="14594" max="14594" width="56.42578125" style="129" customWidth="1"/>
    <col min="14595" max="14599" width="45.5703125" style="129" customWidth="1"/>
    <col min="14600" max="14600" width="54.7109375" style="129" customWidth="1"/>
    <col min="14601" max="14605" width="45.5703125" style="129" customWidth="1"/>
    <col min="14606" max="14848" width="12.42578125" style="129"/>
    <col min="14849" max="14849" width="186.7109375" style="129" customWidth="1"/>
    <col min="14850" max="14850" width="56.42578125" style="129" customWidth="1"/>
    <col min="14851" max="14855" width="45.5703125" style="129" customWidth="1"/>
    <col min="14856" max="14856" width="54.7109375" style="129" customWidth="1"/>
    <col min="14857" max="14861" width="45.5703125" style="129" customWidth="1"/>
    <col min="14862" max="15104" width="12.42578125" style="129"/>
    <col min="15105" max="15105" width="186.7109375" style="129" customWidth="1"/>
    <col min="15106" max="15106" width="56.42578125" style="129" customWidth="1"/>
    <col min="15107" max="15111" width="45.5703125" style="129" customWidth="1"/>
    <col min="15112" max="15112" width="54.7109375" style="129" customWidth="1"/>
    <col min="15113" max="15117" width="45.5703125" style="129" customWidth="1"/>
    <col min="15118" max="15360" width="12.42578125" style="129"/>
    <col min="15361" max="15361" width="186.7109375" style="129" customWidth="1"/>
    <col min="15362" max="15362" width="56.42578125" style="129" customWidth="1"/>
    <col min="15363" max="15367" width="45.5703125" style="129" customWidth="1"/>
    <col min="15368" max="15368" width="54.7109375" style="129" customWidth="1"/>
    <col min="15369" max="15373" width="45.5703125" style="129" customWidth="1"/>
    <col min="15374" max="15616" width="12.42578125" style="129"/>
    <col min="15617" max="15617" width="186.7109375" style="129" customWidth="1"/>
    <col min="15618" max="15618" width="56.42578125" style="129" customWidth="1"/>
    <col min="15619" max="15623" width="45.5703125" style="129" customWidth="1"/>
    <col min="15624" max="15624" width="54.7109375" style="129" customWidth="1"/>
    <col min="15625" max="15629" width="45.5703125" style="129" customWidth="1"/>
    <col min="15630" max="15872" width="12.42578125" style="129"/>
    <col min="15873" max="15873" width="186.7109375" style="129" customWidth="1"/>
    <col min="15874" max="15874" width="56.42578125" style="129" customWidth="1"/>
    <col min="15875" max="15879" width="45.5703125" style="129" customWidth="1"/>
    <col min="15880" max="15880" width="54.7109375" style="129" customWidth="1"/>
    <col min="15881" max="15885" width="45.5703125" style="129" customWidth="1"/>
    <col min="15886" max="16128" width="12.42578125" style="129"/>
    <col min="16129" max="16129" width="186.7109375" style="129" customWidth="1"/>
    <col min="16130" max="16130" width="56.42578125" style="129" customWidth="1"/>
    <col min="16131" max="16135" width="45.5703125" style="129" customWidth="1"/>
    <col min="16136" max="16136" width="54.7109375" style="129" customWidth="1"/>
    <col min="16137" max="16141" width="45.5703125" style="129" customWidth="1"/>
    <col min="16142" max="16384" width="12.42578125" style="129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81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266" customFormat="1" ht="45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44.25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44.25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44.25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11" customFormat="1" ht="44.25" x14ac:dyDescent="0.55000000000000004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 x14ac:dyDescent="0.6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13</v>
      </c>
      <c r="B13" s="9">
        <f>SUBoard!B13+SUBR!B13+SUNO!B13+SUSLA!B13+SULaw!B13+SUAg!B13</f>
        <v>33792040</v>
      </c>
      <c r="C13" s="52">
        <f t="shared" ref="C13:C76" si="0">IF(ISBLANK(B13),"  ",IF(F13&gt;0,B13/F13,IF(B13&gt;0,1,0)))</f>
        <v>1</v>
      </c>
      <c r="D13" s="53">
        <f>SUBoard!D13+SUBR!D13+SUNO!D13+SUSLA!D13+SULaw!D13+SUAg!D13</f>
        <v>0</v>
      </c>
      <c r="E13" s="54">
        <f>IF(ISBLANK(D13),"  ",IF(F13&gt;0,D13/F13,IF(D13&gt;0,1,0)))</f>
        <v>0</v>
      </c>
      <c r="F13" s="55">
        <f>D13+B13</f>
        <v>33792040</v>
      </c>
      <c r="G13" s="56">
        <f>IF(ISBLANK(F13),"  ",IF(F76&gt;0,F13/F76,IF(F13&gt;0,1,0)))</f>
        <v>0.15003267999114062</v>
      </c>
      <c r="H13" s="9">
        <f>SUBoard!H13+SUBR!H13+SUNO!H13+SUSLA!H13+SULaw!H13+SUAg!H13</f>
        <v>47105777</v>
      </c>
      <c r="I13" s="52">
        <f>IF(ISBLANK(H13),"  ",IF(L13&gt;0,H13/L13,IF(H13&gt;0,1,0)))</f>
        <v>1</v>
      </c>
      <c r="J13" s="53">
        <f>SUBoard!J13+SUBR!J13+SUNO!J13+SUSLA!J13+SULaw!J13+SUAg!J13</f>
        <v>0</v>
      </c>
      <c r="K13" s="54">
        <f>IF(ISBLANK(J13),"  ",IF(L13&gt;0,J13/L13,IF(J13&gt;0,1,0)))</f>
        <v>0</v>
      </c>
      <c r="L13" s="55">
        <f t="shared" ref="L13:L34" si="1">J13+H13</f>
        <v>47105777</v>
      </c>
      <c r="M13" s="56">
        <f>IF(ISBLANK(L13),"  ",IF(L76&gt;0,L13/L76,IF(L13&gt;0,1,0)))</f>
        <v>0.22094195172745812</v>
      </c>
      <c r="N13" s="57"/>
    </row>
    <row r="14" spans="1:17" s="11" customFormat="1" ht="44.25" x14ac:dyDescent="0.55000000000000004">
      <c r="A14" s="21" t="s">
        <v>14</v>
      </c>
      <c r="B14" s="9">
        <f>SUBoard!B14+SUBR!B14+SUNO!B14+SUSLA!B14+SULaw!B14+SUAg!B14</f>
        <v>0</v>
      </c>
      <c r="C14" s="58">
        <f t="shared" si="0"/>
        <v>0</v>
      </c>
      <c r="D14" s="53">
        <f>SUBoard!D14+SUBR!D14+SUNO!D14+SUSLA!D14+SULaw!D14+SUAg!D14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SUBoard!H14+SUBR!H14+SUNO!H14+SUSLA!H14+SULaw!H14+SUAg!H14</f>
        <v>0</v>
      </c>
      <c r="I14" s="58">
        <f>IF(ISBLANK(H14),"  ",IF(L14&gt;0,H14/L14,IF(H14&gt;0,1,0)))</f>
        <v>0</v>
      </c>
      <c r="J14" s="53">
        <f>SUBoard!J14+SUBR!J14+SUNO!J14+SUSLA!J14+SULaw!J14+SUAg!J14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15</v>
      </c>
      <c r="B15" s="136">
        <f>SUBoard!B15+SUBR!B15+SUNO!B15+SUSLA!B15+SULaw!B15+SUAg!B15</f>
        <v>38116832.359999999</v>
      </c>
      <c r="C15" s="138">
        <f t="shared" si="0"/>
        <v>1</v>
      </c>
      <c r="D15" s="139">
        <f>SUBoard!D15+SUBR!D15+SUNO!D15+SUSLA!D15+SULaw!D15+SUAg!D15</f>
        <v>0</v>
      </c>
      <c r="E15" s="65">
        <f>IF(ISBLANK(D15),"  ",IF(F15&gt;0,D15/F15,IF(D15&gt;0,1,0)))</f>
        <v>0</v>
      </c>
      <c r="F15" s="48">
        <f>D15+B15</f>
        <v>38116832.359999999</v>
      </c>
      <c r="G15" s="66">
        <f>IF(ISBLANK(F15),"  ",IF(F76&gt;0,F15/F76,IF(F15&gt;0,1,0)))</f>
        <v>0.16923424900490863</v>
      </c>
      <c r="H15" s="136">
        <f>SUBoard!H15+SUBR!H15+SUNO!H15+SUSLA!H15+SULaw!H15+SUAg!H15</f>
        <v>4735338</v>
      </c>
      <c r="I15" s="138">
        <f>IF(ISBLANK(H15),"  ",IF(L15&gt;0,H15/L15,IF(H15&gt;0,1,0)))</f>
        <v>1</v>
      </c>
      <c r="J15" s="139">
        <f>SUBoard!J15+SUBR!J15+SUNO!J15+SUSLA!J15+SULaw!J15+SUAg!J15</f>
        <v>0</v>
      </c>
      <c r="K15" s="65">
        <f>IF(ISBLANK(J15),"  ",IF(L15&gt;0,J15/L15,IF(J15&gt;0,1,0)))</f>
        <v>0</v>
      </c>
      <c r="L15" s="48">
        <f t="shared" si="1"/>
        <v>4735338</v>
      </c>
      <c r="M15" s="66">
        <f>IF(ISBLANK(L15),"  ",IF(L76&gt;0,L15/L76,IF(L15&gt;0,1,0)))</f>
        <v>2.2210329315005207E-2</v>
      </c>
      <c r="N15" s="35"/>
    </row>
    <row r="16" spans="1:17" s="11" customFormat="1" ht="44.25" x14ac:dyDescent="0.55000000000000004">
      <c r="A16" s="67" t="s">
        <v>16</v>
      </c>
      <c r="B16" s="9">
        <f>SUBoard!B16+SUBR!B16+SUNO!B16+SUSLA!B16+SULaw!B16+SUAg!B16</f>
        <v>0</v>
      </c>
      <c r="C16" s="52">
        <f t="shared" si="0"/>
        <v>0</v>
      </c>
      <c r="D16" s="53">
        <f>SUBoard!D16+SUBR!D16+SUNO!D16+SUSLA!D16+SULaw!D16+SUAg!D16</f>
        <v>0</v>
      </c>
      <c r="E16" s="54">
        <f>IF(ISBLANK(D16),"  ",IF(F16&gt;0,D16/F16,IF(D16&gt;0,1,0)))</f>
        <v>0</v>
      </c>
      <c r="F16" s="68">
        <f t="shared" ref="F16:F39" si="2">D16+B16</f>
        <v>0</v>
      </c>
      <c r="G16" s="56">
        <f>IF(ISBLANK(F16),"  ",IF(F76&gt;0,F16/F76,IF(F16&gt;0,1,0)))</f>
        <v>0</v>
      </c>
      <c r="H16" s="9">
        <f>SUBoard!H16+SUBR!H16+SUNO!H16+SUSLA!H16+SULaw!H16+SUAg!H16</f>
        <v>0</v>
      </c>
      <c r="I16" s="52">
        <f t="shared" ref="I16:I34" si="3">IF(ISBLANK(H16),"  ",IF(L16&gt;0,H16/L16,IF(H16&gt;0,1,0)))</f>
        <v>0</v>
      </c>
      <c r="J16" s="53">
        <f>SUBoard!J16+SUBR!J16+SUNO!J16+SUSLA!J16+SULaw!J16+SUAg!J16</f>
        <v>0</v>
      </c>
      <c r="K16" s="54">
        <f t="shared" ref="K16:K34" si="4">IF(ISBLANK(J16),"  ",IF(L16&gt;0,J16/L16,IF(J16&gt;0,1,0)))</f>
        <v>0</v>
      </c>
      <c r="L16" s="68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9" t="s">
        <v>17</v>
      </c>
      <c r="B17" s="9">
        <f>SUBoard!B17+SUBR!B17+SUNO!B17+SUSLA!B17+SULaw!B17+SUAg!B17</f>
        <v>2788348</v>
      </c>
      <c r="C17" s="58">
        <f t="shared" si="0"/>
        <v>1</v>
      </c>
      <c r="D17" s="53">
        <f>SUBoard!D17+SUBR!D17+SUNO!D17+SUSLA!D17+SULaw!D17+SUAg!D17</f>
        <v>0</v>
      </c>
      <c r="E17" s="54">
        <f t="shared" ref="E17:E34" si="5">IF(ISBLANK(D17),"  ",IF(F17&gt;0,D17/F17,IF(D17&gt;0,1,0)))</f>
        <v>0</v>
      </c>
      <c r="F17" s="44">
        <f t="shared" si="2"/>
        <v>2788348</v>
      </c>
      <c r="G17" s="62">
        <f>IF(ISBLANK(F17),"  ",IF(F76&gt;0,F17/F76,IF(F17&gt;0,1,0)))</f>
        <v>1.2379936907861643E-2</v>
      </c>
      <c r="H17" s="9">
        <f>SUBoard!H17+SUBR!H17+SUNO!H17+SUSLA!H17+SULaw!H17+SUAg!H17</f>
        <v>2935338</v>
      </c>
      <c r="I17" s="58">
        <f t="shared" si="3"/>
        <v>1</v>
      </c>
      <c r="J17" s="53">
        <f>SUBoard!J17+SUBR!J17+SUNO!J17+SUSLA!J17+SULaw!J17+SUAg!J17</f>
        <v>0</v>
      </c>
      <c r="K17" s="60">
        <f t="shared" si="4"/>
        <v>0</v>
      </c>
      <c r="L17" s="44">
        <f t="shared" si="1"/>
        <v>2935338</v>
      </c>
      <c r="M17" s="62">
        <f>IF(ISBLANK(L17),"  ",IF(L76&gt;0,L17/L76,IF(L17&gt;0,1,0)))</f>
        <v>1.3767723366494377E-2</v>
      </c>
      <c r="N17" s="35"/>
    </row>
    <row r="18" spans="1:14" s="11" customFormat="1" ht="44.25" x14ac:dyDescent="0.55000000000000004">
      <c r="A18" s="69" t="s">
        <v>18</v>
      </c>
      <c r="B18" s="9">
        <f>SUBoard!B18+SUBR!B18+SUNO!B18+SUSLA!B18+SULaw!B18+SUAg!B18</f>
        <v>957296.36</v>
      </c>
      <c r="C18" s="58">
        <f t="shared" si="0"/>
        <v>1</v>
      </c>
      <c r="D18" s="53">
        <f>SUBoard!D18+SUBR!D18+SUNO!D18+SUSLA!D18+SULaw!D18+SUAg!D18</f>
        <v>0</v>
      </c>
      <c r="E18" s="54">
        <f t="shared" si="5"/>
        <v>0</v>
      </c>
      <c r="F18" s="44">
        <f t="shared" si="2"/>
        <v>957296.36</v>
      </c>
      <c r="G18" s="62">
        <f>IF(ISBLANK(F18),"  ",IF(F76&gt;0,F18/F76,IF(F18&gt;0,1,0)))</f>
        <v>4.2502831565233625E-3</v>
      </c>
      <c r="H18" s="9">
        <f>SUBoard!H18+SUBR!H18+SUNO!H18+SUSLA!H18+SULaw!H18+SUAg!H18</f>
        <v>1000000</v>
      </c>
      <c r="I18" s="58">
        <f t="shared" si="3"/>
        <v>1</v>
      </c>
      <c r="J18" s="53">
        <f>SUBoard!J18+SUBR!J18+SUNO!J18+SUSLA!J18+SULaw!J18+SUAg!J18</f>
        <v>0</v>
      </c>
      <c r="K18" s="60">
        <f t="shared" si="4"/>
        <v>0</v>
      </c>
      <c r="L18" s="44">
        <f t="shared" si="1"/>
        <v>1000000</v>
      </c>
      <c r="M18" s="62">
        <f>IF(ISBLANK(L18),"  ",IF(L76&gt;0,L18/L76,IF(L18&gt;0,1,0)))</f>
        <v>4.6903366380615721E-3</v>
      </c>
      <c r="N18" s="35"/>
    </row>
    <row r="19" spans="1:14" s="11" customFormat="1" ht="44.25" x14ac:dyDescent="0.55000000000000004">
      <c r="A19" s="69" t="s">
        <v>19</v>
      </c>
      <c r="B19" s="9">
        <f>SUBoard!B19+SUBR!B19+SUNO!B19+SUSLA!B19+SULaw!B19+SUAg!B19</f>
        <v>0</v>
      </c>
      <c r="C19" s="58">
        <f t="shared" si="0"/>
        <v>0</v>
      </c>
      <c r="D19" s="53">
        <f>SUBoard!D19+SUBR!D19+SUNO!D19+SUSLA!D19+SULaw!D19+SUAg!D19</f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9">
        <f>SUBoard!H19+SUBR!H19+SUNO!H19+SUSLA!H19+SULaw!H19+SUAg!H19</f>
        <v>0</v>
      </c>
      <c r="I19" s="58">
        <f t="shared" si="3"/>
        <v>0</v>
      </c>
      <c r="J19" s="53">
        <f>SUBoard!J19+SUBR!J19+SUNO!J19+SUSLA!J19+SULaw!J19+SUAg!J19</f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35"/>
    </row>
    <row r="20" spans="1:14" s="11" customFormat="1" ht="44.25" x14ac:dyDescent="0.55000000000000004">
      <c r="A20" s="69" t="s">
        <v>20</v>
      </c>
      <c r="B20" s="9">
        <f>SUBoard!B20+SUBR!B20+SUNO!B20+SUSLA!B20+SULaw!B20+SUAg!B20</f>
        <v>0</v>
      </c>
      <c r="C20" s="58">
        <f t="shared" si="0"/>
        <v>0</v>
      </c>
      <c r="D20" s="53">
        <f>SUBoard!D20+SUBR!D20+SUNO!D20+SUSLA!D20+SULaw!D20+SUAg!D20</f>
        <v>0</v>
      </c>
      <c r="E20" s="54">
        <f t="shared" si="5"/>
        <v>0</v>
      </c>
      <c r="F20" s="44">
        <f>D20+B20</f>
        <v>0</v>
      </c>
      <c r="G20" s="62">
        <f>IF(ISBLANK(F20),"  ",IF(F77&gt;0,F20/F77,IF(F20&gt;0,1,0)))</f>
        <v>0</v>
      </c>
      <c r="H20" s="9">
        <f>SUBoard!H20+SUBR!H20+SUNO!H20+SUSLA!H20+SULaw!H20+SUAg!H20</f>
        <v>0</v>
      </c>
      <c r="I20" s="58">
        <f t="shared" si="3"/>
        <v>0</v>
      </c>
      <c r="J20" s="53">
        <f>SUBoard!J20+SUBR!J20+SUNO!J20+SUSLA!J20+SULaw!J20+SUAg!J20</f>
        <v>0</v>
      </c>
      <c r="K20" s="60">
        <f t="shared" si="4"/>
        <v>0</v>
      </c>
      <c r="L20" s="44">
        <f t="shared" si="1"/>
        <v>0</v>
      </c>
      <c r="M20" s="62">
        <f>IF(ISBLANK(L20),"  ",IF(L77&gt;0,L20/L77,IF(L20&gt;0,1,0)))</f>
        <v>0</v>
      </c>
      <c r="N20" s="35"/>
    </row>
    <row r="21" spans="1:14" s="11" customFormat="1" ht="44.25" x14ac:dyDescent="0.55000000000000004">
      <c r="A21" s="69" t="s">
        <v>21</v>
      </c>
      <c r="B21" s="9">
        <f>SUBoard!B21+SUBR!B21+SUNO!B21+SUSLA!B21+SULaw!B21+SUAg!B21</f>
        <v>50000</v>
      </c>
      <c r="C21" s="58">
        <f t="shared" si="0"/>
        <v>1</v>
      </c>
      <c r="D21" s="53">
        <f>SUBoard!D21+SUBR!D21+SUNO!D21+SUSLA!D21+SULaw!D21+SUAg!D21</f>
        <v>0</v>
      </c>
      <c r="E21" s="54">
        <f t="shared" si="5"/>
        <v>0</v>
      </c>
      <c r="F21" s="44">
        <f t="shared" si="2"/>
        <v>50000</v>
      </c>
      <c r="G21" s="62">
        <f>IF(ISBLANK(F21),"  ",IF(F76&gt;0,F21/F76,IF(F21&gt;0,1,0)))</f>
        <v>2.2199411457719126E-4</v>
      </c>
      <c r="H21" s="9">
        <f>SUBoard!H21+SUBR!H21+SUNO!H21+SUSLA!H21+SULaw!H21+SUAg!H21</f>
        <v>50000</v>
      </c>
      <c r="I21" s="58">
        <f t="shared" si="3"/>
        <v>1</v>
      </c>
      <c r="J21" s="53">
        <f>SUBoard!J21+SUBR!J21+SUNO!J21+SUSLA!J21+SULaw!J21+SUAg!J21</f>
        <v>0</v>
      </c>
      <c r="K21" s="60">
        <f t="shared" si="4"/>
        <v>0</v>
      </c>
      <c r="L21" s="44">
        <f t="shared" si="1"/>
        <v>50000</v>
      </c>
      <c r="M21" s="62">
        <f>IF(ISBLANK(L21),"  ",IF(L76&gt;0,L21/L76,IF(L21&gt;0,1,0)))</f>
        <v>2.3451683190307859E-4</v>
      </c>
      <c r="N21" s="35"/>
    </row>
    <row r="22" spans="1:14" s="11" customFormat="1" ht="44.25" x14ac:dyDescent="0.55000000000000004">
      <c r="A22" s="69" t="s">
        <v>22</v>
      </c>
      <c r="B22" s="9">
        <f>SUBoard!B22+SUBR!B22+SUNO!B22+SUSLA!B22+SULaw!B22+SUAg!B22</f>
        <v>750000</v>
      </c>
      <c r="C22" s="58">
        <f t="shared" si="0"/>
        <v>1</v>
      </c>
      <c r="D22" s="53">
        <f>SUBoard!D22+SUBR!D22+SUNO!D22+SUSLA!D22+SULaw!D22+SUAg!D22</f>
        <v>0</v>
      </c>
      <c r="E22" s="54">
        <f t="shared" si="5"/>
        <v>0</v>
      </c>
      <c r="F22" s="44">
        <f t="shared" si="2"/>
        <v>750000</v>
      </c>
      <c r="G22" s="62">
        <f>IF(ISBLANK(F22),"  ",IF(F76&gt;0,F22/F76,IF(F22&gt;0,1,0)))</f>
        <v>3.329911718657869E-3</v>
      </c>
      <c r="H22" s="9">
        <f>SUBoard!H22+SUBR!H22+SUNO!H22+SUSLA!H22+SULaw!H22+SUAg!H22</f>
        <v>750000</v>
      </c>
      <c r="I22" s="58">
        <f t="shared" si="3"/>
        <v>1</v>
      </c>
      <c r="J22" s="53">
        <f>SUBoard!J22+SUBR!J22+SUNO!J22+SUSLA!J22+SULaw!J22+SUAg!J22</f>
        <v>0</v>
      </c>
      <c r="K22" s="60">
        <f t="shared" si="4"/>
        <v>0</v>
      </c>
      <c r="L22" s="44">
        <f t="shared" si="1"/>
        <v>750000</v>
      </c>
      <c r="M22" s="62">
        <f>IF(ISBLANK(L22),"  ",IF(L76&gt;0,L22/L76,IF(L22&gt;0,1,0)))</f>
        <v>3.5177524785461787E-3</v>
      </c>
      <c r="N22" s="35"/>
    </row>
    <row r="23" spans="1:14" s="11" customFormat="1" ht="44.25" x14ac:dyDescent="0.55000000000000004">
      <c r="A23" s="69" t="s">
        <v>23</v>
      </c>
      <c r="B23" s="9">
        <f>SUBoard!B23+SUBR!B23+SUNO!B23+SUSLA!B23+SULaw!B23+SUAg!B23</f>
        <v>0</v>
      </c>
      <c r="C23" s="58">
        <f t="shared" si="0"/>
        <v>0</v>
      </c>
      <c r="D23" s="53">
        <f>SUBoard!D23+SUBR!D23+SUNO!D23+SUSLA!D23+SULaw!D23+SUAg!D23</f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9">
        <f>SUBoard!H23+SUBR!H23+SUNO!H23+SUSLA!H23+SULaw!H23+SUAg!H23</f>
        <v>0</v>
      </c>
      <c r="I23" s="58">
        <f t="shared" si="3"/>
        <v>0</v>
      </c>
      <c r="J23" s="53">
        <f>SUBoard!J23+SUBR!J23+SUNO!J23+SUSLA!J23+SULaw!J23+SUAg!J23</f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35"/>
    </row>
    <row r="24" spans="1:14" s="11" customFormat="1" ht="44.25" x14ac:dyDescent="0.55000000000000004">
      <c r="A24" s="69" t="s">
        <v>24</v>
      </c>
      <c r="B24" s="9">
        <f>SUBoard!B24+SUBR!B24+SUNO!B24+SUSLA!B24+SULaw!B24+SUAg!B24</f>
        <v>0</v>
      </c>
      <c r="C24" s="58">
        <f t="shared" si="0"/>
        <v>0</v>
      </c>
      <c r="D24" s="53">
        <f>SUBoard!D24+SUBR!D24+SUNO!D24+SUSLA!D24+SULaw!D24+SUAg!D24</f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9">
        <f>SUBoard!H24+SUBR!H24+SUNO!H24+SUSLA!H24+SULaw!H24+SUAg!H24</f>
        <v>0</v>
      </c>
      <c r="I24" s="58">
        <f t="shared" si="3"/>
        <v>0</v>
      </c>
      <c r="J24" s="53">
        <f>SUBoard!J24+SUBR!J24+SUNO!J24+SUSLA!J24+SULaw!J24+SUAg!J24</f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35"/>
    </row>
    <row r="25" spans="1:14" s="11" customFormat="1" ht="44.25" x14ac:dyDescent="0.55000000000000004">
      <c r="A25" s="69" t="s">
        <v>25</v>
      </c>
      <c r="B25" s="9">
        <f>SUBoard!B25+SUBR!B25+SUNO!B25+SUSLA!B25+SULaw!B25+SUAg!B25</f>
        <v>0</v>
      </c>
      <c r="C25" s="58">
        <f t="shared" si="0"/>
        <v>0</v>
      </c>
      <c r="D25" s="53">
        <f>SUBoard!D25+SUBR!D25+SUNO!D25+SUSLA!D25+SULaw!D25+SUAg!D25</f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9">
        <f>SUBoard!H25+SUBR!H25+SUNO!H25+SUSLA!H25+SULaw!H25+SUAg!H25</f>
        <v>0</v>
      </c>
      <c r="I25" s="58">
        <f t="shared" si="3"/>
        <v>0</v>
      </c>
      <c r="J25" s="53">
        <f>SUBoard!J25+SUBR!J25+SUNO!J25+SUSLA!J25+SULaw!J25+SUAg!J25</f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35"/>
    </row>
    <row r="26" spans="1:14" s="11" customFormat="1" ht="44.25" x14ac:dyDescent="0.55000000000000004">
      <c r="A26" s="69" t="s">
        <v>26</v>
      </c>
      <c r="B26" s="9">
        <f>SUBoard!B26+SUBR!B26+SUNO!B26+SUSLA!B26+SULaw!B26+SUAg!B26</f>
        <v>0</v>
      </c>
      <c r="C26" s="58">
        <f t="shared" si="0"/>
        <v>0</v>
      </c>
      <c r="D26" s="53">
        <f>SUBoard!D26+SUBR!D26+SUNO!D26+SUSLA!D26+SULaw!D26+SUAg!D26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SUBoard!H26+SUBR!H26+SUNO!H26+SUSLA!H26+SULaw!H26+SUAg!H26</f>
        <v>0</v>
      </c>
      <c r="I26" s="58">
        <f t="shared" si="3"/>
        <v>0</v>
      </c>
      <c r="J26" s="53">
        <f>SUBoard!J26+SUBR!J26+SUNO!J26+SUSLA!J26+SULaw!J26+SUAg!J26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9" t="s">
        <v>27</v>
      </c>
      <c r="B27" s="9">
        <f>SUBoard!B27+SUBR!B27+SUNO!B27+SUSLA!B27+SULaw!B27+SUAg!B27</f>
        <v>0</v>
      </c>
      <c r="C27" s="58">
        <f t="shared" si="0"/>
        <v>0</v>
      </c>
      <c r="D27" s="53">
        <f>SUBoard!D27+SUBR!D27+SUNO!D27+SUSLA!D27+SULaw!D27+SUAg!D27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SUBoard!H27+SUBR!H27+SUNO!H27+SUSLA!H27+SULaw!H27+SUAg!H27</f>
        <v>0</v>
      </c>
      <c r="I27" s="58">
        <f t="shared" si="3"/>
        <v>0</v>
      </c>
      <c r="J27" s="53">
        <f>SUBoard!J27+SUBR!J27+SUNO!J27+SUSLA!J27+SULaw!J27+SUAg!J27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1" t="s">
        <v>28</v>
      </c>
      <c r="B28" s="9">
        <f>SUBoard!B28+SUBR!B28+SUNO!B28+SUSLA!B28+SULaw!B28+SUAg!B28</f>
        <v>0</v>
      </c>
      <c r="C28" s="58">
        <f t="shared" si="0"/>
        <v>0</v>
      </c>
      <c r="D28" s="53">
        <f>SUBoard!D28+SUBR!D28+SUNO!D28+SUSLA!D28+SULaw!D28+SUAg!D28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SUBoard!H28+SUBR!H28+SUNO!H28+SUSLA!H28+SULaw!H28+SUAg!H28</f>
        <v>0</v>
      </c>
      <c r="I28" s="58">
        <f t="shared" si="3"/>
        <v>0</v>
      </c>
      <c r="J28" s="53">
        <f>SUBoard!J28+SUBR!J28+SUNO!J28+SUSLA!J28+SULaw!J28+SUAg!J28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1" t="s">
        <v>29</v>
      </c>
      <c r="B29" s="9">
        <f>SUBoard!B29+SUBR!B29+SUNO!B29+SUSLA!B29+SULaw!B29+SUAg!B29</f>
        <v>0</v>
      </c>
      <c r="C29" s="58">
        <f t="shared" si="0"/>
        <v>0</v>
      </c>
      <c r="D29" s="53">
        <f>SUBoard!D29+SUBR!D29+SUNO!D29+SUSLA!D29+SULaw!D29+SUAg!D29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SUBoard!H29+SUBR!H29+SUNO!H29+SUSLA!H29+SULaw!H29+SUAg!H29</f>
        <v>0</v>
      </c>
      <c r="I29" s="58">
        <f t="shared" si="3"/>
        <v>0</v>
      </c>
      <c r="J29" s="53">
        <f>SUBoard!J29+SUBR!J29+SUNO!J29+SUSLA!J29+SULaw!J29+SUAg!J29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35"/>
    </row>
    <row r="30" spans="1:14" s="11" customFormat="1" ht="44.25" x14ac:dyDescent="0.55000000000000004">
      <c r="A30" s="71" t="s">
        <v>30</v>
      </c>
      <c r="B30" s="9">
        <f>SUBoard!B30+SUBR!B30+SUNO!B30+SUSLA!B30+SULaw!B30+SUAg!B30</f>
        <v>0</v>
      </c>
      <c r="C30" s="58">
        <f t="shared" si="0"/>
        <v>0</v>
      </c>
      <c r="D30" s="53">
        <f>SUBoard!D30+SUBR!D30+SUNO!D30+SUSLA!D30+SULaw!D30+SUAg!D30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",IF(F77&gt;0,F30/F77,IF(F30&gt;0,1,0)))</f>
        <v>0</v>
      </c>
      <c r="H30" s="9">
        <f>SUBoard!H30+SUBR!H30+SUNO!H30+SUSLA!H30+SULaw!H30+SUAg!H30</f>
        <v>0</v>
      </c>
      <c r="I30" s="58">
        <f t="shared" si="3"/>
        <v>0</v>
      </c>
      <c r="J30" s="53">
        <f>SUBoard!J30+SUBR!J30+SUNO!J30+SUSLA!J30+SULaw!J30+SUAg!J30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",IF(L77&gt;0,L30/L77,IF(L30&gt;0,1,0)))</f>
        <v>0</v>
      </c>
      <c r="N30" s="35"/>
    </row>
    <row r="31" spans="1:14" s="11" customFormat="1" ht="44.25" x14ac:dyDescent="0.55000000000000004">
      <c r="A31" s="71" t="s">
        <v>31</v>
      </c>
      <c r="B31" s="9">
        <f>SUBoard!B31+SUBR!B31+SUNO!B31+SUSLA!B31+SULaw!B31+SUAg!B31</f>
        <v>0</v>
      </c>
      <c r="C31" s="58">
        <f t="shared" si="0"/>
        <v>0</v>
      </c>
      <c r="D31" s="53">
        <f>SUBoard!D31+SUBR!D31+SUNO!D31+SUSLA!D31+SULaw!D31+SUAg!D31</f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",IF(F78&gt;0,F31/F78,IF(F31&gt;0,1,0)))</f>
        <v>0</v>
      </c>
      <c r="H31" s="9">
        <f>SUBoard!H31+SUBR!H31+SUNO!H31+SUSLA!H31+SULaw!H31+SUAg!H31</f>
        <v>0</v>
      </c>
      <c r="I31" s="58">
        <f t="shared" si="3"/>
        <v>0</v>
      </c>
      <c r="J31" s="53">
        <f>SUBoard!J31+SUBR!J31+SUNO!J31+SUSLA!J31+SULaw!J31+SUAg!J31</f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",IF(L78&gt;0,L31/L78,IF(L31&gt;0,1,0)))</f>
        <v>0</v>
      </c>
      <c r="N31" s="35"/>
    </row>
    <row r="32" spans="1:14" s="11" customFormat="1" ht="44.25" x14ac:dyDescent="0.55000000000000004">
      <c r="A32" s="71" t="s">
        <v>32</v>
      </c>
      <c r="B32" s="9">
        <f>SUBoard!B32+SUBR!B32+SUNO!B32+SUSLA!B32+SULaw!B32+SUAg!B32</f>
        <v>0</v>
      </c>
      <c r="C32" s="58">
        <f t="shared" si="0"/>
        <v>0</v>
      </c>
      <c r="D32" s="53">
        <f>SUBoard!D32+SUBR!D32+SUNO!D32+SUSLA!D32+SULaw!D32+SUAg!D32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",IF(F79&gt;0,F32/F79,IF(F32&gt;0,1,0)))</f>
        <v>0</v>
      </c>
      <c r="H32" s="9">
        <f>SUBoard!H32+SUBR!H32+SUNO!H32+SUSLA!H32+SULaw!H32+SUAg!H32</f>
        <v>0</v>
      </c>
      <c r="I32" s="58">
        <f t="shared" si="3"/>
        <v>0</v>
      </c>
      <c r="J32" s="53">
        <f>SUBoard!J32+SUBR!J32+SUNO!J32+SUSLA!J32+SULaw!J32+SUAg!J32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",IF(L79&gt;0,L32/L79,IF(L32&gt;0,1,0)))</f>
        <v>0</v>
      </c>
      <c r="N32" s="35"/>
    </row>
    <row r="33" spans="1:14" s="11" customFormat="1" ht="44.25" x14ac:dyDescent="0.55000000000000004">
      <c r="A33" s="132" t="s">
        <v>76</v>
      </c>
      <c r="B33" s="9">
        <f>SUBoard!B33+SUBR!B33+SUNO!B33+SUSLA!B33+SULaw!B33+SUAg!B33</f>
        <v>0</v>
      </c>
      <c r="C33" s="58">
        <f>IF(ISBLANK(B33),"  ",IF(F33&gt;0,B33/F33,IF(B33&gt;0,1,0)))</f>
        <v>0</v>
      </c>
      <c r="D33" s="53">
        <f>SUBoard!D33+SUBR!D33+SUNO!D33+SUSLA!D33+SULaw!D33+SUAg!D33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",IF(F80&gt;0,F33/F80,IF(F33&gt;0,1,0)))</f>
        <v>0</v>
      </c>
      <c r="H33" s="9">
        <f>SUBoard!H33+SUBR!H33+SUNO!H33+SUSLA!H33+SULaw!H33+SUAg!H33</f>
        <v>0</v>
      </c>
      <c r="I33" s="58">
        <f>IF(ISBLANK(H33),"  ",IF(L33&gt;0,H33/L33,IF(H33&gt;0,1,0)))</f>
        <v>0</v>
      </c>
      <c r="J33" s="53">
        <f>SUBoard!J33+SUBR!J33+SUNO!J33+SUSLA!J33+SULaw!J33+SUAg!J33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",IF(L80&gt;0,L33/L80,IF(L33&gt;0,1,0)))</f>
        <v>0</v>
      </c>
      <c r="N33" s="35"/>
    </row>
    <row r="34" spans="1:14" s="11" customFormat="1" ht="44.25" x14ac:dyDescent="0.55000000000000004">
      <c r="A34" s="71" t="s">
        <v>33</v>
      </c>
      <c r="B34" s="9">
        <f>SUBoard!B34+SUBR!B34+SUNO!B34+SUSLA!B34+SULaw!B34+SUAg!B34</f>
        <v>33571188</v>
      </c>
      <c r="C34" s="58">
        <f t="shared" si="0"/>
        <v>1</v>
      </c>
      <c r="D34" s="53">
        <f>SUBoard!D34+SUBR!D34+SUNO!D34+SUSLA!D34+SULaw!D34+SUAg!D34</f>
        <v>0</v>
      </c>
      <c r="E34" s="54">
        <f t="shared" si="5"/>
        <v>0</v>
      </c>
      <c r="F34" s="44">
        <f t="shared" si="2"/>
        <v>33571188</v>
      </c>
      <c r="G34" s="62">
        <f>IF(ISBLANK(F34),"  ",IF(F76&gt;0,F34/F76,IF(F34&gt;0,1,0)))</f>
        <v>0.14905212310728858</v>
      </c>
      <c r="H34" s="190">
        <f>SUBoard!H34+SUBR!H34+SUNO!H34+SUSLA!H34+SULaw!H34+SUAg!H34</f>
        <v>0</v>
      </c>
      <c r="I34" s="58">
        <f t="shared" si="3"/>
        <v>0</v>
      </c>
      <c r="J34" s="53">
        <f>SUBoard!J34+SUBR!J34+SUNO!J34+SUSLA!J34+SULaw!J34+SUAg!J34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2" t="s">
        <v>34</v>
      </c>
      <c r="B35" s="137"/>
      <c r="C35" s="74" t="s">
        <v>4</v>
      </c>
      <c r="D35" s="140"/>
      <c r="E35" s="75" t="s">
        <v>4</v>
      </c>
      <c r="F35" s="44"/>
      <c r="G35" s="76" t="s">
        <v>4</v>
      </c>
      <c r="H35" s="189"/>
      <c r="I35" s="74" t="s">
        <v>4</v>
      </c>
      <c r="J35" s="140"/>
      <c r="K35" s="75" t="s">
        <v>4</v>
      </c>
      <c r="L35" s="44"/>
      <c r="M35" s="76" t="s">
        <v>4</v>
      </c>
      <c r="N35" s="35"/>
    </row>
    <row r="36" spans="1:14" s="11" customFormat="1" ht="44.25" x14ac:dyDescent="0.55000000000000004">
      <c r="A36" s="67" t="s">
        <v>35</v>
      </c>
      <c r="B36" s="9">
        <f>SUBoard!B36+SUBR!B36+SUNO!B36+SUSLA!B36+SULaw!B36+SUAg!B36</f>
        <v>0</v>
      </c>
      <c r="C36" s="58">
        <f t="shared" si="0"/>
        <v>0</v>
      </c>
      <c r="D36" s="53">
        <f>SUBoard!D36+SUBR!D36+SUNO!D36+SUSLA!D36+SULaw!D36+SUAg!D36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SUBoard!H36+SUBR!H36+SUNO!H36+SUSLA!H36+SULaw!H36+SUAg!H36</f>
        <v>0</v>
      </c>
      <c r="I36" s="58">
        <f>IF(ISBLANK(H36),"  ",IF(L36&gt;0,H36/L36,IF(H36&gt;0,1,0)))</f>
        <v>0</v>
      </c>
      <c r="J36" s="53">
        <f>SUBoard!J36+SUBR!J36+SUNO!J36+SUSLA!J36+SULaw!J36+SUAg!J36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2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35"/>
    </row>
    <row r="38" spans="1:14" s="11" customFormat="1" ht="44.25" x14ac:dyDescent="0.55000000000000004">
      <c r="A38" s="69" t="s">
        <v>35</v>
      </c>
      <c r="B38" s="135">
        <f>SUBoard!B38+SUBR!B38+SUNO!B38+SUSLA!B38+SULaw!B38+SUAg!B38</f>
        <v>-8104409</v>
      </c>
      <c r="C38" s="58">
        <f t="shared" si="0"/>
        <v>0</v>
      </c>
      <c r="D38" s="141">
        <f>SUBoard!D38+SUBR!D38+SUNO!D38+SUSLA!D38+SULaw!D38+SUAg!D38</f>
        <v>0</v>
      </c>
      <c r="E38" s="60">
        <f>IF(ISBLANK(D38),"  ",IF(F38&gt;0,D38/F38,IF(D38&gt;0,1,0)))</f>
        <v>0</v>
      </c>
      <c r="F38" s="79">
        <f t="shared" si="2"/>
        <v>-8104409</v>
      </c>
      <c r="G38" s="62">
        <f>IF(ISBLANK(F38),"  ",IF(F76&gt;0,F38/F76,IF(F38&gt;0,1,0)))</f>
        <v>-3.59826220025284E-2</v>
      </c>
      <c r="H38" s="135">
        <f>SUBoard!H38+SUBR!H38+SUNO!H38+SUSLA!H38+SULaw!H38+SUAg!H38</f>
        <v>0</v>
      </c>
      <c r="I38" s="58">
        <f>IF(ISBLANK(H38),"  ",IF(L38&gt;0,H38/L38,IF(H38&gt;0,1,0)))</f>
        <v>0</v>
      </c>
      <c r="J38" s="141">
        <f>SUBoard!J38+SUBR!J38+SUNO!J38+SUSLA!J38+SULaw!J38+SUAg!J38</f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9" t="s">
        <v>37</v>
      </c>
      <c r="B39" s="77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77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6" customFormat="1" ht="45" x14ac:dyDescent="0.6">
      <c r="A40" s="72" t="s">
        <v>38</v>
      </c>
      <c r="B40" s="80">
        <f>B39+B38+B36+B34+B29+B28+B26+B27+B25+B24+B23+B22+B21+B20+B19+B18+B17+B16+B14+B13+B30+B31+B32</f>
        <v>63804463.359999999</v>
      </c>
      <c r="C40" s="81">
        <f t="shared" si="0"/>
        <v>1</v>
      </c>
      <c r="D40" s="142">
        <f>D39+D38+D36+D34+D29+D28+D26+D27+D25+D24+D23+D22+D21+D20+D19+D18+D17+D16+D14+D13+D30+D31+D32</f>
        <v>0</v>
      </c>
      <c r="E40" s="82">
        <f>IF(ISBLANK(D40),"  ",IF(F40&gt;0,D40/F40,IF(D40&gt;0,1,0)))</f>
        <v>0</v>
      </c>
      <c r="F40" s="80">
        <f>F39+F38+F36+F34+F29+F28+F26+F27+F25+F24+F23+F22+F21+F20+F19+F18+F17+F16+F14+F13+F30+F31+F32</f>
        <v>63804463.359999999</v>
      </c>
      <c r="G40" s="83">
        <f>IF(ISBLANK(F40),"  ",IF(F76&gt;0,F40/F76,IF(F40&gt;0,1,0)))</f>
        <v>0.28328430699352086</v>
      </c>
      <c r="H40" s="80">
        <f>H39+H38+H36+H34+H29+H28+H26+H27+H25+H24+H23+H22+H21+H20+H19+H18+H17+H16+H14+H13+H30+H31+H32</f>
        <v>51841115</v>
      </c>
      <c r="I40" s="81">
        <f>IF(ISBLANK(H40),"  ",IF(L40&gt;0,H40/L40,IF(H40&gt;0,1,0)))</f>
        <v>1</v>
      </c>
      <c r="J40" s="142">
        <f>J39+J38+J36+J34+J29+J28+J26+J27+J25+J24+J23+J22+J21+J20+J19+J18+J17+J16+J14+J13+J30+J31+J32</f>
        <v>0</v>
      </c>
      <c r="K40" s="84">
        <f>IF(ISBLANK(J40),"  ",IF(L40&gt;0,J40/L40,IF(J40&gt;0,1,0)))</f>
        <v>0</v>
      </c>
      <c r="L40" s="80">
        <f>L39+L38+L36+L34+L29+L28+L26+L27+L25+L24+L23+L22+L21+L20+L19+L18+L17+L16+L14+L13+L30+L31+L32</f>
        <v>51841115</v>
      </c>
      <c r="M40" s="83">
        <f>IF(ISBLANK(L40),"  ",IF(L76&gt;0,L40/L76,IF(L40&gt;0,1,0)))</f>
        <v>0.24315228104246331</v>
      </c>
      <c r="N40" s="85"/>
    </row>
    <row r="41" spans="1:14" s="11" customFormat="1" ht="45" x14ac:dyDescent="0.6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 x14ac:dyDescent="0.55000000000000004">
      <c r="A42" s="21" t="s">
        <v>40</v>
      </c>
      <c r="B42" s="9">
        <f>SUBoard!B42+SUBR!B42+SUNO!B42+SUSLA!B42+SULaw!B42+SUAg!B42</f>
        <v>0</v>
      </c>
      <c r="C42" s="52">
        <f t="shared" si="0"/>
        <v>0</v>
      </c>
      <c r="D42" s="53">
        <f>SUBoard!D42+SUBR!D42+SUNO!D42+SUSLA!D42+SULaw!D42+SUAg!D42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",IF(F76&gt;0,F42/D76,IF(F42&gt;0,1,0)))</f>
        <v>0</v>
      </c>
      <c r="H42" s="9">
        <f>SUBoard!H42+SUBR!H42+SUNO!H42+SUSLA!H42+SULaw!H42+SUAg!H42</f>
        <v>0</v>
      </c>
      <c r="I42" s="52">
        <f t="shared" ref="I42:I48" si="7">IF(ISBLANK(H42),"  ",IF(L42&gt;0,H42/L42,IF(H42&gt;0,1,0)))</f>
        <v>0</v>
      </c>
      <c r="J42" s="53">
        <f>SUBoard!J42+SUBR!J42+SUNO!J42+SUSLA!J42+SULaw!J42+SUAg!J42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35"/>
    </row>
    <row r="43" spans="1:14" s="11" customFormat="1" ht="44.25" x14ac:dyDescent="0.55000000000000004">
      <c r="A43" s="89" t="s">
        <v>41</v>
      </c>
      <c r="B43" s="9">
        <f>SUBoard!B43+SUBR!B43+SUNO!B43+SUSLA!B43+SULaw!B43+SUAg!B43</f>
        <v>0</v>
      </c>
      <c r="C43" s="58">
        <f t="shared" si="0"/>
        <v>0</v>
      </c>
      <c r="D43" s="53">
        <f>SUBoard!D43+SUBR!D43+SUNO!D43+SUSLA!D43+SULaw!D43+SUAg!D43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SUBoard!H43+SUBR!H43+SUNO!H43+SUSLA!H43+SULaw!H43+SUAg!H43</f>
        <v>0</v>
      </c>
      <c r="I43" s="58">
        <f t="shared" si="7"/>
        <v>0</v>
      </c>
      <c r="J43" s="53">
        <f>SUBoard!J43+SUBR!J43+SUNO!J43+SUSLA!J43+SULaw!J43+SUAg!J43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90" t="s">
        <v>42</v>
      </c>
      <c r="B44" s="9">
        <f>SUBoard!B44+SUBR!B44+SUNO!B44+SUSLA!B44+SULaw!B44+SUAg!B44</f>
        <v>0</v>
      </c>
      <c r="C44" s="58">
        <f t="shared" si="0"/>
        <v>0</v>
      </c>
      <c r="D44" s="53">
        <f>SUBoard!D44+SUBR!D44+SUNO!D44+SUSLA!D44+SULaw!D44+SUAg!D44</f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9">
        <f>SUBoard!H44+SUBR!H44+SUNO!H44+SUSLA!H44+SULaw!H44+SUAg!H44</f>
        <v>0</v>
      </c>
      <c r="I44" s="58">
        <f t="shared" si="7"/>
        <v>0</v>
      </c>
      <c r="J44" s="53">
        <f>SUBoard!J44+SUBR!J44+SUNO!J44+SUSLA!J44+SULaw!J44+SUAg!J44</f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43</v>
      </c>
      <c r="B45" s="9">
        <f>SUBoard!B45+SUBR!B45+SUNO!B45+SUSLA!B45+SULaw!B45+SUAg!B45</f>
        <v>2890797</v>
      </c>
      <c r="C45" s="58">
        <f t="shared" si="0"/>
        <v>1</v>
      </c>
      <c r="D45" s="53">
        <f>SUBoard!D45+SUBR!D45+SUNO!D45+SUSLA!D45+SULaw!D45+SUAg!D45</f>
        <v>0</v>
      </c>
      <c r="E45" s="60">
        <f t="shared" si="6"/>
        <v>0</v>
      </c>
      <c r="F45" s="79">
        <f>D45+B45</f>
        <v>2890797</v>
      </c>
      <c r="G45" s="62">
        <f>IF(ISBLANK(F45),"  ",IF(D76&gt;0,F45/D76,IF(F45&gt;0,1,0)))</f>
        <v>3.5507199356405873E-2</v>
      </c>
      <c r="H45" s="9">
        <f>SUBoard!H45+SUBR!H45+SUNO!H45+SUSLA!H45+SULaw!H45+SUAg!H45</f>
        <v>2696980</v>
      </c>
      <c r="I45" s="58">
        <f t="shared" si="7"/>
        <v>1</v>
      </c>
      <c r="J45" s="53">
        <f>SUBoard!J45+SUBR!J45+SUNO!J45+SUSLA!J45+SULaw!J45+SUAg!J45</f>
        <v>0</v>
      </c>
      <c r="K45" s="60">
        <f t="shared" si="8"/>
        <v>0</v>
      </c>
      <c r="L45" s="79">
        <f>J45+H45</f>
        <v>2696980</v>
      </c>
      <c r="M45" s="62">
        <f>IF(ISBLANK(L45),"  ",IF(J76&gt;0,L45/J76,IF(L45&gt;0,1,0)))</f>
        <v>3.2299863817662401E-2</v>
      </c>
      <c r="N45" s="35"/>
    </row>
    <row r="46" spans="1:14" s="11" customFormat="1" ht="44.25" x14ac:dyDescent="0.55000000000000004">
      <c r="A46" s="89" t="s">
        <v>44</v>
      </c>
      <c r="B46" s="9">
        <f>SUBoard!B46+SUBR!B46+SUNO!B46+SUSLA!B46+SULaw!B46+SUAg!B46</f>
        <v>592793</v>
      </c>
      <c r="C46" s="58">
        <f t="shared" si="0"/>
        <v>1</v>
      </c>
      <c r="D46" s="53">
        <f>SUBoard!D46+SUBR!D46+SUNO!D46+SUSLA!D46+SULaw!D46+SUAg!D46</f>
        <v>0</v>
      </c>
      <c r="E46" s="60">
        <f t="shared" si="6"/>
        <v>0</v>
      </c>
      <c r="F46" s="79">
        <f>D46+B46</f>
        <v>592793</v>
      </c>
      <c r="G46" s="62">
        <f>IF(ISBLANK(F46),"  ",IF(F76&gt;0,F46/F76,IF(F46&gt;0,1,0)))</f>
        <v>2.6319311432511389E-3</v>
      </c>
      <c r="H46" s="9">
        <f>SUBoard!H46+SUBR!H46+SUNO!H46+SUSLA!H46+SULaw!H46+SUAg!H46</f>
        <v>0</v>
      </c>
      <c r="I46" s="58">
        <f t="shared" si="7"/>
        <v>0</v>
      </c>
      <c r="J46" s="53">
        <f>SUBoard!J46+SUBR!J46+SUNO!J46+SUSLA!J46+SULaw!J46+SUAg!J46</f>
        <v>0</v>
      </c>
      <c r="K46" s="60">
        <f t="shared" si="8"/>
        <v>0</v>
      </c>
      <c r="L46" s="79">
        <f>J46+H46</f>
        <v>0</v>
      </c>
      <c r="M46" s="62">
        <f>IF(ISBLANK(L46),"  ",IF(L76&gt;0,L46/L76,IF(L46&gt;0,1,0)))</f>
        <v>0</v>
      </c>
      <c r="N46" s="35"/>
    </row>
    <row r="47" spans="1:14" s="86" customFormat="1" ht="45" x14ac:dyDescent="0.6">
      <c r="A47" s="87" t="s">
        <v>45</v>
      </c>
      <c r="B47" s="91">
        <f>B46+B45+B44+B43+B42</f>
        <v>3483590</v>
      </c>
      <c r="C47" s="81">
        <f t="shared" si="0"/>
        <v>1</v>
      </c>
      <c r="D47" s="92">
        <f>D46+D45+D44+D43+D42</f>
        <v>0</v>
      </c>
      <c r="E47" s="84">
        <f t="shared" si="6"/>
        <v>0</v>
      </c>
      <c r="F47" s="93">
        <f>F46+F45+F44+F43+F42</f>
        <v>3483590</v>
      </c>
      <c r="G47" s="83">
        <f>IF(ISBLANK(F47),"  ",IF(F76&gt;0,F47/F76,IF(F47&gt;0,1,0)))</f>
        <v>1.5466729551999155E-2</v>
      </c>
      <c r="H47" s="91">
        <f>H46+H45+H44+H43+H42</f>
        <v>2696980</v>
      </c>
      <c r="I47" s="81">
        <f t="shared" si="7"/>
        <v>1</v>
      </c>
      <c r="J47" s="92">
        <f>J46+J45+J44+J43+J42</f>
        <v>0</v>
      </c>
      <c r="K47" s="84">
        <f t="shared" si="8"/>
        <v>0</v>
      </c>
      <c r="L47" s="93">
        <f>L46+L45+L44+L43+L42</f>
        <v>2696980</v>
      </c>
      <c r="M47" s="83">
        <f>IF(ISBLANK(L47),"  ",IF(L76&gt;0,L47/L76,IF(L47&gt;0,1,0)))</f>
        <v>1.2649744106119298E-2</v>
      </c>
      <c r="N47" s="85"/>
    </row>
    <row r="48" spans="1:14" s="86" customFormat="1" ht="45" x14ac:dyDescent="0.6">
      <c r="A48" s="94" t="s">
        <v>46</v>
      </c>
      <c r="B48" s="95">
        <f>[2]Revenue!H103</f>
        <v>0</v>
      </c>
      <c r="C48" s="81">
        <f t="shared" si="0"/>
        <v>0</v>
      </c>
      <c r="D48" s="96">
        <f>[2]Revenue!J103</f>
        <v>0</v>
      </c>
      <c r="E48" s="84">
        <f t="shared" si="6"/>
        <v>0</v>
      </c>
      <c r="F48" s="97">
        <f>D48+B48</f>
        <v>0</v>
      </c>
      <c r="G48" s="83">
        <f>IF(ISBLANK(F48),"  ",IF(F76&gt;0,F48/F76,IF(F48&gt;0,1,0)))</f>
        <v>0</v>
      </c>
      <c r="H48" s="95">
        <f>[2]Revenue!N103</f>
        <v>0</v>
      </c>
      <c r="I48" s="81">
        <f t="shared" si="7"/>
        <v>0</v>
      </c>
      <c r="J48" s="96">
        <f>[2]Revenue!P103</f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85"/>
    </row>
    <row r="49" spans="1:14" s="11" customFormat="1" ht="45" x14ac:dyDescent="0.6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 x14ac:dyDescent="0.55000000000000004">
      <c r="A50" s="21" t="s">
        <v>48</v>
      </c>
      <c r="B50" s="9">
        <f>SUBoard!B50+SUBR!B50+SUNO!B50+SUSLA!B50+SULaw!B50+SUAg!B50</f>
        <v>53524057.240000002</v>
      </c>
      <c r="C50" s="52">
        <f t="shared" si="0"/>
        <v>1</v>
      </c>
      <c r="D50" s="53">
        <f>SUBoard!D50+SUBR!D50+SUNO!D50+SUSLA!D50+SULaw!D50+SUAg!D50</f>
        <v>0</v>
      </c>
      <c r="E50" s="54">
        <f t="shared" ref="E50:E67" si="9">IF(ISBLANK(D50),"  ",IF(F50&gt;0,D50/F50,IF(D50&gt;0,1,0)))</f>
        <v>0</v>
      </c>
      <c r="F50" s="102">
        <f t="shared" ref="F50:F55" si="10">D50+B50</f>
        <v>53524057.240000002</v>
      </c>
      <c r="G50" s="56">
        <f>IF(ISBLANK(F50),"  ",IF(F76&gt;0,F50/F76,IF(F50&gt;0,1,0)))</f>
        <v>0.23764051391145408</v>
      </c>
      <c r="H50" s="9">
        <f>SUBoard!H50+SUBR!H50+SUNO!H50+SUSLA!H50+SULaw!H50+SUAg!H50</f>
        <v>52065641</v>
      </c>
      <c r="I50" s="52">
        <f t="shared" ref="I50:I67" si="11">IF(ISBLANK(H50),"  ",IF(L50&gt;0,H50/L50,IF(H50&gt;0,1,0)))</f>
        <v>1</v>
      </c>
      <c r="J50" s="53">
        <f>SUBoard!J50+SUBR!J50+SUNO!J50+SUSLA!J50+SULaw!J50+SUAg!J50</f>
        <v>0</v>
      </c>
      <c r="K50" s="54">
        <f t="shared" ref="K50:K67" si="12">IF(ISBLANK(J50),"  ",IF(L50&gt;0,J50/L50,IF(J50&gt;0,1,0)))</f>
        <v>0</v>
      </c>
      <c r="L50" s="102">
        <f t="shared" ref="L50:L66" si="13">J50+H50</f>
        <v>52065641</v>
      </c>
      <c r="M50" s="56">
        <f>IF(ISBLANK(L50),"  ",IF(L76&gt;0,L50/L76,IF(L50&gt;0,1,0)))</f>
        <v>0.24420538356646074</v>
      </c>
      <c r="N50" s="35"/>
    </row>
    <row r="51" spans="1:14" s="11" customFormat="1" ht="44.25" x14ac:dyDescent="0.55000000000000004">
      <c r="A51" s="41" t="s">
        <v>49</v>
      </c>
      <c r="B51" s="9">
        <f>SUBoard!B51+SUBR!B51+SUNO!B51+SUSLA!B51+SULaw!B51+SUAg!B51</f>
        <v>6251841.6200000001</v>
      </c>
      <c r="C51" s="58">
        <f t="shared" si="0"/>
        <v>1</v>
      </c>
      <c r="D51" s="53">
        <f>SUBoard!D51+SUBR!D51+SUNO!D51+SUSLA!D51+SULaw!D51+SUAg!D51</f>
        <v>0</v>
      </c>
      <c r="E51" s="60">
        <f t="shared" si="9"/>
        <v>0</v>
      </c>
      <c r="F51" s="103">
        <f t="shared" si="10"/>
        <v>6251841.6200000001</v>
      </c>
      <c r="G51" s="62">
        <f>IF(ISBLANK(F51),"  ",IF(F76&gt;0,F51/F76,IF(F51&gt;0,1,0)))</f>
        <v>2.7757440898174661E-2</v>
      </c>
      <c r="H51" s="9">
        <f>SUBoard!H51+SUBR!H51+SUNO!H51+SUSLA!H51+SULaw!H51+SUAg!H51</f>
        <v>6179946</v>
      </c>
      <c r="I51" s="58">
        <f t="shared" si="11"/>
        <v>1</v>
      </c>
      <c r="J51" s="53">
        <f>SUBoard!J51+SUBR!J51+SUNO!J51+SUSLA!J51+SULaw!J51+SUAg!J51</f>
        <v>0</v>
      </c>
      <c r="K51" s="60">
        <f t="shared" si="12"/>
        <v>0</v>
      </c>
      <c r="L51" s="103">
        <f t="shared" si="13"/>
        <v>6179946</v>
      </c>
      <c r="M51" s="62">
        <f>IF(ISBLANK(L51),"  ",IF(L76&gt;0,L51/L76,IF(L51&gt;0,1,0)))</f>
        <v>2.8986027145042059E-2</v>
      </c>
      <c r="N51" s="35"/>
    </row>
    <row r="52" spans="1:14" s="11" customFormat="1" ht="44.25" x14ac:dyDescent="0.55000000000000004">
      <c r="A52" s="104" t="s">
        <v>50</v>
      </c>
      <c r="B52" s="9">
        <f>SUBoard!B52+SUBR!B52+SUNO!B52+SUSLA!B52+SULaw!B52+SUAg!B52</f>
        <v>2585963.7800000003</v>
      </c>
      <c r="C52" s="58">
        <f t="shared" si="0"/>
        <v>1</v>
      </c>
      <c r="D52" s="53">
        <f>SUBoard!D52+SUBR!D52+SUNO!D52+SUSLA!D52+SULaw!D52+SUAg!D52</f>
        <v>0</v>
      </c>
      <c r="E52" s="60">
        <f t="shared" si="9"/>
        <v>0</v>
      </c>
      <c r="F52" s="107">
        <f t="shared" si="10"/>
        <v>2585963.7800000003</v>
      </c>
      <c r="G52" s="62">
        <f>IF(ISBLANK(F52),"  ",IF(F76&gt;0,F52/F76,IF(F52&gt;0,1,0)))</f>
        <v>1.1481374793395734E-2</v>
      </c>
      <c r="H52" s="9">
        <f>SUBoard!H52+SUBR!H52+SUNO!H52+SUSLA!H52+SULaw!H52+SUAg!H52</f>
        <v>2606551</v>
      </c>
      <c r="I52" s="58">
        <f t="shared" si="11"/>
        <v>1</v>
      </c>
      <c r="J52" s="53">
        <f>SUBoard!J52+SUBR!J52+SUNO!J52+SUSLA!J52+SULaw!J52+SUAg!J52</f>
        <v>0</v>
      </c>
      <c r="K52" s="60">
        <f t="shared" si="12"/>
        <v>0</v>
      </c>
      <c r="L52" s="107">
        <f t="shared" si="13"/>
        <v>2606551</v>
      </c>
      <c r="M52" s="62">
        <f>IF(ISBLANK(L52),"  ",IF(L76&gt;0,L52/L76,IF(L52&gt;0,1,0)))</f>
        <v>1.2225601654276028E-2</v>
      </c>
      <c r="N52" s="35"/>
    </row>
    <row r="53" spans="1:14" s="11" customFormat="1" ht="44.25" x14ac:dyDescent="0.55000000000000004">
      <c r="A53" s="104" t="s">
        <v>51</v>
      </c>
      <c r="B53" s="9">
        <f>SUBoard!B53+SUBR!B53+SUNO!B53+SUSLA!B53+SULaw!B53+SUAg!B53</f>
        <v>950167.4</v>
      </c>
      <c r="C53" s="58">
        <f t="shared" si="0"/>
        <v>0.76642634157846656</v>
      </c>
      <c r="D53" s="53">
        <f>SUBoard!D53+SUBR!D53+SUNO!D53+SUSLA!D53+SULaw!D53+SUAg!D53</f>
        <v>289570</v>
      </c>
      <c r="E53" s="60">
        <f t="shared" si="9"/>
        <v>0.23357365842153349</v>
      </c>
      <c r="F53" s="107">
        <f t="shared" si="10"/>
        <v>1239737.3999999999</v>
      </c>
      <c r="G53" s="62">
        <f>IF(ISBLANK(F53),"  ",IF(F76&gt;0,F53/F76,IF(F53&gt;0,1,0)))</f>
        <v>5.5042881284245839E-3</v>
      </c>
      <c r="H53" s="9">
        <f>SUBoard!H53+SUBR!H53+SUNO!H53+SUSLA!H53+SULaw!H53+SUAg!H53</f>
        <v>869253</v>
      </c>
      <c r="I53" s="58">
        <f t="shared" si="11"/>
        <v>0.75013692055035397</v>
      </c>
      <c r="J53" s="53">
        <f>SUBoard!J53+SUBR!J53+SUNO!J53+SUSLA!J53+SULaw!J53+SUAg!J53</f>
        <v>289539.45</v>
      </c>
      <c r="K53" s="60">
        <f t="shared" si="12"/>
        <v>0.24986307944964606</v>
      </c>
      <c r="L53" s="107">
        <f t="shared" si="13"/>
        <v>1158792.45</v>
      </c>
      <c r="M53" s="62">
        <f>IF(ISBLANK(L53),"  ",IF(L76&gt;0,L53/L76,IF(L53&gt;0,1,0)))</f>
        <v>5.4351266841441322E-3</v>
      </c>
      <c r="N53" s="35"/>
    </row>
    <row r="54" spans="1:14" s="11" customFormat="1" ht="44.25" x14ac:dyDescent="0.55000000000000004">
      <c r="A54" s="104" t="s">
        <v>52</v>
      </c>
      <c r="B54" s="9">
        <f>SUBoard!B54+SUBR!B54+SUNO!B54+SUSLA!B54+SULaw!B54+SUAg!B54</f>
        <v>0</v>
      </c>
      <c r="C54" s="58">
        <f>IF(ISBLANK(B54),"  ",IF(F54&gt;0,B54/F54,IF(B54&gt;0,1,0)))</f>
        <v>0</v>
      </c>
      <c r="D54" s="53">
        <f>SUBoard!D54+SUBR!D54+SUNO!D54+SUSLA!D54+SULaw!D54+SUAg!D54</f>
        <v>3268275.02</v>
      </c>
      <c r="E54" s="60">
        <f>IF(ISBLANK(D54),"  ",IF(F54&gt;0,D54/F54,IF(D54&gt;0,1,0)))</f>
        <v>1</v>
      </c>
      <c r="F54" s="107">
        <f t="shared" si="10"/>
        <v>3268275.02</v>
      </c>
      <c r="G54" s="62">
        <f>IF(ISBLANK(F54),"  ",IF(F78&gt;0,F54/F78,IF(F54&gt;0,1,0)))</f>
        <v>1</v>
      </c>
      <c r="H54" s="9">
        <f>SUBoard!H54+SUBR!H54+SUNO!H54+SUSLA!H54+SULaw!H54+SUAg!H54</f>
        <v>0</v>
      </c>
      <c r="I54" s="58">
        <f>IF(ISBLANK(H54),"  ",IF(L54&gt;0,H54/L54,IF(H54&gt;0,1,0)))</f>
        <v>0</v>
      </c>
      <c r="J54" s="53">
        <f>SUBoard!J54+SUBR!J54+SUNO!J54+SUSLA!J54+SULaw!J54+SUAg!J54</f>
        <v>3342458</v>
      </c>
      <c r="K54" s="60">
        <f>IF(ISBLANK(J54),"  ",IF(L54&gt;0,J54/L54,IF(J54&gt;0,1,0)))</f>
        <v>1</v>
      </c>
      <c r="L54" s="107">
        <f t="shared" si="13"/>
        <v>3342458</v>
      </c>
      <c r="M54" s="62">
        <f>IF(ISBLANK(L54),"  ",IF(L78&gt;0,L54/L78,IF(L54&gt;0,1,0)))</f>
        <v>1</v>
      </c>
      <c r="N54" s="35"/>
    </row>
    <row r="55" spans="1:14" s="11" customFormat="1" ht="44.25" x14ac:dyDescent="0.55000000000000004">
      <c r="A55" s="41" t="s">
        <v>53</v>
      </c>
      <c r="B55" s="9">
        <f>SUBoard!B55+SUBR!B55+SUNO!B55+SUSLA!B55+SULaw!B55+SUAg!B55</f>
        <v>2313805</v>
      </c>
      <c r="C55" s="58">
        <f t="shared" si="0"/>
        <v>0.3180091800824742</v>
      </c>
      <c r="D55" s="53">
        <f>SUBoard!D55+SUBR!D55+SUNO!D55+SUSLA!D55+SULaw!D55+SUAg!D55</f>
        <v>4962101.3099999996</v>
      </c>
      <c r="E55" s="60">
        <f t="shared" si="9"/>
        <v>0.68199081991752586</v>
      </c>
      <c r="F55" s="103">
        <f t="shared" si="10"/>
        <v>7275906.3099999996</v>
      </c>
      <c r="G55" s="62">
        <f>IF(ISBLANK(F55),"  ",IF(F76&gt;0,F55/F76,IF(F55&gt;0,1,0)))</f>
        <v>3.2304167580700975E-2</v>
      </c>
      <c r="H55" s="9">
        <f>SUBoard!H55+SUBR!H55+SUNO!H55+SUSLA!H55+SULaw!H55+SUAg!H55</f>
        <v>2871937</v>
      </c>
      <c r="I55" s="58">
        <f t="shared" si="11"/>
        <v>0.31817083298004095</v>
      </c>
      <c r="J55" s="53">
        <f>SUBoard!J55+SUBR!J55+SUNO!J55+SUSLA!J55+SULaw!J55+SUAg!J55</f>
        <v>6154462.3499999996</v>
      </c>
      <c r="K55" s="60">
        <f t="shared" si="12"/>
        <v>0.6818291670199591</v>
      </c>
      <c r="L55" s="103">
        <f t="shared" si="13"/>
        <v>9026399.3499999996</v>
      </c>
      <c r="M55" s="62">
        <f>IF(ISBLANK(L55),"  ",IF(L76&gt;0,L55/L76,IF(L55&gt;0,1,0)))</f>
        <v>4.2336851581080158E-2</v>
      </c>
      <c r="N55" s="35"/>
    </row>
    <row r="56" spans="1:14" s="86" customFormat="1" ht="45" x14ac:dyDescent="0.6">
      <c r="A56" s="94" t="s">
        <v>54</v>
      </c>
      <c r="B56" s="144">
        <f>B55+B53+B52+B51+B50</f>
        <v>65625835.040000007</v>
      </c>
      <c r="C56" s="81">
        <f t="shared" si="0"/>
        <v>0.88509196109912158</v>
      </c>
      <c r="D56" s="145">
        <f>D55+D53+D52+D51+D50</f>
        <v>5251671.3099999996</v>
      </c>
      <c r="E56" s="84">
        <f t="shared" si="9"/>
        <v>7.0828996781263545E-2</v>
      </c>
      <c r="F56" s="108">
        <f>F55+F53+F52+F51+F50+F54</f>
        <v>74145781.36999999</v>
      </c>
      <c r="G56" s="83">
        <f>IF(ISBLANK(F56),"  ",IF(F76&gt;0,F56/F76,IF(F56&gt;0,1,0)))</f>
        <v>0.32919854169734303</v>
      </c>
      <c r="H56" s="144">
        <f>H55+H53+H52+H51+H50</f>
        <v>64593328</v>
      </c>
      <c r="I56" s="81">
        <f t="shared" si="11"/>
        <v>0.90928710555221348</v>
      </c>
      <c r="J56" s="145">
        <f>J55+J53+J52+J51+J50</f>
        <v>6444001.7999999998</v>
      </c>
      <c r="K56" s="84">
        <f t="shared" si="12"/>
        <v>9.0712894447786518E-2</v>
      </c>
      <c r="L56" s="103">
        <f t="shared" si="13"/>
        <v>71037329.799999997</v>
      </c>
      <c r="M56" s="83">
        <f>IF(ISBLANK(L56),"  ",IF(L76&gt;0,L56/L76,IF(L56&gt;0,1,0)))</f>
        <v>0.3331889906310031</v>
      </c>
      <c r="N56" s="85"/>
    </row>
    <row r="57" spans="1:14" s="11" customFormat="1" ht="44.25" x14ac:dyDescent="0.55000000000000004">
      <c r="A57" s="51" t="s">
        <v>55</v>
      </c>
      <c r="B57" s="9">
        <f>SUBoard!B57+SUBR!B57+SUNO!B57+SUSLA!B57+SULaw!B57+SUAg!B57</f>
        <v>0</v>
      </c>
      <c r="C57" s="58">
        <f t="shared" si="0"/>
        <v>0</v>
      </c>
      <c r="D57" s="53">
        <f>SUBoard!D57+SUBR!D57+SUNO!D57+SUSLA!D57+SULaw!D57+SUAg!D57</f>
        <v>0</v>
      </c>
      <c r="E57" s="60">
        <f t="shared" si="9"/>
        <v>0</v>
      </c>
      <c r="F57" s="111">
        <f t="shared" ref="F57:F66" si="14">D57+B57</f>
        <v>0</v>
      </c>
      <c r="G57" s="62">
        <f>IF(ISBLANK(F57),"  ",IF(F76&gt;0,F57/F76,IF(F57&gt;0,1,0)))</f>
        <v>0</v>
      </c>
      <c r="H57" s="9">
        <f>SUBoard!H57+SUBR!H57+SUNO!H57+SUSLA!H57+SULaw!H57+SUAg!H57</f>
        <v>0</v>
      </c>
      <c r="I57" s="58">
        <f t="shared" si="11"/>
        <v>0</v>
      </c>
      <c r="J57" s="53">
        <f>SUBoard!J57+SUBR!J57+SUNO!J57+SUSLA!J57+SULaw!J57+SUAg!J57</f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2" t="s">
        <v>56</v>
      </c>
      <c r="B58" s="9">
        <f>SUBoard!B58+SUBR!B58+SUNO!B58+SUSLA!B58+SULaw!B58+SUAg!B58</f>
        <v>0</v>
      </c>
      <c r="C58" s="58">
        <f t="shared" si="0"/>
        <v>0</v>
      </c>
      <c r="D58" s="53">
        <f>SUBoard!D58+SUBR!D58+SUNO!D58+SUSLA!D58+SULaw!D58+SUAg!D58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SUBoard!H58+SUBR!H58+SUNO!H58+SUSLA!H58+SULaw!H58+SUAg!H58</f>
        <v>0</v>
      </c>
      <c r="I58" s="58">
        <f t="shared" si="11"/>
        <v>0</v>
      </c>
      <c r="J58" s="53">
        <f>SUBoard!J58+SUBR!J58+SUNO!J58+SUSLA!J58+SULaw!J58+SUAg!J58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35"/>
    </row>
    <row r="59" spans="1:14" s="11" customFormat="1" ht="44.25" x14ac:dyDescent="0.55000000000000004">
      <c r="A59" s="90" t="s">
        <v>57</v>
      </c>
      <c r="B59" s="9">
        <f>SUBoard!B59+SUBR!B59+SUNO!B59+SUSLA!B59+SULaw!B59+SUAg!B59</f>
        <v>0</v>
      </c>
      <c r="C59" s="58">
        <f t="shared" si="0"/>
        <v>0</v>
      </c>
      <c r="D59" s="53">
        <f>SUBoard!D59+SUBR!D59+SUNO!D59+SUSLA!D59+SULaw!D59+SUAg!D59</f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9">
        <f>SUBoard!H59+SUBR!H59+SUNO!H59+SUSLA!H59+SULaw!H59+SUAg!H59</f>
        <v>0</v>
      </c>
      <c r="I59" s="58">
        <f t="shared" si="11"/>
        <v>0</v>
      </c>
      <c r="J59" s="53">
        <f>SUBoard!J59+SUBR!J59+SUNO!J59+SUSLA!J59+SULaw!J59+SUAg!J59</f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35"/>
    </row>
    <row r="60" spans="1:14" s="11" customFormat="1" ht="44.25" x14ac:dyDescent="0.55000000000000004">
      <c r="A60" s="89" t="s">
        <v>58</v>
      </c>
      <c r="B60" s="9">
        <f>SUBoard!B60+SUBR!B60+SUNO!B60+SUSLA!B60+SULaw!B60+SUAg!B60</f>
        <v>0</v>
      </c>
      <c r="C60" s="58">
        <f t="shared" si="0"/>
        <v>0</v>
      </c>
      <c r="D60" s="53">
        <f>SUBoard!D60+SUBR!D60+SUNO!D60+SUSLA!D60+SULaw!D60+SUAg!D60</f>
        <v>856611.64</v>
      </c>
      <c r="E60" s="60">
        <f t="shared" si="9"/>
        <v>1</v>
      </c>
      <c r="F60" s="79">
        <f t="shared" si="14"/>
        <v>856611.64</v>
      </c>
      <c r="G60" s="62">
        <f>IF(ISBLANK(F60),"  ",IF(F76&gt;0,F60/F76,IF(F60&gt;0,1,0)))</f>
        <v>3.8032548511663144E-3</v>
      </c>
      <c r="H60" s="9">
        <f>SUBoard!H60+SUBR!H60+SUNO!H60+SUSLA!H60+SULaw!H60+SUAg!H60</f>
        <v>0</v>
      </c>
      <c r="I60" s="58">
        <f t="shared" si="11"/>
        <v>0</v>
      </c>
      <c r="J60" s="53">
        <f>SUBoard!J60+SUBR!J60+SUNO!J60+SUSLA!J60+SULaw!J60+SUAg!J60</f>
        <v>2513529.2999999998</v>
      </c>
      <c r="K60" s="60">
        <f t="shared" si="12"/>
        <v>1</v>
      </c>
      <c r="L60" s="79">
        <f t="shared" si="13"/>
        <v>2513529.2999999998</v>
      </c>
      <c r="M60" s="62">
        <f>IF(ISBLANK(L60),"  ",IF(L76&gt;0,L60/L76,IF(L60&gt;0,1,0)))</f>
        <v>1.1789298566631254E-2</v>
      </c>
      <c r="N60" s="35"/>
    </row>
    <row r="61" spans="1:14" s="11" customFormat="1" ht="44.25" x14ac:dyDescent="0.55000000000000004">
      <c r="A61" s="113" t="s">
        <v>59</v>
      </c>
      <c r="B61" s="9">
        <f>SUBoard!B61+SUBR!B61+SUNO!B61+SUSLA!B61+SULaw!B61+SUAg!B61</f>
        <v>0</v>
      </c>
      <c r="C61" s="58">
        <f t="shared" si="0"/>
        <v>0</v>
      </c>
      <c r="D61" s="53">
        <f>SUBoard!D61+SUBR!D61+SUNO!D61+SUSLA!D61+SULaw!D61+SUAg!D61</f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9">
        <f>SUBoard!H61+SUBR!H61+SUNO!H61+SUSLA!H61+SULaw!H61+SUAg!H61</f>
        <v>0</v>
      </c>
      <c r="I61" s="58">
        <f t="shared" si="11"/>
        <v>0</v>
      </c>
      <c r="J61" s="53">
        <f>SUBoard!J61+SUBR!J61+SUNO!J61+SUSLA!J61+SULaw!J61+SUAg!J61</f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35"/>
    </row>
    <row r="62" spans="1:14" s="11" customFormat="1" ht="44.25" x14ac:dyDescent="0.55000000000000004">
      <c r="A62" s="113" t="s">
        <v>60</v>
      </c>
      <c r="B62" s="9">
        <f>SUBoard!B62+SUBR!B62+SUNO!B62+SUSLA!B62+SULaw!B62+SUAg!B62</f>
        <v>0</v>
      </c>
      <c r="C62" s="58">
        <f t="shared" si="0"/>
        <v>0</v>
      </c>
      <c r="D62" s="53">
        <f>SUBoard!D62+SUBR!D62+SUNO!D62+SUSLA!D62+SULaw!D62+SUAg!D62</f>
        <v>3323791.6999999997</v>
      </c>
      <c r="E62" s="60">
        <f t="shared" si="9"/>
        <v>1</v>
      </c>
      <c r="F62" s="44">
        <f t="shared" si="14"/>
        <v>3323791.6999999997</v>
      </c>
      <c r="G62" s="62">
        <f>IF(ISBLANK(F62),"  ",IF(F76&gt;0,F62/F76,IF(F62&gt;0,1,0)))</f>
        <v>1.4757243909610345E-2</v>
      </c>
      <c r="H62" s="9">
        <f>SUBoard!H62+SUBR!H62+SUNO!H62+SUSLA!H62+SULaw!H62+SUAg!H62</f>
        <v>0</v>
      </c>
      <c r="I62" s="58">
        <f t="shared" si="11"/>
        <v>0</v>
      </c>
      <c r="J62" s="53">
        <f>SUBoard!J62+SUBR!J62+SUNO!J62+SUSLA!J62+SULaw!J62+SUAg!J62</f>
        <v>5433229</v>
      </c>
      <c r="K62" s="60">
        <f t="shared" si="12"/>
        <v>1</v>
      </c>
      <c r="L62" s="44">
        <f t="shared" si="13"/>
        <v>5433229</v>
      </c>
      <c r="M62" s="62">
        <f>IF(ISBLANK(L62),"  ",IF(L76&gt;0,L62/L76,IF(L62&gt;0,1,0)))</f>
        <v>2.5483673041678635E-2</v>
      </c>
      <c r="N62" s="35"/>
    </row>
    <row r="63" spans="1:14" s="11" customFormat="1" ht="44.25" x14ac:dyDescent="0.55000000000000004">
      <c r="A63" s="114" t="s">
        <v>61</v>
      </c>
      <c r="B63" s="9">
        <f>SUBoard!B63+SUBR!B63+SUNO!B63+SUSLA!B63+SULaw!B63+SUAg!B63</f>
        <v>0</v>
      </c>
      <c r="C63" s="58">
        <f t="shared" si="0"/>
        <v>0</v>
      </c>
      <c r="D63" s="53">
        <f>SUBoard!D63+SUBR!D63+SUNO!D63+SUSLA!D63+SULaw!D63+SUAg!D63</f>
        <v>18023906.469999999</v>
      </c>
      <c r="E63" s="60">
        <f t="shared" si="9"/>
        <v>1</v>
      </c>
      <c r="F63" s="44">
        <f t="shared" si="14"/>
        <v>18023906.469999999</v>
      </c>
      <c r="G63" s="62">
        <f>IF(ISBLANK(F63),"  ",IF(F76&gt;0,F63/F76,IF(F63&gt;0,1,0)))</f>
        <v>8.0024023160595176E-2</v>
      </c>
      <c r="H63" s="9">
        <f>SUBoard!H63+SUBR!H63+SUNO!H63+SUSLA!H63+SULaw!H63+SUAg!H63</f>
        <v>0</v>
      </c>
      <c r="I63" s="58">
        <f t="shared" si="11"/>
        <v>0</v>
      </c>
      <c r="J63" s="53">
        <f>SUBoard!J63+SUBR!J63+SUNO!J63+SUSLA!J63+SULaw!J63+SUAg!J63</f>
        <v>10514889.18</v>
      </c>
      <c r="K63" s="60">
        <f t="shared" si="12"/>
        <v>1</v>
      </c>
      <c r="L63" s="44">
        <f t="shared" si="13"/>
        <v>10514889.18</v>
      </c>
      <c r="M63" s="62">
        <f>IF(ISBLANK(L63),"  ",IF(L76&gt;0,L63/L76,IF(L63&gt;0,1,0)))</f>
        <v>4.9318369966111199E-2</v>
      </c>
      <c r="N63" s="35"/>
    </row>
    <row r="64" spans="1:14" s="11" customFormat="1" ht="44.25" x14ac:dyDescent="0.55000000000000004">
      <c r="A64" s="114" t="s">
        <v>62</v>
      </c>
      <c r="B64" s="9">
        <f>SUBoard!B64+SUBR!B64+SUNO!B64+SUSLA!B64+SULaw!B64+SUAg!B64</f>
        <v>0</v>
      </c>
      <c r="C64" s="58">
        <f t="shared" si="0"/>
        <v>0</v>
      </c>
      <c r="D64" s="53">
        <f>SUBoard!D64+SUBR!D64+SUNO!D64+SUSLA!D64+SULaw!D64+SUAg!D64</f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9">
        <f>SUBoard!H64+SUBR!H64+SUNO!H64+SUSLA!H64+SULaw!H64+SUAg!H64</f>
        <v>0</v>
      </c>
      <c r="I64" s="58">
        <f t="shared" si="11"/>
        <v>0</v>
      </c>
      <c r="J64" s="53">
        <f>SUBoard!J64+SUBR!J64+SUNO!J64+SUSLA!J64+SULaw!J64+SUAg!J64</f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35"/>
    </row>
    <row r="65" spans="1:14" s="11" customFormat="1" ht="44.25" x14ac:dyDescent="0.55000000000000004">
      <c r="A65" s="90" t="s">
        <v>63</v>
      </c>
      <c r="B65" s="9">
        <f>SUBoard!B65+SUBR!B65+SUNO!B65+SUSLA!B65+SULaw!B65+SUAg!B65</f>
        <v>0</v>
      </c>
      <c r="C65" s="58">
        <f t="shared" si="0"/>
        <v>0</v>
      </c>
      <c r="D65" s="53">
        <f>SUBoard!D65+SUBR!D65+SUNO!D65+SUSLA!D65+SULaw!D65+SUAg!D65</f>
        <v>539361.32999999996</v>
      </c>
      <c r="E65" s="60">
        <f t="shared" si="9"/>
        <v>1</v>
      </c>
      <c r="F65" s="44">
        <f t="shared" si="14"/>
        <v>539361.32999999996</v>
      </c>
      <c r="G65" s="62">
        <f>IF(ISBLANK(F65),"  ",IF(F76&gt;0,F65/F76,IF(F65&gt;0,1,0)))</f>
        <v>2.3947008178105251E-3</v>
      </c>
      <c r="H65" s="9">
        <f>SUBoard!H65+SUBR!H65+SUNO!H65+SUSLA!H65+SULaw!H65+SUAg!H65</f>
        <v>0</v>
      </c>
      <c r="I65" s="58">
        <f t="shared" si="11"/>
        <v>0</v>
      </c>
      <c r="J65" s="53">
        <f>SUBoard!J65+SUBR!J65+SUNO!J65+SUSLA!J65+SULaw!J65+SUAg!J65</f>
        <v>1010051.62</v>
      </c>
      <c r="K65" s="60">
        <f t="shared" si="12"/>
        <v>1</v>
      </c>
      <c r="L65" s="44">
        <f t="shared" si="13"/>
        <v>1010051.62</v>
      </c>
      <c r="M65" s="62">
        <f>IF(ISBLANK(L65),"  ",IF(L76&gt;0,L65/L76,IF(L65&gt;0,1,0)))</f>
        <v>4.737482119619444E-3</v>
      </c>
      <c r="N65" s="35"/>
    </row>
    <row r="66" spans="1:14" s="11" customFormat="1" ht="44.25" x14ac:dyDescent="0.55000000000000004">
      <c r="A66" s="89" t="s">
        <v>64</v>
      </c>
      <c r="B66" s="9">
        <f>SUBoard!B66+SUBR!B66+SUNO!B66+SUSLA!B66+SULaw!B66+SUAg!B66</f>
        <v>4553899.22</v>
      </c>
      <c r="C66" s="58">
        <f t="shared" si="0"/>
        <v>1</v>
      </c>
      <c r="D66" s="53">
        <f>SUBoard!D66+SUBR!D66+SUNO!D66+SUSLA!D66+SULaw!D66+SUAg!D66</f>
        <v>0</v>
      </c>
      <c r="E66" s="60">
        <f t="shared" si="9"/>
        <v>0</v>
      </c>
      <c r="F66" s="44">
        <f t="shared" si="14"/>
        <v>4553899.22</v>
      </c>
      <c r="G66" s="62">
        <f>IF(ISBLANK(F66),"  ",IF(F76&gt;0,F66/F76,IF(F66&gt;0,1,0)))</f>
        <v>2.0218776504353237E-2</v>
      </c>
      <c r="H66" s="9">
        <f>SUBoard!H66+SUBR!H66+SUNO!H66+SUSLA!H66+SULaw!H66+SUAg!H66</f>
        <v>6920496</v>
      </c>
      <c r="I66" s="58">
        <f t="shared" si="11"/>
        <v>1</v>
      </c>
      <c r="J66" s="53">
        <f>SUBoard!J66+SUBR!J66+SUNO!J66+SUSLA!J66+SULaw!J66+SUAg!J66</f>
        <v>0</v>
      </c>
      <c r="K66" s="60">
        <f t="shared" si="12"/>
        <v>0</v>
      </c>
      <c r="L66" s="44">
        <f t="shared" si="13"/>
        <v>6920496</v>
      </c>
      <c r="M66" s="62">
        <f>IF(ISBLANK(L66),"  ",IF(L76&gt;0,L66/L76,IF(L66&gt;0,1,0)))</f>
        <v>3.2459455942358557E-2</v>
      </c>
      <c r="N66" s="35"/>
    </row>
    <row r="67" spans="1:14" s="86" customFormat="1" ht="45" x14ac:dyDescent="0.6">
      <c r="A67" s="115" t="s">
        <v>65</v>
      </c>
      <c r="B67" s="91">
        <f>B66+B65+B64+B63+B62+B61+B60+B59+B58+B57+B56</f>
        <v>70179734.260000005</v>
      </c>
      <c r="C67" s="81">
        <f t="shared" si="0"/>
        <v>0.69181206124566219</v>
      </c>
      <c r="D67" s="92">
        <f>D66+D65+D64+D63+D62+D61+D60+D59+D58+D57+D56</f>
        <v>27995342.449999996</v>
      </c>
      <c r="E67" s="84">
        <f t="shared" si="9"/>
        <v>0.2759702037893223</v>
      </c>
      <c r="F67" s="91">
        <f>F66+F65+F64+F63+F62+F61+F60+F59+F58+F57+F56</f>
        <v>101443351.72999999</v>
      </c>
      <c r="G67" s="83">
        <f>IF(ISBLANK(F67),"  ",IF(F76&gt;0,F67/F76,IF(F67&gt;0,1,0)))</f>
        <v>0.45039654094087861</v>
      </c>
      <c r="H67" s="91">
        <f>H66+H65+H64+H63+H62+H61+H60+H59+H58+H57+H56</f>
        <v>71513824</v>
      </c>
      <c r="I67" s="81">
        <f t="shared" si="11"/>
        <v>0.73400567305855757</v>
      </c>
      <c r="J67" s="92">
        <f>J66+J65+J64+J63+J62+J61+J60+J59+J58+J57+J56</f>
        <v>25915700.899999999</v>
      </c>
      <c r="K67" s="84">
        <f t="shared" si="12"/>
        <v>0.26599432694144232</v>
      </c>
      <c r="L67" s="91">
        <f>L66+L65+L64+L63+L62+L61+L60+L59+L58+L57+L56</f>
        <v>97429524.900000006</v>
      </c>
      <c r="M67" s="83">
        <f>IF(ISBLANK(L67),"  ",IF(L76&gt;0,L67/L76,IF(L67&gt;0,1,0)))</f>
        <v>0.4569772702674022</v>
      </c>
      <c r="N67" s="85"/>
    </row>
    <row r="68" spans="1:14" s="11" customFormat="1" ht="45" x14ac:dyDescent="0.6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 x14ac:dyDescent="0.55000000000000004">
      <c r="A69" s="116" t="s">
        <v>67</v>
      </c>
      <c r="B69" s="9">
        <f>SUBoard!B69+SUBR!B69+SUNO!B69+SUSLA!B69+SULaw!B69+SUAg!B69</f>
        <v>3080743</v>
      </c>
      <c r="C69" s="52">
        <f t="shared" si="0"/>
        <v>0.14223594343694876</v>
      </c>
      <c r="D69" s="53">
        <f>SUBoard!D69+SUBR!D69+SUNO!D69+SUSLA!D69+SULaw!D69+SUAg!D69</f>
        <v>18578641.579999998</v>
      </c>
      <c r="E69" s="54">
        <f>IF(ISBLANK(D69),"  ",IF(F69&gt;0,D69/F69,IF(D69&gt;0,1,0)))</f>
        <v>0.85776405656305121</v>
      </c>
      <c r="F69" s="68">
        <f>D69+B69</f>
        <v>21659384.579999998</v>
      </c>
      <c r="G69" s="56">
        <f>IF(ISBLANK(F69),"  ",IF(F76&gt;0,F69/F76,IF(F69&gt;0,1,0)))</f>
        <v>9.6165118042479389E-2</v>
      </c>
      <c r="H69" s="9">
        <f>SUBoard!H69+SUBR!H69+SUNO!H69+SUSLA!H69+SULaw!H69+SUAg!H69</f>
        <v>3654209</v>
      </c>
      <c r="I69" s="52">
        <f>IF(ISBLANK(H69),"  ",IF(L69&gt;0,H69/L69,IF(H69&gt;0,1,0)))</f>
        <v>0.16847250129653707</v>
      </c>
      <c r="J69" s="53">
        <f>SUBoard!J69+SUBR!J69+SUNO!J69+SUSLA!J69+SULaw!J69+SUAg!J69</f>
        <v>18036031.079999998</v>
      </c>
      <c r="K69" s="54">
        <f>IF(ISBLANK(J69),"  ",IF(L69&gt;0,J69/L69,IF(J69&gt;0,1,0)))</f>
        <v>0.83152749870346299</v>
      </c>
      <c r="L69" s="68">
        <f>J69+H69</f>
        <v>21690240.079999998</v>
      </c>
      <c r="M69" s="56">
        <f>IF(ISBLANK(L69),"  ",IF(L76&gt;0,L69/L76,IF(L69&gt;0,1,0)))</f>
        <v>0.10173452773557555</v>
      </c>
    </row>
    <row r="70" spans="1:14" s="11" customFormat="1" ht="44.25" x14ac:dyDescent="0.55000000000000004">
      <c r="A70" s="41" t="s">
        <v>68</v>
      </c>
      <c r="B70" s="9">
        <f>SUBoard!B70+SUBR!B70+SUNO!B70+SUSLA!B70+SULaw!B70+SUAg!B70</f>
        <v>0</v>
      </c>
      <c r="C70" s="58">
        <f t="shared" si="0"/>
        <v>0</v>
      </c>
      <c r="D70" s="53">
        <f>SUBoard!D70+SUBR!D70+SUNO!D70+SUSLA!D70+SULaw!D70+SUAg!D70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SUBoard!H70+SUBR!H70+SUNO!H70+SUSLA!H70+SULaw!H70+SUAg!H70</f>
        <v>0</v>
      </c>
      <c r="I70" s="58">
        <f>IF(ISBLANK(H70),"  ",IF(L70&gt;0,H70/L70,IF(H70&gt;0,1,0)))</f>
        <v>0</v>
      </c>
      <c r="J70" s="53">
        <f>SUBoard!J70+SUBR!J70+SUNO!J70+SUSLA!J70+SULaw!J70+SUAg!J70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7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 x14ac:dyDescent="0.55000000000000004">
      <c r="A72" s="90" t="s">
        <v>70</v>
      </c>
      <c r="B72" s="9">
        <f>SUBoard!B72+SUBR!B72+SUNO!B72+SUSLA!B72+SULaw!B72+SUAg!B72</f>
        <v>0</v>
      </c>
      <c r="C72" s="52">
        <f t="shared" si="0"/>
        <v>0</v>
      </c>
      <c r="D72" s="53">
        <f>SUBoard!D72+SUBR!D72+SUNO!D72+SUSLA!D72+SULaw!D72+SUAg!D72</f>
        <v>9944907</v>
      </c>
      <c r="E72" s="54">
        <f>IF(ISBLANK(D72),"  ",IF(F72&gt;0,D72/F72,IF(D72&gt;0,1,0)))</f>
        <v>1</v>
      </c>
      <c r="F72" s="68">
        <f>D72+B72</f>
        <v>9944907</v>
      </c>
      <c r="G72" s="56">
        <f>IF(ISBLANK(F72),"  ",IF(F76&gt;0,F72/F76,IF(F72&gt;0,1,0)))</f>
        <v>4.4154216480350228E-2</v>
      </c>
      <c r="H72" s="9">
        <f>SUBoard!H72+SUBR!H72+SUNO!H72+SUSLA!H72+SULaw!H72+SUAg!H72</f>
        <v>0</v>
      </c>
      <c r="I72" s="52">
        <f>IF(ISBLANK(H72),"  ",IF(L72&gt;0,H72/L72,IF(H72&gt;0,1,0)))</f>
        <v>0</v>
      </c>
      <c r="J72" s="53">
        <f>SUBoard!J72+SUBR!J72+SUNO!J72+SUSLA!J72+SULaw!J72+SUAg!J72</f>
        <v>10716665</v>
      </c>
      <c r="K72" s="54">
        <f>IF(ISBLANK(J72),"  ",IF(L72&gt;0,J72/L72,IF(J72&gt;0,1,0)))</f>
        <v>1</v>
      </c>
      <c r="L72" s="68">
        <f>J72+H72</f>
        <v>10716665</v>
      </c>
      <c r="M72" s="56">
        <f>IF(ISBLANK(L72),"  ",IF(L76&gt;0,L72/L76,IF(L72&gt;0,1,0)))</f>
        <v>5.0264766487332115E-2</v>
      </c>
    </row>
    <row r="73" spans="1:14" s="11" customFormat="1" ht="44.25" x14ac:dyDescent="0.55000000000000004">
      <c r="A73" s="41" t="s">
        <v>71</v>
      </c>
      <c r="B73" s="9">
        <f>SUBoard!B73+SUBR!B73+SUNO!B73+SUSLA!B73+SULaw!B73+SUAg!B73</f>
        <v>0</v>
      </c>
      <c r="C73" s="58">
        <f t="shared" si="0"/>
        <v>0</v>
      </c>
      <c r="D73" s="53">
        <f>SUBoard!D73+SUBR!D73+SUNO!D73+SUSLA!D73+SULaw!D73+SUAg!D73</f>
        <v>24895499.640000001</v>
      </c>
      <c r="E73" s="60">
        <f>IF(ISBLANK(D73),"  ",IF(F73&gt;0,D73/F73,IF(D73&gt;0,1,0)))</f>
        <v>1</v>
      </c>
      <c r="F73" s="44">
        <f>D73+B73</f>
        <v>24895499.640000001</v>
      </c>
      <c r="G73" s="62">
        <f>IF(ISBLANK(F73),"  ",IF(F76&gt;0,F73/F76,IF(F73&gt;0,1,0)))</f>
        <v>0.11053308799077169</v>
      </c>
      <c r="H73" s="9">
        <f>SUBoard!H73+SUBR!H73+SUNO!H73+SUSLA!H73+SULaw!H73+SUAg!H73</f>
        <v>0</v>
      </c>
      <c r="I73" s="58">
        <f>IF(ISBLANK(H73),"  ",IF(L73&gt;0,H73/L73,IF(H73&gt;0,1,0)))</f>
        <v>0</v>
      </c>
      <c r="J73" s="53">
        <f>SUBoard!J73+SUBR!J73+SUNO!J73+SUSLA!J73+SULaw!J73+SUAg!J73</f>
        <v>28829787.879999999</v>
      </c>
      <c r="K73" s="60">
        <f>IF(ISBLANK(J73),"  ",IF(L73&gt;0,J73/L73,IF(J73&gt;0,1,0)))</f>
        <v>1</v>
      </c>
      <c r="L73" s="44">
        <f>J73+H73</f>
        <v>28829787.879999999</v>
      </c>
      <c r="M73" s="62">
        <f>IF(ISBLANK(L73),"  ",IF(L76&gt;0,L73/L76,IF(L73&gt;0,1,0)))</f>
        <v>0.13522141036110744</v>
      </c>
    </row>
    <row r="74" spans="1:14" s="86" customFormat="1" ht="45" x14ac:dyDescent="0.6">
      <c r="A74" s="87" t="s">
        <v>72</v>
      </c>
      <c r="B74" s="118">
        <f>B73+B72+B70+B69</f>
        <v>3080743</v>
      </c>
      <c r="C74" s="81">
        <f t="shared" si="0"/>
        <v>5.4526626266708532E-2</v>
      </c>
      <c r="D74" s="96">
        <f>D73+D72+D70+D69</f>
        <v>53419048.219999999</v>
      </c>
      <c r="E74" s="84">
        <f>IF(ISBLANK(D74),"  ",IF(F74&gt;0,D74/F74,IF(D74&gt;0,1,0)))</f>
        <v>0.94547337373329143</v>
      </c>
      <c r="F74" s="119">
        <f>F73+F72+F71+F70+F69</f>
        <v>56499791.219999999</v>
      </c>
      <c r="G74" s="83">
        <f>IF(ISBLANK(F74),"  ",IF(F76&gt;0,F74/F76,IF(F74&gt;0,1,0)))</f>
        <v>0.25085242251360129</v>
      </c>
      <c r="H74" s="118">
        <f>H73+H72+H70+H69</f>
        <v>3654209</v>
      </c>
      <c r="I74" s="81">
        <f>IF(ISBLANK(H74),"  ",IF(L74&gt;0,H74/L74,IF(H74&gt;0,1,0)))</f>
        <v>5.9673519639392367E-2</v>
      </c>
      <c r="J74" s="96">
        <f>J73+J72+J70+J69</f>
        <v>57582483.959999993</v>
      </c>
      <c r="K74" s="84">
        <f>IF(ISBLANK(J74),"  ",IF(L74&gt;0,J74/L74,IF(J74&gt;0,1,0)))</f>
        <v>0.94032648036060762</v>
      </c>
      <c r="L74" s="119">
        <f>L73+L72+L71+L70+L69</f>
        <v>61236692.959999993</v>
      </c>
      <c r="M74" s="83">
        <f>IF(ISBLANK(L74),"  ",IF(L76&gt;0,L74/L76,IF(L74&gt;0,1,0)))</f>
        <v>0.28722070458401511</v>
      </c>
    </row>
    <row r="75" spans="1:14" s="86" customFormat="1" ht="45" x14ac:dyDescent="0.6">
      <c r="A75" s="87" t="s">
        <v>73</v>
      </c>
      <c r="B75" s="134">
        <f>SUBoard!B75+SUBR!B75+SUNO!B75+SUSLA!B75+SULaw!B75+SUAg!B75</f>
        <v>0</v>
      </c>
      <c r="C75" s="81">
        <f>IF(ISBLANK(B75),"  ",IF(F75&gt;0,B75/F75,IF(B75&gt;0,1,0)))</f>
        <v>0</v>
      </c>
      <c r="D75" s="143">
        <f>SUBoard!D75+SUBR!D75+SUNO!D75+SUSLA!D75+SULaw!D75+SUAg!D75</f>
        <v>0</v>
      </c>
      <c r="E75" s="84">
        <f>IF(ISBLANK(D75),"  ",IF(F75&gt;0,D75/F75,IF(D75&gt;0,1,0)))</f>
        <v>0</v>
      </c>
      <c r="F75" s="120">
        <f>D75+B75</f>
        <v>0</v>
      </c>
      <c r="G75" s="83">
        <f>IF(ISBLANK(F75),"  ",IF(F77&gt;0,F75/F77,IF(F75&gt;0,1,0)))</f>
        <v>0</v>
      </c>
      <c r="H75" s="134">
        <f>SUBoard!H75+SUBR!H75+SUNO!H75+SUSLA!H75+SULaw!H75+SUAg!H75</f>
        <v>0</v>
      </c>
      <c r="I75" s="81">
        <f>IF(ISBLANK(H75),"  ",IF(L75&gt;0,H75/L75,IF(H75&gt;0,1,0)))</f>
        <v>0</v>
      </c>
      <c r="J75" s="143">
        <f>SUBoard!J75+SUBR!J75+SUNO!J75+SUSLA!J75+SULaw!J75+SUAg!J75</f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86" customFormat="1" ht="45.75" thickBot="1" x14ac:dyDescent="0.65">
      <c r="A76" s="121" t="s">
        <v>74</v>
      </c>
      <c r="B76" s="122">
        <f>B74+B67+B47+B40+B48+B75</f>
        <v>140548530.62</v>
      </c>
      <c r="C76" s="123">
        <f t="shared" si="0"/>
        <v>0.62401893220224314</v>
      </c>
      <c r="D76" s="122">
        <f>D74+D67+D47+D40+D48+D75</f>
        <v>81414390.669999987</v>
      </c>
      <c r="E76" s="124">
        <f>IF(ISBLANK(D76),"  ",IF(F76&gt;0,D76/F76,IF(D76&gt;0,1,0)))</f>
        <v>0.36147031141256381</v>
      </c>
      <c r="F76" s="122">
        <f>F74+F67+F47+F40+F48+F75</f>
        <v>225231196.31</v>
      </c>
      <c r="G76" s="125">
        <f>IF(ISBLANK(F76),"  ",IF(F76&gt;0,F76/F76,IF(F76&gt;0,1,0)))</f>
        <v>1</v>
      </c>
      <c r="H76" s="122">
        <f>H74+H67+H47+H40+H48+H75</f>
        <v>129706128</v>
      </c>
      <c r="I76" s="123">
        <f>IF(ISBLANK(H76),"  ",IF(L76&gt;0,H76/L76,IF(H76&gt;0,1,0)))</f>
        <v>0.60836540433950392</v>
      </c>
      <c r="J76" s="122">
        <f>J74+J67+J47+J40+J48+J75</f>
        <v>83498184.859999985</v>
      </c>
      <c r="K76" s="124">
        <f>IF(ISBLANK(J76),"  ",IF(L76&gt;0,J76/L76,IF(J76&gt;0,1,0)))</f>
        <v>0.39163459566049597</v>
      </c>
      <c r="L76" s="122">
        <f>L74+L67+L47+L40+L48+L75</f>
        <v>213204312.86000001</v>
      </c>
      <c r="M76" s="125">
        <f>IF(ISBLANK(L76),"  ",IF(L76&gt;0,L76/L76,IF(L76&gt;0,1,0)))</f>
        <v>1</v>
      </c>
    </row>
    <row r="77" spans="1:14" ht="21" thickTop="1" x14ac:dyDescent="0.3">
      <c r="A77" s="126"/>
      <c r="B77" s="127"/>
      <c r="C77" s="128"/>
      <c r="D77" s="127"/>
      <c r="E77" s="128"/>
      <c r="F77" s="127"/>
      <c r="G77" s="128"/>
      <c r="H77" s="127"/>
      <c r="I77" s="128"/>
      <c r="J77" s="127"/>
      <c r="K77" s="128"/>
      <c r="L77" s="127"/>
      <c r="M77" s="128"/>
    </row>
    <row r="78" spans="1:14" s="11" customFormat="1" ht="16.5" customHeight="1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2" sqref="B62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484" t="s">
        <v>132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 t="s">
        <v>4</v>
      </c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937">
        <v>3408668</v>
      </c>
      <c r="C13" s="679">
        <f t="shared" ref="C13:E54" si="0">IF(ISBLANK(B13),"  ",IF(F13&gt;0,B13/F13,IF(B13&gt;0,1,0)))</f>
        <v>1</v>
      </c>
      <c r="D13" s="953">
        <v>0</v>
      </c>
      <c r="E13" s="681">
        <f>IF(ISBLANK(D13),"  ",IF(F13&gt;0,D13/F13,IF(D13&gt;0,1,0)))</f>
        <v>0</v>
      </c>
      <c r="F13" s="962">
        <f t="shared" ref="F13:F34" si="1">D13+B13</f>
        <v>3408668</v>
      </c>
      <c r="G13" s="683">
        <f>IF(ISBLANK(F13),"  ",IF(F75&gt;0,F13/F75,IF(F13&gt;0,1,0)))</f>
        <v>1</v>
      </c>
      <c r="H13" s="490">
        <v>7047340</v>
      </c>
      <c r="I13" s="52">
        <f>IF(ISBLANK(H13),"  ",IF(L13&gt;0,H13/L13,IF(H13&gt;0,1,0)))</f>
        <v>1</v>
      </c>
      <c r="J13" s="501">
        <v>0</v>
      </c>
      <c r="K13" s="54">
        <f>IF(ISBLANK(J13),"  ",IF(L13&gt;0,J13/L13,IF(J13&gt;0,1,0)))</f>
        <v>0</v>
      </c>
      <c r="L13" s="503">
        <f t="shared" ref="L13:L34" si="2">J13+H13</f>
        <v>7047340</v>
      </c>
      <c r="M13" s="56">
        <f>IF(ISBLANK(L13),"  ",IF(L76&gt;0,L13/L76,IF(L13&gt;0,1,0)))</f>
        <v>1</v>
      </c>
      <c r="N13" s="57"/>
    </row>
    <row r="14" spans="1:17" s="266" customFormat="1" ht="44.25" x14ac:dyDescent="0.55000000000000004">
      <c r="A14" s="281" t="s">
        <v>14</v>
      </c>
      <c r="B14" s="938">
        <v>0</v>
      </c>
      <c r="C14" s="749">
        <f t="shared" si="0"/>
        <v>0</v>
      </c>
      <c r="D14" s="954">
        <v>0</v>
      </c>
      <c r="E14" s="750">
        <f t="shared" si="0"/>
        <v>0</v>
      </c>
      <c r="F14" s="963">
        <f t="shared" si="1"/>
        <v>0</v>
      </c>
      <c r="G14" s="752">
        <f>IF(ISBLANK(F14),"  ",IF(F75&gt;0,F14/F75,IF(F14&gt;0,1,0)))</f>
        <v>0</v>
      </c>
      <c r="H14" s="518">
        <v>0</v>
      </c>
      <c r="I14" s="982">
        <f>IF(ISBLANK(H14),"  ",IF(L14&gt;0,H14/L14,IF(H14&gt;0,1,0)))</f>
        <v>0</v>
      </c>
      <c r="J14" s="520">
        <v>0</v>
      </c>
      <c r="K14" s="983">
        <f>IF(ISBLANK(J14),"  ",IF(L14&gt;0,J14/L14,IF(J14&gt;0,1,0)))</f>
        <v>0</v>
      </c>
      <c r="L14" s="984">
        <f t="shared" si="2"/>
        <v>0</v>
      </c>
      <c r="M14" s="985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939">
        <v>11012879</v>
      </c>
      <c r="C15" s="754">
        <f t="shared" si="0"/>
        <v>1</v>
      </c>
      <c r="D15" s="955">
        <v>0</v>
      </c>
      <c r="E15" s="756">
        <f>IF(ISBLANK(D15),"  ",IF(H15&gt;0,D15/H15,IF(D15&gt;0,1,0)))</f>
        <v>0</v>
      </c>
      <c r="F15" s="964">
        <f t="shared" si="1"/>
        <v>11012879</v>
      </c>
      <c r="G15" s="757">
        <f>IF(ISBLANK(F15),"  ",IF(F76&gt;0,F15/F76,IF(F15&gt;0,1,0)))</f>
        <v>1.7433336108851825</v>
      </c>
      <c r="H15" s="978">
        <v>0</v>
      </c>
      <c r="I15" s="979">
        <f>IF(ISBLANK(H15),"  ",IF(L15&gt;0,H15/L15,IF(H15&gt;0,1,0)))</f>
        <v>0</v>
      </c>
      <c r="J15" s="491">
        <v>0</v>
      </c>
      <c r="K15" s="980">
        <f>IF(ISBLANK(J15),"  ",IF(L15&gt;0,J15/L15,IF(J15&gt;0,1,0)))</f>
        <v>0</v>
      </c>
      <c r="L15" s="605">
        <f t="shared" si="2"/>
        <v>0</v>
      </c>
      <c r="M15" s="981">
        <f>IF(ISBLANK(L15),"  ",IF(L76&gt;0,L15/L76,IF(L15&gt;0,1,0)))</f>
        <v>0</v>
      </c>
      <c r="N15" s="286"/>
    </row>
    <row r="16" spans="1:17" s="266" customFormat="1" ht="44.25" x14ac:dyDescent="0.55000000000000004">
      <c r="A16" s="67" t="s">
        <v>16</v>
      </c>
      <c r="B16" s="938">
        <v>0</v>
      </c>
      <c r="C16" s="679">
        <f t="shared" si="0"/>
        <v>0</v>
      </c>
      <c r="D16" s="954">
        <v>0</v>
      </c>
      <c r="E16" s="681">
        <f t="shared" si="0"/>
        <v>0</v>
      </c>
      <c r="F16" s="965">
        <f t="shared" si="1"/>
        <v>0</v>
      </c>
      <c r="G16" s="683">
        <f>IF(ISBLANK(F16),"  ",IF(F75&gt;0,F16/F75,IF(F16&gt;0,1,0)))</f>
        <v>0</v>
      </c>
      <c r="H16" s="548">
        <v>0</v>
      </c>
      <c r="I16" s="679">
        <f t="shared" ref="I16:I33" si="3">IF(ISBLANK(H16),"  ",IF(L16&gt;0,H16/L16,IF(H16&gt;0,1,0)))</f>
        <v>0</v>
      </c>
      <c r="J16" s="514">
        <v>0</v>
      </c>
      <c r="K16" s="681">
        <f t="shared" ref="K16:K33" si="4">IF(ISBLANK(J16),"  ",IF(L16&gt;0,J16/L16,IF(J16&gt;0,1,0)))</f>
        <v>0</v>
      </c>
      <c r="L16" s="550">
        <f t="shared" ref="L16:L33" si="5">J16+H16</f>
        <v>0</v>
      </c>
      <c r="M16" s="683">
        <f t="shared" ref="M16:M33" si="6">IF(ISBLANK(L16),"  ",IF(L78&gt;0,L16/L78,IF(L16&gt;0,1,0)))</f>
        <v>0</v>
      </c>
      <c r="N16" s="286"/>
    </row>
    <row r="17" spans="1:14" s="266" customFormat="1" ht="44.25" x14ac:dyDescent="0.55000000000000004">
      <c r="A17" s="69" t="s">
        <v>17</v>
      </c>
      <c r="B17" s="940">
        <v>0</v>
      </c>
      <c r="C17" s="749">
        <f t="shared" si="0"/>
        <v>0</v>
      </c>
      <c r="D17" s="955">
        <v>0</v>
      </c>
      <c r="E17" s="750">
        <f t="shared" si="0"/>
        <v>0</v>
      </c>
      <c r="F17" s="966">
        <f t="shared" si="1"/>
        <v>0</v>
      </c>
      <c r="G17" s="752">
        <f>IF(ISBLANK(F17),"  ",IF(F75&gt;0,F17/F75,IF(F17&gt;0,1,0)))</f>
        <v>0</v>
      </c>
      <c r="H17" s="516">
        <v>0</v>
      </c>
      <c r="I17" s="58">
        <f t="shared" si="3"/>
        <v>0</v>
      </c>
      <c r="J17" s="511">
        <v>0</v>
      </c>
      <c r="K17" s="60">
        <f t="shared" si="4"/>
        <v>0</v>
      </c>
      <c r="L17" s="517">
        <f t="shared" si="5"/>
        <v>0</v>
      </c>
      <c r="M17" s="62">
        <f t="shared" si="6"/>
        <v>0</v>
      </c>
      <c r="N17" s="286"/>
    </row>
    <row r="18" spans="1:14" s="266" customFormat="1" ht="44.25" x14ac:dyDescent="0.55000000000000004">
      <c r="A18" s="69" t="s">
        <v>18</v>
      </c>
      <c r="B18" s="940">
        <v>0</v>
      </c>
      <c r="C18" s="749">
        <f t="shared" si="0"/>
        <v>0</v>
      </c>
      <c r="D18" s="955">
        <v>0</v>
      </c>
      <c r="E18" s="750">
        <f t="shared" si="0"/>
        <v>0</v>
      </c>
      <c r="F18" s="966">
        <f t="shared" si="1"/>
        <v>0</v>
      </c>
      <c r="G18" s="752">
        <f>IF(ISBLANK(F18),"  ",IF(F75&gt;0,F18/F75,IF(F18&gt;0,1,0)))</f>
        <v>0</v>
      </c>
      <c r="H18" s="516">
        <v>0</v>
      </c>
      <c r="I18" s="58">
        <f t="shared" si="3"/>
        <v>0</v>
      </c>
      <c r="J18" s="511">
        <v>0</v>
      </c>
      <c r="K18" s="60">
        <f t="shared" si="4"/>
        <v>0</v>
      </c>
      <c r="L18" s="517">
        <f t="shared" si="5"/>
        <v>0</v>
      </c>
      <c r="M18" s="62">
        <f t="shared" si="6"/>
        <v>0</v>
      </c>
      <c r="N18" s="286"/>
    </row>
    <row r="19" spans="1:14" s="266" customFormat="1" ht="44.25" x14ac:dyDescent="0.55000000000000004">
      <c r="A19" s="69" t="s">
        <v>19</v>
      </c>
      <c r="B19" s="940">
        <v>0</v>
      </c>
      <c r="C19" s="749">
        <f t="shared" si="0"/>
        <v>0</v>
      </c>
      <c r="D19" s="955">
        <v>0</v>
      </c>
      <c r="E19" s="750">
        <f t="shared" si="0"/>
        <v>0</v>
      </c>
      <c r="F19" s="966">
        <f t="shared" si="1"/>
        <v>0</v>
      </c>
      <c r="G19" s="752">
        <f>IF(ISBLANK(F19),"  ",IF(F75&gt;0,F19/F75,IF(F19&gt;0,1,0)))</f>
        <v>0</v>
      </c>
      <c r="H19" s="516">
        <v>0</v>
      </c>
      <c r="I19" s="58">
        <f t="shared" si="3"/>
        <v>0</v>
      </c>
      <c r="J19" s="511">
        <v>0</v>
      </c>
      <c r="K19" s="60">
        <f t="shared" si="4"/>
        <v>0</v>
      </c>
      <c r="L19" s="517">
        <f t="shared" si="5"/>
        <v>0</v>
      </c>
      <c r="M19" s="62">
        <f t="shared" si="6"/>
        <v>0</v>
      </c>
      <c r="N19" s="286"/>
    </row>
    <row r="20" spans="1:14" s="266" customFormat="1" ht="44.25" x14ac:dyDescent="0.55000000000000004">
      <c r="A20" s="69" t="s">
        <v>20</v>
      </c>
      <c r="B20" s="940">
        <v>0</v>
      </c>
      <c r="C20" s="749">
        <f t="shared" si="0"/>
        <v>0</v>
      </c>
      <c r="D20" s="955">
        <v>0</v>
      </c>
      <c r="E20" s="750">
        <f t="shared" si="0"/>
        <v>0</v>
      </c>
      <c r="F20" s="966">
        <f t="shared" si="1"/>
        <v>0</v>
      </c>
      <c r="G20" s="752">
        <f>IF(ISBLANK(F20),"  ",IF(F76&gt;0,F20/F76,IF(F20&gt;0,1,0)))</f>
        <v>0</v>
      </c>
      <c r="H20" s="516">
        <v>0</v>
      </c>
      <c r="I20" s="58">
        <f t="shared" si="3"/>
        <v>0</v>
      </c>
      <c r="J20" s="511">
        <v>0</v>
      </c>
      <c r="K20" s="60">
        <f t="shared" si="4"/>
        <v>0</v>
      </c>
      <c r="L20" s="517">
        <f t="shared" si="5"/>
        <v>0</v>
      </c>
      <c r="M20" s="62">
        <f t="shared" si="6"/>
        <v>0</v>
      </c>
      <c r="N20" s="286"/>
    </row>
    <row r="21" spans="1:14" s="266" customFormat="1" ht="44.25" x14ac:dyDescent="0.55000000000000004">
      <c r="A21" s="69" t="s">
        <v>21</v>
      </c>
      <c r="B21" s="940">
        <v>0</v>
      </c>
      <c r="C21" s="749">
        <f t="shared" si="0"/>
        <v>0</v>
      </c>
      <c r="D21" s="955">
        <v>0</v>
      </c>
      <c r="E21" s="750">
        <f t="shared" si="0"/>
        <v>0</v>
      </c>
      <c r="F21" s="966">
        <f t="shared" si="1"/>
        <v>0</v>
      </c>
      <c r="G21" s="752">
        <f>IF(ISBLANK(F21),"  ",IF(F75&gt;0,F21/F75,IF(F21&gt;0,1,0)))</f>
        <v>0</v>
      </c>
      <c r="H21" s="516">
        <v>0</v>
      </c>
      <c r="I21" s="58">
        <f t="shared" si="3"/>
        <v>0</v>
      </c>
      <c r="J21" s="511">
        <v>0</v>
      </c>
      <c r="K21" s="60">
        <f t="shared" si="4"/>
        <v>0</v>
      </c>
      <c r="L21" s="517">
        <f t="shared" si="5"/>
        <v>0</v>
      </c>
      <c r="M21" s="62">
        <f t="shared" si="6"/>
        <v>0</v>
      </c>
      <c r="N21" s="286"/>
    </row>
    <row r="22" spans="1:14" s="266" customFormat="1" ht="44.25" x14ac:dyDescent="0.55000000000000004">
      <c r="A22" s="69" t="s">
        <v>22</v>
      </c>
      <c r="B22" s="940">
        <v>0</v>
      </c>
      <c r="C22" s="749">
        <f t="shared" si="0"/>
        <v>0</v>
      </c>
      <c r="D22" s="955">
        <v>0</v>
      </c>
      <c r="E22" s="750">
        <f t="shared" si="0"/>
        <v>0</v>
      </c>
      <c r="F22" s="966">
        <f t="shared" si="1"/>
        <v>0</v>
      </c>
      <c r="G22" s="752">
        <f>IF(ISBLANK(F22),"  ",IF(F75&gt;0,F22/F75,IF(F22&gt;0,1,0)))</f>
        <v>0</v>
      </c>
      <c r="H22" s="516">
        <v>0</v>
      </c>
      <c r="I22" s="58">
        <f t="shared" si="3"/>
        <v>0</v>
      </c>
      <c r="J22" s="511">
        <v>0</v>
      </c>
      <c r="K22" s="60">
        <f t="shared" si="4"/>
        <v>0</v>
      </c>
      <c r="L22" s="517">
        <f t="shared" si="5"/>
        <v>0</v>
      </c>
      <c r="M22" s="62">
        <f t="shared" si="6"/>
        <v>0</v>
      </c>
      <c r="N22" s="286"/>
    </row>
    <row r="23" spans="1:14" s="266" customFormat="1" ht="44.25" x14ac:dyDescent="0.55000000000000004">
      <c r="A23" s="69" t="s">
        <v>23</v>
      </c>
      <c r="B23" s="940">
        <v>0</v>
      </c>
      <c r="C23" s="749">
        <f t="shared" si="0"/>
        <v>0</v>
      </c>
      <c r="D23" s="955">
        <v>0</v>
      </c>
      <c r="E23" s="750">
        <f t="shared" si="0"/>
        <v>0</v>
      </c>
      <c r="F23" s="966">
        <f t="shared" si="1"/>
        <v>0</v>
      </c>
      <c r="G23" s="752">
        <f>IF(ISBLANK(F23),"  ",IF(F75&gt;0,F23/F75,IF(F23&gt;0,1,0)))</f>
        <v>0</v>
      </c>
      <c r="H23" s="516">
        <v>0</v>
      </c>
      <c r="I23" s="58">
        <f t="shared" si="3"/>
        <v>0</v>
      </c>
      <c r="J23" s="511">
        <v>0</v>
      </c>
      <c r="K23" s="60">
        <f t="shared" si="4"/>
        <v>0</v>
      </c>
      <c r="L23" s="517">
        <f t="shared" si="5"/>
        <v>0</v>
      </c>
      <c r="M23" s="62">
        <f t="shared" si="6"/>
        <v>0</v>
      </c>
      <c r="N23" s="286"/>
    </row>
    <row r="24" spans="1:14" s="266" customFormat="1" ht="44.25" x14ac:dyDescent="0.55000000000000004">
      <c r="A24" s="69" t="s">
        <v>24</v>
      </c>
      <c r="B24" s="940">
        <v>0</v>
      </c>
      <c r="C24" s="749">
        <f t="shared" si="0"/>
        <v>0</v>
      </c>
      <c r="D24" s="955">
        <v>0</v>
      </c>
      <c r="E24" s="750">
        <f t="shared" si="0"/>
        <v>0</v>
      </c>
      <c r="F24" s="966">
        <f t="shared" si="1"/>
        <v>0</v>
      </c>
      <c r="G24" s="752">
        <f>IF(ISBLANK(F24),"  ",IF(F75&gt;0,F24/F75,IF(F24&gt;0,1,0)))</f>
        <v>0</v>
      </c>
      <c r="H24" s="516">
        <v>0</v>
      </c>
      <c r="I24" s="58">
        <f t="shared" si="3"/>
        <v>0</v>
      </c>
      <c r="J24" s="511">
        <v>0</v>
      </c>
      <c r="K24" s="60">
        <f t="shared" si="4"/>
        <v>0</v>
      </c>
      <c r="L24" s="517">
        <f t="shared" si="5"/>
        <v>0</v>
      </c>
      <c r="M24" s="62">
        <f t="shared" si="6"/>
        <v>0</v>
      </c>
      <c r="N24" s="286"/>
    </row>
    <row r="25" spans="1:14" s="266" customFormat="1" ht="44.25" x14ac:dyDescent="0.55000000000000004">
      <c r="A25" s="69" t="s">
        <v>25</v>
      </c>
      <c r="B25" s="940">
        <v>0</v>
      </c>
      <c r="C25" s="749">
        <f t="shared" si="0"/>
        <v>0</v>
      </c>
      <c r="D25" s="955">
        <v>0</v>
      </c>
      <c r="E25" s="750">
        <f t="shared" si="0"/>
        <v>0</v>
      </c>
      <c r="F25" s="966">
        <f t="shared" si="1"/>
        <v>0</v>
      </c>
      <c r="G25" s="752">
        <f>IF(ISBLANK(F25),"  ",IF(F75&gt;0,F25/F75,IF(F25&gt;0,1,0)))</f>
        <v>0</v>
      </c>
      <c r="H25" s="516">
        <v>0</v>
      </c>
      <c r="I25" s="58">
        <f t="shared" si="3"/>
        <v>0</v>
      </c>
      <c r="J25" s="511">
        <v>0</v>
      </c>
      <c r="K25" s="60">
        <f t="shared" si="4"/>
        <v>0</v>
      </c>
      <c r="L25" s="517">
        <f t="shared" si="5"/>
        <v>0</v>
      </c>
      <c r="M25" s="62">
        <f t="shared" si="6"/>
        <v>0</v>
      </c>
      <c r="N25" s="286"/>
    </row>
    <row r="26" spans="1:14" s="266" customFormat="1" ht="44.25" x14ac:dyDescent="0.55000000000000004">
      <c r="A26" s="69" t="s">
        <v>26</v>
      </c>
      <c r="B26" s="940">
        <v>0</v>
      </c>
      <c r="C26" s="749">
        <f t="shared" si="0"/>
        <v>0</v>
      </c>
      <c r="D26" s="955">
        <v>0</v>
      </c>
      <c r="E26" s="750">
        <f t="shared" si="0"/>
        <v>0</v>
      </c>
      <c r="F26" s="966">
        <f t="shared" si="1"/>
        <v>0</v>
      </c>
      <c r="G26" s="752">
        <f>IF(ISBLANK(F26),"  ",IF(F75&gt;0,F26/F75,IF(F26&gt;0,1,0)))</f>
        <v>0</v>
      </c>
      <c r="H26" s="516">
        <v>0</v>
      </c>
      <c r="I26" s="58">
        <f t="shared" si="3"/>
        <v>0</v>
      </c>
      <c r="J26" s="511">
        <v>0</v>
      </c>
      <c r="K26" s="60">
        <f t="shared" si="4"/>
        <v>0</v>
      </c>
      <c r="L26" s="517">
        <f t="shared" si="5"/>
        <v>0</v>
      </c>
      <c r="M26" s="62">
        <f t="shared" si="6"/>
        <v>0</v>
      </c>
      <c r="N26" s="286"/>
    </row>
    <row r="27" spans="1:14" s="266" customFormat="1" ht="44.25" x14ac:dyDescent="0.55000000000000004">
      <c r="A27" s="69" t="s">
        <v>27</v>
      </c>
      <c r="B27" s="940">
        <v>0</v>
      </c>
      <c r="C27" s="749">
        <f t="shared" si="0"/>
        <v>0</v>
      </c>
      <c r="D27" s="955">
        <v>0</v>
      </c>
      <c r="E27" s="750">
        <f t="shared" si="0"/>
        <v>0</v>
      </c>
      <c r="F27" s="966">
        <f t="shared" si="1"/>
        <v>0</v>
      </c>
      <c r="G27" s="752">
        <f>IF(ISBLANK(F27),"  ",IF(F75&gt;0,F27/F75,IF(F27&gt;0,1,0)))</f>
        <v>0</v>
      </c>
      <c r="H27" s="516">
        <v>0</v>
      </c>
      <c r="I27" s="58">
        <f t="shared" si="3"/>
        <v>0</v>
      </c>
      <c r="J27" s="511">
        <v>0</v>
      </c>
      <c r="K27" s="60">
        <f t="shared" si="4"/>
        <v>0</v>
      </c>
      <c r="L27" s="517">
        <f t="shared" si="5"/>
        <v>0</v>
      </c>
      <c r="M27" s="62">
        <f t="shared" si="6"/>
        <v>0</v>
      </c>
      <c r="N27" s="286"/>
    </row>
    <row r="28" spans="1:14" s="266" customFormat="1" ht="44.25" x14ac:dyDescent="0.55000000000000004">
      <c r="A28" s="71" t="s">
        <v>28</v>
      </c>
      <c r="B28" s="940">
        <v>0</v>
      </c>
      <c r="C28" s="749">
        <f t="shared" si="0"/>
        <v>0</v>
      </c>
      <c r="D28" s="955">
        <v>0</v>
      </c>
      <c r="E28" s="750">
        <f t="shared" si="0"/>
        <v>0</v>
      </c>
      <c r="F28" s="966">
        <f t="shared" si="1"/>
        <v>0</v>
      </c>
      <c r="G28" s="752">
        <f>IF(ISBLANK(F28),"  ",IF(F75&gt;0,F28/F75,IF(F28&gt;0,1,0)))</f>
        <v>0</v>
      </c>
      <c r="H28" s="516">
        <v>0</v>
      </c>
      <c r="I28" s="58">
        <f t="shared" si="3"/>
        <v>0</v>
      </c>
      <c r="J28" s="511">
        <v>0</v>
      </c>
      <c r="K28" s="60">
        <f t="shared" si="4"/>
        <v>0</v>
      </c>
      <c r="L28" s="517">
        <f t="shared" si="5"/>
        <v>0</v>
      </c>
      <c r="M28" s="62">
        <f t="shared" si="6"/>
        <v>0</v>
      </c>
      <c r="N28" s="286"/>
    </row>
    <row r="29" spans="1:14" s="266" customFormat="1" ht="44.25" x14ac:dyDescent="0.55000000000000004">
      <c r="A29" s="71" t="s">
        <v>29</v>
      </c>
      <c r="B29" s="940">
        <v>0</v>
      </c>
      <c r="C29" s="749">
        <f t="shared" si="0"/>
        <v>0</v>
      </c>
      <c r="D29" s="955">
        <v>0</v>
      </c>
      <c r="E29" s="750">
        <f t="shared" si="0"/>
        <v>0</v>
      </c>
      <c r="F29" s="966">
        <f t="shared" si="1"/>
        <v>0</v>
      </c>
      <c r="G29" s="752">
        <f>IF(ISBLANK(F29),"  ",IF(F75&gt;0,F29/F75,IF(F29&gt;0,1,0)))</f>
        <v>0</v>
      </c>
      <c r="H29" s="516">
        <v>0</v>
      </c>
      <c r="I29" s="58">
        <f t="shared" si="3"/>
        <v>0</v>
      </c>
      <c r="J29" s="511">
        <v>0</v>
      </c>
      <c r="K29" s="60">
        <f t="shared" si="4"/>
        <v>0</v>
      </c>
      <c r="L29" s="517">
        <f t="shared" si="5"/>
        <v>0</v>
      </c>
      <c r="M29" s="62">
        <f t="shared" si="6"/>
        <v>0</v>
      </c>
      <c r="N29" s="286"/>
    </row>
    <row r="30" spans="1:14" s="266" customFormat="1" ht="44.25" x14ac:dyDescent="0.55000000000000004">
      <c r="A30" s="71" t="s">
        <v>30</v>
      </c>
      <c r="B30" s="940">
        <v>0</v>
      </c>
      <c r="C30" s="749">
        <f t="shared" si="0"/>
        <v>0</v>
      </c>
      <c r="D30" s="955">
        <v>0</v>
      </c>
      <c r="E30" s="750">
        <f>IF(ISBLANK(D30),"  ",IF(H30&gt;0,D30/H30,IF(D30&gt;0,1,0)))</f>
        <v>0</v>
      </c>
      <c r="F30" s="966">
        <f t="shared" si="1"/>
        <v>0</v>
      </c>
      <c r="G30" s="752">
        <f>IF(ISBLANK(F30),"  ",IF(F76&gt;0,F30/F76,IF(F30&gt;0,1,0)))</f>
        <v>0</v>
      </c>
      <c r="H30" s="516">
        <v>0</v>
      </c>
      <c r="I30" s="58">
        <f t="shared" si="3"/>
        <v>0</v>
      </c>
      <c r="J30" s="511">
        <v>0</v>
      </c>
      <c r="K30" s="60">
        <f t="shared" si="4"/>
        <v>0</v>
      </c>
      <c r="L30" s="517">
        <f t="shared" si="5"/>
        <v>0</v>
      </c>
      <c r="M30" s="62">
        <f t="shared" si="6"/>
        <v>0</v>
      </c>
      <c r="N30" s="286"/>
    </row>
    <row r="31" spans="1:14" s="266" customFormat="1" ht="44.25" x14ac:dyDescent="0.55000000000000004">
      <c r="A31" s="71" t="s">
        <v>31</v>
      </c>
      <c r="B31" s="940">
        <v>0</v>
      </c>
      <c r="C31" s="749">
        <f t="shared" si="0"/>
        <v>0</v>
      </c>
      <c r="D31" s="955">
        <v>0</v>
      </c>
      <c r="E31" s="750">
        <f>IF(ISBLANK(D31),"  ",IF(H31&gt;0,D31/H31,IF(D31&gt;0,1,0)))</f>
        <v>0</v>
      </c>
      <c r="F31" s="966">
        <f t="shared" si="1"/>
        <v>0</v>
      </c>
      <c r="G31" s="752">
        <f>IF(ISBLANK(F31),"  ",IF(F77&gt;0,F31/F77,IF(F31&gt;0,1,0)))</f>
        <v>0</v>
      </c>
      <c r="H31" s="516">
        <v>0</v>
      </c>
      <c r="I31" s="58">
        <f t="shared" si="3"/>
        <v>0</v>
      </c>
      <c r="J31" s="511">
        <v>0</v>
      </c>
      <c r="K31" s="60">
        <f t="shared" si="4"/>
        <v>0</v>
      </c>
      <c r="L31" s="517">
        <f t="shared" si="5"/>
        <v>0</v>
      </c>
      <c r="M31" s="62">
        <f t="shared" si="6"/>
        <v>0</v>
      </c>
      <c r="N31" s="286"/>
    </row>
    <row r="32" spans="1:14" s="266" customFormat="1" ht="44.25" x14ac:dyDescent="0.55000000000000004">
      <c r="A32" s="71" t="s">
        <v>32</v>
      </c>
      <c r="B32" s="940">
        <v>0</v>
      </c>
      <c r="C32" s="749">
        <f t="shared" si="0"/>
        <v>0</v>
      </c>
      <c r="D32" s="955">
        <v>0</v>
      </c>
      <c r="E32" s="750">
        <f>IF(ISBLANK(D32),"  ",IF(H32&gt;0,D32/H32,IF(D32&gt;0,1,0)))</f>
        <v>0</v>
      </c>
      <c r="F32" s="966">
        <f t="shared" si="1"/>
        <v>0</v>
      </c>
      <c r="G32" s="752">
        <f>IF(ISBLANK(F32),"  ",IF(F78&gt;0,F32/F78,IF(F32&gt;0,1,0)))</f>
        <v>0</v>
      </c>
      <c r="H32" s="516">
        <v>0</v>
      </c>
      <c r="I32" s="58">
        <f t="shared" si="3"/>
        <v>0</v>
      </c>
      <c r="J32" s="511">
        <v>0</v>
      </c>
      <c r="K32" s="60">
        <f t="shared" si="4"/>
        <v>0</v>
      </c>
      <c r="L32" s="517">
        <f t="shared" si="5"/>
        <v>0</v>
      </c>
      <c r="M32" s="62">
        <f t="shared" si="6"/>
        <v>0</v>
      </c>
      <c r="N32" s="286"/>
    </row>
    <row r="33" spans="1:14" s="266" customFormat="1" ht="44.25" x14ac:dyDescent="0.55000000000000004">
      <c r="A33" s="132" t="s">
        <v>76</v>
      </c>
      <c r="B33" s="940">
        <v>0</v>
      </c>
      <c r="C33" s="749">
        <v>0</v>
      </c>
      <c r="D33" s="955">
        <v>0</v>
      </c>
      <c r="E33" s="750">
        <v>0</v>
      </c>
      <c r="F33" s="966">
        <v>0</v>
      </c>
      <c r="G33" s="752">
        <v>0</v>
      </c>
      <c r="H33" s="516">
        <v>0</v>
      </c>
      <c r="I33" s="58">
        <f t="shared" si="3"/>
        <v>0</v>
      </c>
      <c r="J33" s="511">
        <v>0</v>
      </c>
      <c r="K33" s="60">
        <f t="shared" si="4"/>
        <v>0</v>
      </c>
      <c r="L33" s="517">
        <f t="shared" si="5"/>
        <v>0</v>
      </c>
      <c r="M33" s="62">
        <f t="shared" si="6"/>
        <v>0</v>
      </c>
      <c r="N33" s="286"/>
    </row>
    <row r="34" spans="1:14" s="266" customFormat="1" ht="44.25" x14ac:dyDescent="0.55000000000000004">
      <c r="A34" s="71" t="s">
        <v>33</v>
      </c>
      <c r="B34" s="940">
        <v>11012879</v>
      </c>
      <c r="C34" s="749">
        <f t="shared" si="0"/>
        <v>1</v>
      </c>
      <c r="D34" s="955">
        <v>0</v>
      </c>
      <c r="E34" s="750">
        <f t="shared" si="0"/>
        <v>0</v>
      </c>
      <c r="F34" s="966">
        <f t="shared" si="1"/>
        <v>11012879</v>
      </c>
      <c r="G34" s="752">
        <f>IF(ISBLANK(F34),"  ",IF(F75&gt;0,F34/F75,IF(F34&gt;0,1,0)))</f>
        <v>1</v>
      </c>
      <c r="H34" s="493">
        <v>0</v>
      </c>
      <c r="I34" s="58">
        <f t="shared" ref="I34" si="7">IF(ISBLANK(H34),"  ",IF(L34&gt;0,H34/L34,IF(H34&gt;0,1,0)))</f>
        <v>0</v>
      </c>
      <c r="J34" s="502">
        <v>0</v>
      </c>
      <c r="K34" s="60">
        <f t="shared" ref="K34" si="8">IF(ISBLANK(J34),"  ",IF(L34&gt;0,J34/L34,IF(J34&gt;0,1,0)))</f>
        <v>0</v>
      </c>
      <c r="L34" s="505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941"/>
      <c r="C35" s="759" t="s">
        <v>4</v>
      </c>
      <c r="D35" s="955"/>
      <c r="E35" s="760" t="s">
        <v>4</v>
      </c>
      <c r="F35" s="966"/>
      <c r="G35" s="761" t="s">
        <v>4</v>
      </c>
      <c r="H35" s="494" t="s">
        <v>4</v>
      </c>
      <c r="I35" s="74" t="s">
        <v>4</v>
      </c>
      <c r="J35" s="502"/>
      <c r="K35" s="75" t="s">
        <v>4</v>
      </c>
      <c r="L35" s="505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986">
        <v>0</v>
      </c>
      <c r="C36" s="679">
        <f t="shared" si="0"/>
        <v>0</v>
      </c>
      <c r="D36" s="987">
        <v>0</v>
      </c>
      <c r="E36" s="681">
        <f t="shared" si="0"/>
        <v>0</v>
      </c>
      <c r="F36" s="988">
        <f>D36+B36</f>
        <v>0</v>
      </c>
      <c r="G36" s="683">
        <f>IF(ISBLANK(F36),"  ",IF(F75&gt;0,F36/F75,IF(F36&gt;0,1,0)))</f>
        <v>0</v>
      </c>
      <c r="H36" s="513">
        <v>0</v>
      </c>
      <c r="I36" s="52">
        <f>IF(ISBLANK(H36),"  ",IF(L36&gt;0,H36/L36,IF(H36&gt;0,1,0)))</f>
        <v>0</v>
      </c>
      <c r="J36" s="514">
        <v>0</v>
      </c>
      <c r="K36" s="54">
        <f>IF(ISBLANK(J36),"  ",IF(L36&gt;0,J36/L36,IF(J36&gt;0,1,0)))</f>
        <v>0</v>
      </c>
      <c r="L36" s="550">
        <f t="shared" ref="L36" si="9">J36+H36</f>
        <v>0</v>
      </c>
      <c r="M36" s="56">
        <f>IF(ISBLANK(L36),"  ",IF(L99&gt;0,L36/L99,IF(L36&gt;0,1,0)))</f>
        <v>0</v>
      </c>
      <c r="N36" s="286"/>
    </row>
    <row r="37" spans="1:14" s="266" customFormat="1" ht="45" x14ac:dyDescent="0.6">
      <c r="A37" s="293" t="s">
        <v>36</v>
      </c>
      <c r="B37" s="941"/>
      <c r="C37" s="759" t="s">
        <v>4</v>
      </c>
      <c r="D37" s="955"/>
      <c r="E37" s="760" t="s">
        <v>4</v>
      </c>
      <c r="F37" s="966"/>
      <c r="G37" s="761" t="s">
        <v>4</v>
      </c>
      <c r="H37" s="488"/>
      <c r="I37" s="74" t="s">
        <v>4</v>
      </c>
      <c r="J37" s="487"/>
      <c r="K37" s="75" t="s">
        <v>4</v>
      </c>
      <c r="L37" s="310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976">
        <v>-8104409</v>
      </c>
      <c r="C38" s="749">
        <f t="shared" si="0"/>
        <v>0</v>
      </c>
      <c r="D38" s="956">
        <v>0</v>
      </c>
      <c r="E38" s="750">
        <f t="shared" si="0"/>
        <v>0</v>
      </c>
      <c r="F38" s="977">
        <f>D38+B38</f>
        <v>-8104409</v>
      </c>
      <c r="G38" s="752">
        <f>IF(ISBLANK(F38),"  ",IF(F75&gt;0,F38/F75,IF(F38&gt;0,1,0)))</f>
        <v>0</v>
      </c>
      <c r="H38" s="495">
        <v>0</v>
      </c>
      <c r="I38" s="58">
        <f>IF(ISBLANK(H38),"  ",IF(L38&gt;0,H38/L38,IF(H38&gt;0,1,0)))</f>
        <v>0</v>
      </c>
      <c r="J38" s="506">
        <v>0</v>
      </c>
      <c r="K38" s="60">
        <f>IF(ISBLANK(J38),"  ",IF(L38&gt;0,J38/L38,IF(J38&gt;0,1,0)))</f>
        <v>0</v>
      </c>
      <c r="L38" s="507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942"/>
      <c r="C39" s="749" t="str">
        <f t="shared" si="0"/>
        <v xml:space="preserve">  </v>
      </c>
      <c r="D39" s="956"/>
      <c r="E39" s="750" t="str">
        <f t="shared" si="0"/>
        <v xml:space="preserve">  </v>
      </c>
      <c r="F39" s="966">
        <f>D39+B39</f>
        <v>0</v>
      </c>
      <c r="G39" s="752">
        <f>IF(ISBLANK(F39),"  ",IF(F75&gt;0,F39/F75,IF(F39&gt;0,1,0)))</f>
        <v>0</v>
      </c>
      <c r="H39" s="495"/>
      <c r="I39" s="58" t="str">
        <f>IF(ISBLANK(H39),"  ",IF(L39&gt;0,H39/L39,IF(H39&gt;0,1,0)))</f>
        <v xml:space="preserve">  </v>
      </c>
      <c r="J39" s="506"/>
      <c r="K39" s="60" t="str">
        <f>IF(ISBLANK(J39),"  ",IF(L39&gt;0,J39/L39,IF(J39&gt;0,1,0)))</f>
        <v xml:space="preserve">  </v>
      </c>
      <c r="L39" s="505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943">
        <v>6317138</v>
      </c>
      <c r="C40" s="766">
        <f t="shared" si="0"/>
        <v>1</v>
      </c>
      <c r="D40" s="943">
        <v>0</v>
      </c>
      <c r="E40" s="767">
        <f t="shared" si="0"/>
        <v>0</v>
      </c>
      <c r="F40" s="943">
        <f>F39+F38+F36+F34+F29+F28+F26+F27+F25+F24+F23+F22+F21+F20+F19+F18+F17+F16+F14+F13+F30+F31+F32</f>
        <v>6317138</v>
      </c>
      <c r="G40" s="768">
        <f>IF(ISBLANK(F40),"  ",IF(F75&gt;0,F40/F75,IF(F40&gt;0,1,0)))</f>
        <v>1</v>
      </c>
      <c r="H40" s="496">
        <v>7047340</v>
      </c>
      <c r="I40" s="81">
        <f>IF(ISBLANK(H40),"  ",IF(L40&gt;0,H40/L40,IF(H40&gt;0,1,0)))</f>
        <v>1</v>
      </c>
      <c r="J40" s="496">
        <v>0</v>
      </c>
      <c r="K40" s="84">
        <f>IF(ISBLANK(J40),"  ",IF(L40&gt;0,J40/L40,IF(J40&gt;0,1,0)))</f>
        <v>0</v>
      </c>
      <c r="L40" s="496">
        <f>L39+L38+L36+L34+L29+L28+L26+L27+L25+L24+L23+L22+L21+L20+L19+L18+L17+L16+L14+L13+L30+L31+L32</f>
        <v>7047340</v>
      </c>
      <c r="M40" s="83">
        <f>IF(ISBLANK(L40),"  ",IF(L76&gt;0,L40/L76,IF(L40&gt;0,1,0)))</f>
        <v>1</v>
      </c>
      <c r="N40" s="269"/>
    </row>
    <row r="41" spans="1:14" s="266" customFormat="1" ht="45" x14ac:dyDescent="0.6">
      <c r="A41" s="296" t="s">
        <v>39</v>
      </c>
      <c r="B41" s="939"/>
      <c r="C41" s="759" t="s">
        <v>4</v>
      </c>
      <c r="D41" s="955"/>
      <c r="E41" s="760" t="s">
        <v>4</v>
      </c>
      <c r="F41" s="966"/>
      <c r="G41" s="761" t="s">
        <v>4</v>
      </c>
      <c r="H41" s="486"/>
      <c r="I41" s="74" t="s">
        <v>4</v>
      </c>
      <c r="J41" s="487"/>
      <c r="K41" s="75" t="s">
        <v>4</v>
      </c>
      <c r="L41" s="310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944">
        <v>0</v>
      </c>
      <c r="C42" s="679">
        <f t="shared" si="0"/>
        <v>0</v>
      </c>
      <c r="D42" s="957">
        <v>0</v>
      </c>
      <c r="E42" s="681">
        <f t="shared" si="0"/>
        <v>0</v>
      </c>
      <c r="F42" s="964">
        <f>D42+B42</f>
        <v>0</v>
      </c>
      <c r="G42" s="683">
        <v>0</v>
      </c>
      <c r="H42" s="513">
        <v>0</v>
      </c>
      <c r="I42" s="52">
        <f t="shared" ref="I42:I46" si="10">IF(ISBLANK(H42),"  ",IF(L42&gt;0,H42/L42,IF(H42&gt;0,1,0)))</f>
        <v>0</v>
      </c>
      <c r="J42" s="514">
        <v>0</v>
      </c>
      <c r="K42" s="54">
        <f t="shared" ref="K42:K46" si="11">IF(ISBLANK(J42),"  ",IF(L42&gt;0,J42/L42,IF(J42&gt;0,1,0)))</f>
        <v>0</v>
      </c>
      <c r="L42" s="550">
        <f t="shared" ref="L42:L46" si="12">J42+H42</f>
        <v>0</v>
      </c>
      <c r="M42" s="56">
        <f t="shared" ref="M42:M46" si="13">IF(ISBLANK(L42),"  ",IF(L105&gt;0,L42/L105,IF(L42&gt;0,1,0)))</f>
        <v>0</v>
      </c>
      <c r="N42" s="286"/>
    </row>
    <row r="43" spans="1:14" s="266" customFormat="1" ht="44.25" x14ac:dyDescent="0.55000000000000004">
      <c r="A43" s="297" t="s">
        <v>41</v>
      </c>
      <c r="B43" s="940">
        <v>0</v>
      </c>
      <c r="C43" s="749">
        <f t="shared" si="0"/>
        <v>0</v>
      </c>
      <c r="D43" s="955">
        <v>0</v>
      </c>
      <c r="E43" s="750">
        <f t="shared" si="0"/>
        <v>0</v>
      </c>
      <c r="F43" s="966">
        <f>D43+B43</f>
        <v>0</v>
      </c>
      <c r="G43" s="752">
        <f>IF(ISBLANK(F43),"  ",IF(D75&gt;0,F43/D75,IF(F43&gt;0,1,0)))</f>
        <v>0</v>
      </c>
      <c r="H43" s="516">
        <v>0</v>
      </c>
      <c r="I43" s="58">
        <f t="shared" si="10"/>
        <v>0</v>
      </c>
      <c r="J43" s="511">
        <v>0</v>
      </c>
      <c r="K43" s="60">
        <f t="shared" si="11"/>
        <v>0</v>
      </c>
      <c r="L43" s="517">
        <f t="shared" si="12"/>
        <v>0</v>
      </c>
      <c r="M43" s="62">
        <f t="shared" si="13"/>
        <v>0</v>
      </c>
      <c r="N43" s="286"/>
    </row>
    <row r="44" spans="1:14" s="266" customFormat="1" ht="44.25" x14ac:dyDescent="0.55000000000000004">
      <c r="A44" s="90" t="s">
        <v>42</v>
      </c>
      <c r="B44" s="940">
        <v>0</v>
      </c>
      <c r="C44" s="749">
        <f t="shared" si="0"/>
        <v>0</v>
      </c>
      <c r="D44" s="955">
        <v>0</v>
      </c>
      <c r="E44" s="750">
        <f t="shared" si="0"/>
        <v>0</v>
      </c>
      <c r="F44" s="967">
        <f>D44+B44</f>
        <v>0</v>
      </c>
      <c r="G44" s="752">
        <f>IF(ISBLANK(F44),"  ",IF(D75&gt;0,F44/D75,IF(F44&gt;0,1,0)))</f>
        <v>0</v>
      </c>
      <c r="H44" s="516">
        <v>0</v>
      </c>
      <c r="I44" s="58">
        <f t="shared" si="10"/>
        <v>0</v>
      </c>
      <c r="J44" s="511">
        <v>0</v>
      </c>
      <c r="K44" s="60">
        <f t="shared" si="11"/>
        <v>0</v>
      </c>
      <c r="L44" s="517">
        <f t="shared" si="12"/>
        <v>0</v>
      </c>
      <c r="M44" s="62">
        <f t="shared" si="13"/>
        <v>0</v>
      </c>
      <c r="N44" s="286"/>
    </row>
    <row r="45" spans="1:14" s="266" customFormat="1" ht="44.25" x14ac:dyDescent="0.55000000000000004">
      <c r="A45" s="289" t="s">
        <v>43</v>
      </c>
      <c r="B45" s="940">
        <v>0</v>
      </c>
      <c r="C45" s="749">
        <f t="shared" si="0"/>
        <v>0</v>
      </c>
      <c r="D45" s="955">
        <v>0</v>
      </c>
      <c r="E45" s="750">
        <f t="shared" si="0"/>
        <v>0</v>
      </c>
      <c r="F45" s="967">
        <f>D45+B45</f>
        <v>0</v>
      </c>
      <c r="G45" s="752">
        <f>IF(ISBLANK(F45),"  ",IF(D75&gt;0,F45/D75,IF(F45&gt;0,1,0)))</f>
        <v>0</v>
      </c>
      <c r="H45" s="516">
        <v>0</v>
      </c>
      <c r="I45" s="58">
        <f t="shared" si="10"/>
        <v>0</v>
      </c>
      <c r="J45" s="511">
        <v>0</v>
      </c>
      <c r="K45" s="60">
        <f t="shared" si="11"/>
        <v>0</v>
      </c>
      <c r="L45" s="517">
        <f t="shared" si="12"/>
        <v>0</v>
      </c>
      <c r="M45" s="62">
        <f t="shared" si="13"/>
        <v>0</v>
      </c>
      <c r="N45" s="286"/>
    </row>
    <row r="46" spans="1:14" s="266" customFormat="1" ht="44.25" x14ac:dyDescent="0.55000000000000004">
      <c r="A46" s="297" t="s">
        <v>44</v>
      </c>
      <c r="B46" s="940">
        <v>0</v>
      </c>
      <c r="C46" s="749">
        <f t="shared" si="0"/>
        <v>0</v>
      </c>
      <c r="D46" s="955">
        <v>0</v>
      </c>
      <c r="E46" s="750">
        <f t="shared" si="0"/>
        <v>0</v>
      </c>
      <c r="F46" s="967">
        <f>D46+B46</f>
        <v>0</v>
      </c>
      <c r="G46" s="752">
        <f>IF(ISBLANK(F46),"  ",IF(F75&gt;0,F46/F75,IF(F46&gt;0,1,0)))</f>
        <v>0</v>
      </c>
      <c r="H46" s="516">
        <v>0</v>
      </c>
      <c r="I46" s="58">
        <f t="shared" si="10"/>
        <v>0</v>
      </c>
      <c r="J46" s="511">
        <v>0</v>
      </c>
      <c r="K46" s="60">
        <f t="shared" si="11"/>
        <v>0</v>
      </c>
      <c r="L46" s="517">
        <f t="shared" si="12"/>
        <v>0</v>
      </c>
      <c r="M46" s="62">
        <f t="shared" si="13"/>
        <v>0</v>
      </c>
      <c r="N46" s="286"/>
    </row>
    <row r="47" spans="1:14" s="268" customFormat="1" ht="45" x14ac:dyDescent="0.6">
      <c r="A47" s="296" t="s">
        <v>45</v>
      </c>
      <c r="B47" s="945">
        <v>0</v>
      </c>
      <c r="C47" s="766">
        <f t="shared" si="0"/>
        <v>0</v>
      </c>
      <c r="D47" s="958">
        <v>0</v>
      </c>
      <c r="E47" s="767">
        <f t="shared" si="0"/>
        <v>0</v>
      </c>
      <c r="F47" s="968">
        <f>F46+F45+F44+F43+F42</f>
        <v>0</v>
      </c>
      <c r="G47" s="768">
        <f>IF(ISBLANK(F47),"  ",IF(F75&gt;0,F47/F75,IF(F47&gt;0,1,0)))</f>
        <v>0</v>
      </c>
      <c r="H47" s="497">
        <v>0</v>
      </c>
      <c r="I47" s="81">
        <f t="shared" ref="I47:I48" si="14">IF(ISBLANK(H47),"  ",IF(L47&gt;0,H47/L47,IF(H47&gt;0,1,0)))</f>
        <v>0</v>
      </c>
      <c r="J47" s="508">
        <v>0</v>
      </c>
      <c r="K47" s="84">
        <f t="shared" ref="K47:K48" si="15">IF(ISBLANK(J47),"  ",IF(L47&gt;0,J47/L47,IF(J47&gt;0,1,0)))</f>
        <v>0</v>
      </c>
      <c r="L47" s="509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131</v>
      </c>
      <c r="B48" s="946">
        <v>0</v>
      </c>
      <c r="C48" s="815">
        <f t="shared" si="0"/>
        <v>0</v>
      </c>
      <c r="D48" s="946">
        <v>0</v>
      </c>
      <c r="E48" s="767">
        <f t="shared" si="0"/>
        <v>0</v>
      </c>
      <c r="F48" s="969">
        <f>D48+B48</f>
        <v>0</v>
      </c>
      <c r="G48" s="768">
        <f>IF(ISBLANK(F48),"  ",IF(F75&gt;0,F48/F75,IF(F48&gt;0,1,0)))</f>
        <v>0</v>
      </c>
      <c r="H48" s="498">
        <v>0</v>
      </c>
      <c r="I48" s="815">
        <f t="shared" si="14"/>
        <v>0</v>
      </c>
      <c r="J48" s="498">
        <v>0</v>
      </c>
      <c r="K48" s="84">
        <f t="shared" si="15"/>
        <v>0</v>
      </c>
      <c r="L48" s="510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947"/>
      <c r="C49" s="710" t="s">
        <v>4</v>
      </c>
      <c r="D49" s="954"/>
      <c r="E49" s="711" t="s">
        <v>4</v>
      </c>
      <c r="F49" s="964"/>
      <c r="G49" s="712" t="s">
        <v>4</v>
      </c>
      <c r="H49" s="489"/>
      <c r="I49" s="99" t="s">
        <v>4</v>
      </c>
      <c r="J49" s="485"/>
      <c r="K49" s="100" t="s">
        <v>4</v>
      </c>
      <c r="L49" s="309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947">
        <v>0</v>
      </c>
      <c r="C50" s="679">
        <f t="shared" si="0"/>
        <v>0</v>
      </c>
      <c r="D50" s="954">
        <v>0</v>
      </c>
      <c r="E50" s="681">
        <f t="shared" si="0"/>
        <v>0</v>
      </c>
      <c r="F50" s="970">
        <f>D50+B50</f>
        <v>0</v>
      </c>
      <c r="G50" s="683">
        <f>IF(ISBLANK(F50),"  ",IF(F75&gt;0,F50/F75,IF(F50&gt;0,1,0)))</f>
        <v>0</v>
      </c>
      <c r="H50" s="524">
        <v>0</v>
      </c>
      <c r="I50" s="519">
        <f t="shared" ref="I50:I55" si="16">IF(ISBLANK(H50),"  ",IF(L50&gt;0,H50/L50,IF(H50&gt;0,1,0)))</f>
        <v>0</v>
      </c>
      <c r="J50" s="520">
        <v>0</v>
      </c>
      <c r="K50" s="521">
        <f t="shared" ref="K50:K55" si="17">IF(ISBLANK(J50),"  ",IF(L50&gt;0,J50/L50,IF(J50&gt;0,1,0)))</f>
        <v>0</v>
      </c>
      <c r="L50" s="522">
        <f t="shared" ref="L50:L55" si="18">J50+H50</f>
        <v>0</v>
      </c>
      <c r="M50" s="523">
        <f t="shared" ref="M50:M55" si="19">IF(ISBLANK(L50),"  ",IF(L113&gt;0,L50/L113,IF(L50&gt;0,1,0)))</f>
        <v>0</v>
      </c>
      <c r="N50" s="286"/>
    </row>
    <row r="51" spans="1:14" s="266" customFormat="1" ht="44.25" x14ac:dyDescent="0.55000000000000004">
      <c r="A51" s="289" t="s">
        <v>49</v>
      </c>
      <c r="B51" s="939">
        <v>0</v>
      </c>
      <c r="C51" s="749">
        <f t="shared" si="0"/>
        <v>0</v>
      </c>
      <c r="D51" s="955">
        <v>0</v>
      </c>
      <c r="E51" s="750">
        <f t="shared" si="0"/>
        <v>0</v>
      </c>
      <c r="F51" s="971">
        <f>D51+B51</f>
        <v>0</v>
      </c>
      <c r="G51" s="752">
        <f>IF(ISBLANK(F51),"  ",IF(F75&gt;0,F51/F75,IF(F51&gt;0,1,0)))</f>
        <v>0</v>
      </c>
      <c r="H51" s="529">
        <v>0</v>
      </c>
      <c r="I51" s="525">
        <f t="shared" si="16"/>
        <v>0</v>
      </c>
      <c r="J51" s="526">
        <v>0</v>
      </c>
      <c r="K51" s="527">
        <f t="shared" si="17"/>
        <v>0</v>
      </c>
      <c r="L51" s="504">
        <f t="shared" si="18"/>
        <v>0</v>
      </c>
      <c r="M51" s="528">
        <f t="shared" si="19"/>
        <v>0</v>
      </c>
      <c r="N51" s="286"/>
    </row>
    <row r="52" spans="1:14" s="266" customFormat="1" ht="44.25" x14ac:dyDescent="0.55000000000000004">
      <c r="A52" s="104" t="s">
        <v>50</v>
      </c>
      <c r="B52" s="948">
        <v>0</v>
      </c>
      <c r="C52" s="749">
        <f t="shared" si="0"/>
        <v>0</v>
      </c>
      <c r="D52" s="959">
        <v>0</v>
      </c>
      <c r="E52" s="750">
        <f t="shared" si="0"/>
        <v>0</v>
      </c>
      <c r="F52" s="972">
        <f>D52+B52</f>
        <v>0</v>
      </c>
      <c r="G52" s="752">
        <f>IF(ISBLANK(F52),"  ",IF(F75&gt;0,F52/F75,IF(F52&gt;0,1,0)))</f>
        <v>0</v>
      </c>
      <c r="H52" s="529">
        <v>0</v>
      </c>
      <c r="I52" s="525">
        <f t="shared" si="16"/>
        <v>0</v>
      </c>
      <c r="J52" s="526">
        <v>0</v>
      </c>
      <c r="K52" s="527">
        <f t="shared" si="17"/>
        <v>0</v>
      </c>
      <c r="L52" s="504">
        <f t="shared" si="18"/>
        <v>0</v>
      </c>
      <c r="M52" s="528">
        <f t="shared" si="19"/>
        <v>0</v>
      </c>
      <c r="N52" s="286"/>
    </row>
    <row r="53" spans="1:14" s="266" customFormat="1" ht="44.25" x14ac:dyDescent="0.55000000000000004">
      <c r="A53" s="104" t="s">
        <v>51</v>
      </c>
      <c r="B53" s="948">
        <v>0</v>
      </c>
      <c r="C53" s="749">
        <f t="shared" si="0"/>
        <v>0</v>
      </c>
      <c r="D53" s="959">
        <v>0</v>
      </c>
      <c r="E53" s="750">
        <f t="shared" si="0"/>
        <v>0</v>
      </c>
      <c r="F53" s="972">
        <f>D53+B53</f>
        <v>0</v>
      </c>
      <c r="G53" s="752">
        <f>IF(ISBLANK(F53),"  ",IF(F75&gt;0,F53/F75,IF(F53&gt;0,1,0)))</f>
        <v>0</v>
      </c>
      <c r="H53" s="529">
        <v>0</v>
      </c>
      <c r="I53" s="525">
        <f t="shared" si="16"/>
        <v>0</v>
      </c>
      <c r="J53" s="526">
        <v>0</v>
      </c>
      <c r="K53" s="527">
        <f t="shared" si="17"/>
        <v>0</v>
      </c>
      <c r="L53" s="504">
        <f t="shared" si="18"/>
        <v>0</v>
      </c>
      <c r="M53" s="528">
        <f t="shared" si="19"/>
        <v>0</v>
      </c>
      <c r="N53" s="286"/>
    </row>
    <row r="54" spans="1:14" s="266" customFormat="1" ht="44.25" x14ac:dyDescent="0.55000000000000004">
      <c r="A54" s="104" t="s">
        <v>52</v>
      </c>
      <c r="B54" s="939">
        <v>0</v>
      </c>
      <c r="C54" s="749">
        <f t="shared" si="0"/>
        <v>0</v>
      </c>
      <c r="D54" s="955">
        <v>0</v>
      </c>
      <c r="E54" s="750">
        <f t="shared" si="0"/>
        <v>0</v>
      </c>
      <c r="F54" s="971">
        <f>D54+B54</f>
        <v>0</v>
      </c>
      <c r="G54" s="752">
        <f>IF(ISBLANK(F54),"  ",IF(F75&gt;0,F54/F75,IF(F54&gt;0,1,0)))</f>
        <v>0</v>
      </c>
      <c r="H54" s="529">
        <v>0</v>
      </c>
      <c r="I54" s="525">
        <f t="shared" si="16"/>
        <v>0</v>
      </c>
      <c r="J54" s="526">
        <v>0</v>
      </c>
      <c r="K54" s="527">
        <f t="shared" si="17"/>
        <v>0</v>
      </c>
      <c r="L54" s="504">
        <f t="shared" si="18"/>
        <v>0</v>
      </c>
      <c r="M54" s="528">
        <f t="shared" si="19"/>
        <v>0</v>
      </c>
      <c r="N54" s="286"/>
    </row>
    <row r="55" spans="1:14" s="266" customFormat="1" ht="44.25" x14ac:dyDescent="0.55000000000000004">
      <c r="A55" s="289" t="s">
        <v>53</v>
      </c>
      <c r="B55" s="939">
        <v>0</v>
      </c>
      <c r="C55" s="749">
        <f t="shared" ref="C55:C67" si="20">IF(ISBLANK(B55),"  ",IF(F55&gt;0,B55/F55,IF(B55&gt;0,1,0)))</f>
        <v>0</v>
      </c>
      <c r="D55" s="955">
        <v>0</v>
      </c>
      <c r="E55" s="750">
        <f t="shared" ref="E55:E67" si="21">IF(ISBLANK(D55),"  ",IF(H55&gt;0,D55/H55,IF(D55&gt;0,1,0)))</f>
        <v>0</v>
      </c>
      <c r="F55" s="967">
        <f>F54+F53+F52+F51+F50</f>
        <v>0</v>
      </c>
      <c r="G55" s="752">
        <f>IF(ISBLANK(F55),"  ",IF(F75&gt;0,F55/F75,IF(F55&gt;0,1,0)))</f>
        <v>0</v>
      </c>
      <c r="H55" s="529">
        <v>0</v>
      </c>
      <c r="I55" s="525">
        <f t="shared" si="16"/>
        <v>0</v>
      </c>
      <c r="J55" s="526">
        <v>0</v>
      </c>
      <c r="K55" s="527">
        <f t="shared" si="17"/>
        <v>0</v>
      </c>
      <c r="L55" s="504">
        <f t="shared" si="18"/>
        <v>0</v>
      </c>
      <c r="M55" s="528">
        <f t="shared" si="19"/>
        <v>0</v>
      </c>
      <c r="N55" s="286"/>
    </row>
    <row r="56" spans="1:14" s="268" customFormat="1" ht="45" x14ac:dyDescent="0.6">
      <c r="A56" s="299" t="s">
        <v>54</v>
      </c>
      <c r="B56" s="949">
        <v>0</v>
      </c>
      <c r="C56" s="766">
        <f t="shared" si="20"/>
        <v>0</v>
      </c>
      <c r="D56" s="958">
        <v>0</v>
      </c>
      <c r="E56" s="767">
        <f t="shared" si="21"/>
        <v>0</v>
      </c>
      <c r="F56" s="973">
        <f>F55+F54+F53+F52+F51</f>
        <v>0</v>
      </c>
      <c r="G56" s="768">
        <f>IF(ISBLANK(F56),"  ",IF(F76&gt;0,F56/F76,IF(F56&gt;0,1,0)))</f>
        <v>0</v>
      </c>
      <c r="H56" s="530">
        <v>0</v>
      </c>
      <c r="I56" s="531">
        <f t="shared" ref="I56:I67" si="22">IF(ISBLANK(H56),"  ",IF(L56&gt;0,H56/L56,IF(H56&gt;0,1,0)))</f>
        <v>0</v>
      </c>
      <c r="J56" s="532">
        <v>0</v>
      </c>
      <c r="K56" s="533">
        <f t="shared" ref="K56:K67" si="23">IF(ISBLANK(J56),"  ",IF(L56&gt;0,J56/L56,IF(J56&gt;0,1,0)))</f>
        <v>0</v>
      </c>
      <c r="L56" s="534">
        <f>L55+L53+L52+L51+L50</f>
        <v>0</v>
      </c>
      <c r="M56" s="535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950">
        <v>0</v>
      </c>
      <c r="C57" s="749">
        <f t="shared" si="20"/>
        <v>0</v>
      </c>
      <c r="D57" s="960">
        <v>0</v>
      </c>
      <c r="E57" s="750">
        <f t="shared" si="21"/>
        <v>0</v>
      </c>
      <c r="F57" s="974">
        <f t="shared" ref="F57:F66" si="24">D57+B57</f>
        <v>0</v>
      </c>
      <c r="G57" s="752">
        <f>IF(ISBLANK(F57),"  ",IF(F76&gt;0,F57/F76,IF(F57&gt;0,1,0)))</f>
        <v>0</v>
      </c>
      <c r="H57" s="529">
        <v>0</v>
      </c>
      <c r="I57" s="525">
        <f t="shared" si="22"/>
        <v>0</v>
      </c>
      <c r="J57" s="526">
        <v>0</v>
      </c>
      <c r="K57" s="527">
        <f t="shared" si="23"/>
        <v>0</v>
      </c>
      <c r="L57" s="504">
        <f t="shared" ref="L57:L66" si="25">J57+H57</f>
        <v>0</v>
      </c>
      <c r="M57" s="528">
        <f t="shared" ref="M57:M66" si="26">IF(ISBLANK(L57),"  ",IF(L120&gt;0,L57/L120,IF(L57&gt;0,1,0)))</f>
        <v>0</v>
      </c>
      <c r="N57" s="286"/>
    </row>
    <row r="58" spans="1:14" s="266" customFormat="1" ht="44.25" x14ac:dyDescent="0.55000000000000004">
      <c r="A58" s="112" t="s">
        <v>56</v>
      </c>
      <c r="B58" s="940">
        <v>0</v>
      </c>
      <c r="C58" s="749">
        <f t="shared" si="20"/>
        <v>0</v>
      </c>
      <c r="D58" s="955">
        <v>0</v>
      </c>
      <c r="E58" s="750">
        <f t="shared" si="21"/>
        <v>0</v>
      </c>
      <c r="F58" s="966">
        <f t="shared" si="24"/>
        <v>0</v>
      </c>
      <c r="G58" s="752">
        <f>IF(ISBLANK(F58),"  ",IF(F76&gt;0,F58/F76,IF(F58&gt;0,1,0)))</f>
        <v>0</v>
      </c>
      <c r="H58" s="529">
        <v>0</v>
      </c>
      <c r="I58" s="525">
        <f t="shared" si="22"/>
        <v>0</v>
      </c>
      <c r="J58" s="526">
        <v>0</v>
      </c>
      <c r="K58" s="527">
        <f t="shared" si="23"/>
        <v>0</v>
      </c>
      <c r="L58" s="504">
        <f t="shared" si="25"/>
        <v>0</v>
      </c>
      <c r="M58" s="528">
        <f t="shared" si="26"/>
        <v>0</v>
      </c>
      <c r="N58" s="286"/>
    </row>
    <row r="59" spans="1:14" s="266" customFormat="1" ht="44.25" x14ac:dyDescent="0.55000000000000004">
      <c r="A59" s="90" t="s">
        <v>57</v>
      </c>
      <c r="B59" s="940">
        <v>0</v>
      </c>
      <c r="C59" s="749">
        <f t="shared" si="20"/>
        <v>0</v>
      </c>
      <c r="D59" s="955">
        <v>0</v>
      </c>
      <c r="E59" s="750">
        <f t="shared" si="21"/>
        <v>0</v>
      </c>
      <c r="F59" s="966">
        <f t="shared" si="24"/>
        <v>0</v>
      </c>
      <c r="G59" s="752">
        <f>IF(ISBLANK(F59),"  ",IF(F76&gt;0,F59/F76,IF(F59&gt;0,1,0)))</f>
        <v>0</v>
      </c>
      <c r="H59" s="529">
        <v>0</v>
      </c>
      <c r="I59" s="525">
        <f t="shared" si="22"/>
        <v>0</v>
      </c>
      <c r="J59" s="526">
        <v>0</v>
      </c>
      <c r="K59" s="527">
        <f t="shared" si="23"/>
        <v>0</v>
      </c>
      <c r="L59" s="504">
        <f t="shared" si="25"/>
        <v>0</v>
      </c>
      <c r="M59" s="528">
        <f t="shared" si="26"/>
        <v>0</v>
      </c>
      <c r="N59" s="286"/>
    </row>
    <row r="60" spans="1:14" s="266" customFormat="1" ht="44.25" x14ac:dyDescent="0.55000000000000004">
      <c r="A60" s="297" t="s">
        <v>58</v>
      </c>
      <c r="B60" s="942">
        <v>0</v>
      </c>
      <c r="C60" s="749">
        <f t="shared" si="20"/>
        <v>0</v>
      </c>
      <c r="D60" s="956">
        <v>0</v>
      </c>
      <c r="E60" s="750">
        <f t="shared" si="21"/>
        <v>0</v>
      </c>
      <c r="F60" s="967">
        <f t="shared" si="24"/>
        <v>0</v>
      </c>
      <c r="G60" s="752">
        <f>IF(ISBLANK(F60),"  ",IF(F76&gt;0,F60/F76,IF(F60&gt;0,1,0)))</f>
        <v>0</v>
      </c>
      <c r="H60" s="529">
        <v>0</v>
      </c>
      <c r="I60" s="525">
        <f t="shared" si="22"/>
        <v>0</v>
      </c>
      <c r="J60" s="526">
        <v>0</v>
      </c>
      <c r="K60" s="527">
        <f t="shared" si="23"/>
        <v>0</v>
      </c>
      <c r="L60" s="504">
        <f t="shared" si="25"/>
        <v>0</v>
      </c>
      <c r="M60" s="528">
        <f t="shared" si="26"/>
        <v>0</v>
      </c>
      <c r="N60" s="286"/>
    </row>
    <row r="61" spans="1:14" s="266" customFormat="1" ht="44.25" x14ac:dyDescent="0.55000000000000004">
      <c r="A61" s="113" t="s">
        <v>59</v>
      </c>
      <c r="B61" s="940">
        <v>0</v>
      </c>
      <c r="C61" s="749">
        <f t="shared" si="20"/>
        <v>0</v>
      </c>
      <c r="D61" s="955">
        <v>0</v>
      </c>
      <c r="E61" s="750">
        <f t="shared" si="21"/>
        <v>0</v>
      </c>
      <c r="F61" s="966">
        <f t="shared" si="24"/>
        <v>0</v>
      </c>
      <c r="G61" s="752">
        <f>IF(ISBLANK(F61),"  ",IF(F76&gt;0,F61/F76,IF(F61&gt;0,1,0)))</f>
        <v>0</v>
      </c>
      <c r="H61" s="529">
        <v>0</v>
      </c>
      <c r="I61" s="525">
        <f t="shared" si="22"/>
        <v>0</v>
      </c>
      <c r="J61" s="526">
        <v>0</v>
      </c>
      <c r="K61" s="527">
        <f t="shared" si="23"/>
        <v>0</v>
      </c>
      <c r="L61" s="504">
        <f t="shared" si="25"/>
        <v>0</v>
      </c>
      <c r="M61" s="528">
        <f t="shared" si="26"/>
        <v>0</v>
      </c>
      <c r="N61" s="286"/>
    </row>
    <row r="62" spans="1:14" s="266" customFormat="1" ht="44.25" x14ac:dyDescent="0.55000000000000004">
      <c r="A62" s="113" t="s">
        <v>60</v>
      </c>
      <c r="B62" s="940">
        <v>0</v>
      </c>
      <c r="C62" s="749">
        <f t="shared" si="20"/>
        <v>0</v>
      </c>
      <c r="D62" s="955">
        <v>0</v>
      </c>
      <c r="E62" s="750">
        <f t="shared" si="21"/>
        <v>0</v>
      </c>
      <c r="F62" s="966">
        <f t="shared" si="24"/>
        <v>0</v>
      </c>
      <c r="G62" s="752">
        <f>IF(ISBLANK(F62),"  ",IF(F76&gt;0,F62/F76,IF(F62&gt;0,1,0)))</f>
        <v>0</v>
      </c>
      <c r="H62" s="529">
        <v>0</v>
      </c>
      <c r="I62" s="525">
        <f t="shared" si="22"/>
        <v>0</v>
      </c>
      <c r="J62" s="526">
        <v>0</v>
      </c>
      <c r="K62" s="527">
        <f t="shared" si="23"/>
        <v>0</v>
      </c>
      <c r="L62" s="504">
        <f t="shared" si="25"/>
        <v>0</v>
      </c>
      <c r="M62" s="528">
        <f t="shared" si="26"/>
        <v>0</v>
      </c>
      <c r="N62" s="286"/>
    </row>
    <row r="63" spans="1:14" s="266" customFormat="1" ht="44.25" x14ac:dyDescent="0.55000000000000004">
      <c r="A63" s="114" t="s">
        <v>61</v>
      </c>
      <c r="B63" s="940">
        <v>0</v>
      </c>
      <c r="C63" s="749">
        <f t="shared" si="20"/>
        <v>0</v>
      </c>
      <c r="D63" s="955">
        <v>0</v>
      </c>
      <c r="E63" s="750">
        <f t="shared" si="21"/>
        <v>0</v>
      </c>
      <c r="F63" s="966">
        <f t="shared" si="24"/>
        <v>0</v>
      </c>
      <c r="G63" s="752">
        <f>IF(ISBLANK(F63),"  ",IF(F76&gt;0,F63/F76,IF(F63&gt;0,1,0)))</f>
        <v>0</v>
      </c>
      <c r="H63" s="529">
        <v>0</v>
      </c>
      <c r="I63" s="525">
        <f t="shared" si="22"/>
        <v>0</v>
      </c>
      <c r="J63" s="526">
        <v>0</v>
      </c>
      <c r="K63" s="527">
        <f t="shared" si="23"/>
        <v>0</v>
      </c>
      <c r="L63" s="504">
        <f t="shared" si="25"/>
        <v>0</v>
      </c>
      <c r="M63" s="528">
        <f t="shared" si="26"/>
        <v>0</v>
      </c>
      <c r="N63" s="286"/>
    </row>
    <row r="64" spans="1:14" s="266" customFormat="1" ht="44.25" x14ac:dyDescent="0.55000000000000004">
      <c r="A64" s="114" t="s">
        <v>62</v>
      </c>
      <c r="B64" s="940">
        <v>0</v>
      </c>
      <c r="C64" s="749">
        <f t="shared" si="20"/>
        <v>0</v>
      </c>
      <c r="D64" s="955">
        <v>0</v>
      </c>
      <c r="E64" s="750">
        <f t="shared" si="21"/>
        <v>0</v>
      </c>
      <c r="F64" s="966">
        <f t="shared" si="24"/>
        <v>0</v>
      </c>
      <c r="G64" s="752">
        <f>IF(ISBLANK(F64),"  ",IF(F76&gt;0,F64/F76,IF(F64&gt;0,1,0)))</f>
        <v>0</v>
      </c>
      <c r="H64" s="529">
        <v>0</v>
      </c>
      <c r="I64" s="525">
        <f t="shared" si="22"/>
        <v>0</v>
      </c>
      <c r="J64" s="526">
        <v>0</v>
      </c>
      <c r="K64" s="527">
        <f t="shared" si="23"/>
        <v>0</v>
      </c>
      <c r="L64" s="504">
        <f t="shared" si="25"/>
        <v>0</v>
      </c>
      <c r="M64" s="528">
        <f t="shared" si="26"/>
        <v>0</v>
      </c>
      <c r="N64" s="286"/>
    </row>
    <row r="65" spans="1:14" s="266" customFormat="1" ht="44.25" x14ac:dyDescent="0.55000000000000004">
      <c r="A65" s="90" t="s">
        <v>63</v>
      </c>
      <c r="B65" s="940">
        <v>0</v>
      </c>
      <c r="C65" s="749">
        <f t="shared" si="20"/>
        <v>0</v>
      </c>
      <c r="D65" s="955">
        <v>0</v>
      </c>
      <c r="E65" s="750">
        <f t="shared" si="21"/>
        <v>0</v>
      </c>
      <c r="F65" s="966">
        <f t="shared" si="24"/>
        <v>0</v>
      </c>
      <c r="G65" s="752">
        <f>IF(ISBLANK(F65),"  ",IF(F76&gt;0,F65/F76,IF(F65&gt;0,1,0)))</f>
        <v>0</v>
      </c>
      <c r="H65" s="529">
        <v>0</v>
      </c>
      <c r="I65" s="525">
        <f t="shared" si="22"/>
        <v>0</v>
      </c>
      <c r="J65" s="526">
        <v>0</v>
      </c>
      <c r="K65" s="527">
        <f t="shared" si="23"/>
        <v>0</v>
      </c>
      <c r="L65" s="504">
        <f t="shared" si="25"/>
        <v>0</v>
      </c>
      <c r="M65" s="528">
        <f t="shared" si="26"/>
        <v>0</v>
      </c>
      <c r="N65" s="286"/>
    </row>
    <row r="66" spans="1:14" s="266" customFormat="1" ht="44.25" x14ac:dyDescent="0.55000000000000004">
      <c r="A66" s="297" t="s">
        <v>64</v>
      </c>
      <c r="B66" s="940">
        <v>0</v>
      </c>
      <c r="C66" s="749">
        <f t="shared" si="20"/>
        <v>0</v>
      </c>
      <c r="D66" s="955">
        <v>0</v>
      </c>
      <c r="E66" s="750">
        <f t="shared" si="21"/>
        <v>0</v>
      </c>
      <c r="F66" s="966">
        <f t="shared" si="24"/>
        <v>0</v>
      </c>
      <c r="G66" s="752">
        <f>IF(ISBLANK(F66),"  ",IF(F76&gt;0,F66/F76,IF(F66&gt;0,1,0)))</f>
        <v>0</v>
      </c>
      <c r="H66" s="529">
        <v>0</v>
      </c>
      <c r="I66" s="525">
        <f t="shared" si="22"/>
        <v>0</v>
      </c>
      <c r="J66" s="526">
        <v>0</v>
      </c>
      <c r="K66" s="527">
        <f t="shared" si="23"/>
        <v>0</v>
      </c>
      <c r="L66" s="504">
        <f t="shared" si="25"/>
        <v>0</v>
      </c>
      <c r="M66" s="528">
        <f t="shared" si="26"/>
        <v>0</v>
      </c>
      <c r="N66" s="286"/>
    </row>
    <row r="67" spans="1:14" s="268" customFormat="1" ht="45" x14ac:dyDescent="0.6">
      <c r="A67" s="301" t="s">
        <v>65</v>
      </c>
      <c r="B67" s="945">
        <v>0</v>
      </c>
      <c r="C67" s="766">
        <f t="shared" si="20"/>
        <v>0</v>
      </c>
      <c r="D67" s="958">
        <v>0</v>
      </c>
      <c r="E67" s="767">
        <f t="shared" si="21"/>
        <v>0</v>
      </c>
      <c r="F67" s="945">
        <f>F66+F65+F64+F63+F62+F61+F60+F59+F58+F57+F56</f>
        <v>0</v>
      </c>
      <c r="G67" s="768">
        <f>IF(ISBLANK(F67),"  ",IF(F76&gt;0,F67/F76,IF(F67&gt;0,1,0)))</f>
        <v>0</v>
      </c>
      <c r="H67" s="540">
        <v>0</v>
      </c>
      <c r="I67" s="537">
        <f t="shared" si="22"/>
        <v>0</v>
      </c>
      <c r="J67" s="538">
        <v>0</v>
      </c>
      <c r="K67" s="539">
        <f t="shared" si="23"/>
        <v>0</v>
      </c>
      <c r="L67" s="540">
        <f>L66+L65+L64+L63+L62+L61+L60+L59+L58+L57+L56</f>
        <v>0</v>
      </c>
      <c r="M67" s="541">
        <f>IF(ISBLANK(L67),"  ",IF(L76&gt;0,L67/L76,IF(L67&gt;0,1,0)))</f>
        <v>0</v>
      </c>
      <c r="N67" s="269"/>
    </row>
    <row r="68" spans="1:14" s="266" customFormat="1" ht="45" x14ac:dyDescent="0.6">
      <c r="A68" s="282" t="s">
        <v>66</v>
      </c>
      <c r="B68" s="939"/>
      <c r="C68" s="759" t="s">
        <v>4</v>
      </c>
      <c r="D68" s="955"/>
      <c r="E68" s="760" t="s">
        <v>4</v>
      </c>
      <c r="F68" s="966"/>
      <c r="G68" s="761" t="s">
        <v>4</v>
      </c>
      <c r="H68" s="492"/>
      <c r="I68" s="74" t="s">
        <v>4</v>
      </c>
      <c r="J68" s="502"/>
      <c r="K68" s="75" t="s">
        <v>4</v>
      </c>
      <c r="L68" s="505"/>
      <c r="M68" s="76" t="s">
        <v>4</v>
      </c>
    </row>
    <row r="69" spans="1:14" s="266" customFormat="1" ht="44.25" x14ac:dyDescent="0.55000000000000004">
      <c r="A69" s="116" t="s">
        <v>67</v>
      </c>
      <c r="B69" s="938">
        <v>0</v>
      </c>
      <c r="C69" s="679">
        <f>IF(ISBLANK(B69),"  ",IF(F69&gt;0,B69/F69,IF(B69&gt;0,1,0)))</f>
        <v>0</v>
      </c>
      <c r="D69" s="954">
        <v>0</v>
      </c>
      <c r="E69" s="681">
        <f>IF(ISBLANK(D69),"  ",IF(H69&gt;0,D69/H69,IF(D69&gt;0,1,0)))</f>
        <v>0</v>
      </c>
      <c r="F69" s="965">
        <f>D69+B69</f>
        <v>0</v>
      </c>
      <c r="G69" s="683">
        <f>IF(ISBLANK(F69),"  ",IF(F76&gt;0,F69/F76,IF(F69&gt;0,1,0)))</f>
        <v>0</v>
      </c>
      <c r="H69" s="524">
        <v>0</v>
      </c>
      <c r="I69" s="519">
        <f t="shared" ref="I69:I70" si="27">IF(ISBLANK(H69),"  ",IF(L69&gt;0,H69/L69,IF(H69&gt;0,1,0)))</f>
        <v>0</v>
      </c>
      <c r="J69" s="520">
        <v>0</v>
      </c>
      <c r="K69" s="521">
        <f t="shared" ref="K69:K70" si="28">IF(ISBLANK(J69),"  ",IF(L69&gt;0,J69/L69,IF(J69&gt;0,1,0)))</f>
        <v>0</v>
      </c>
      <c r="L69" s="522">
        <f t="shared" ref="L69:L70" si="29">J69+H69</f>
        <v>0</v>
      </c>
      <c r="M69" s="523">
        <f t="shared" ref="M69:M70" si="30">IF(ISBLANK(L69),"  ",IF(L132&gt;0,L69/L132,IF(L69&gt;0,1,0)))</f>
        <v>0</v>
      </c>
    </row>
    <row r="70" spans="1:14" s="266" customFormat="1" ht="44.25" x14ac:dyDescent="0.55000000000000004">
      <c r="A70" s="289" t="s">
        <v>68</v>
      </c>
      <c r="B70" s="940">
        <v>0</v>
      </c>
      <c r="C70" s="749">
        <f>IF(ISBLANK(B70),"  ",IF(F70&gt;0,B70/F70,IF(B70&gt;0,1,0)))</f>
        <v>0</v>
      </c>
      <c r="D70" s="955">
        <v>0</v>
      </c>
      <c r="E70" s="750">
        <f>IF(ISBLANK(D70),"  ",IF(H70&gt;0,D70/H70,IF(D70&gt;0,1,0)))</f>
        <v>0</v>
      </c>
      <c r="F70" s="966">
        <f>D70+B70</f>
        <v>0</v>
      </c>
      <c r="G70" s="752">
        <f>IF(ISBLANK(F70),"  ",IF(F76&gt;0,F70/F76,IF(F70&gt;0,1,0)))</f>
        <v>0</v>
      </c>
      <c r="H70" s="546">
        <v>0</v>
      </c>
      <c r="I70" s="542">
        <f t="shared" si="27"/>
        <v>0</v>
      </c>
      <c r="J70" s="543">
        <v>0</v>
      </c>
      <c r="K70" s="544">
        <f t="shared" si="28"/>
        <v>0</v>
      </c>
      <c r="L70" s="515">
        <f t="shared" si="29"/>
        <v>0</v>
      </c>
      <c r="M70" s="545">
        <f t="shared" si="30"/>
        <v>0</v>
      </c>
    </row>
    <row r="71" spans="1:14" s="266" customFormat="1" ht="45" x14ac:dyDescent="0.6">
      <c r="A71" s="302" t="s">
        <v>69</v>
      </c>
      <c r="B71" s="939"/>
      <c r="C71" s="759" t="s">
        <v>4</v>
      </c>
      <c r="D71" s="955"/>
      <c r="E71" s="760" t="s">
        <v>4</v>
      </c>
      <c r="F71" s="966"/>
      <c r="G71" s="761" t="s">
        <v>4</v>
      </c>
      <c r="H71" s="486"/>
      <c r="I71" s="74" t="s">
        <v>4</v>
      </c>
      <c r="J71" s="487"/>
      <c r="K71" s="75" t="s">
        <v>4</v>
      </c>
      <c r="L71" s="310"/>
      <c r="M71" s="76" t="s">
        <v>4</v>
      </c>
    </row>
    <row r="72" spans="1:14" s="266" customFormat="1" ht="44.25" x14ac:dyDescent="0.55000000000000004">
      <c r="A72" s="90" t="s">
        <v>70</v>
      </c>
      <c r="B72" s="938">
        <v>0</v>
      </c>
      <c r="C72" s="679">
        <f>IF(ISBLANK(B72),"  ",IF(F72&gt;0,B72/F72,IF(B72&gt;0,1,0)))</f>
        <v>0</v>
      </c>
      <c r="D72" s="954">
        <v>0</v>
      </c>
      <c r="E72" s="681">
        <f>IF(ISBLANK(D72),"  ",IF(H72&gt;0,D72/H72,IF(D72&gt;0,1,0)))</f>
        <v>0</v>
      </c>
      <c r="F72" s="965">
        <f>D72+B72</f>
        <v>0</v>
      </c>
      <c r="G72" s="683">
        <f>IF(ISBLANK(F72),"  ",IF(F76&gt;0,F72/F76,IF(F72&gt;0,1,0)))</f>
        <v>0</v>
      </c>
      <c r="H72" s="524">
        <v>0</v>
      </c>
      <c r="I72" s="519">
        <f t="shared" ref="I72:I73" si="31">IF(ISBLANK(H72),"  ",IF(L72&gt;0,H72/L72,IF(H72&gt;0,1,0)))</f>
        <v>0</v>
      </c>
      <c r="J72" s="520">
        <v>0</v>
      </c>
      <c r="K72" s="521">
        <f t="shared" ref="K72:K73" si="32">IF(ISBLANK(J72),"  ",IF(L72&gt;0,J72/L72,IF(J72&gt;0,1,0)))</f>
        <v>0</v>
      </c>
      <c r="L72" s="522">
        <f t="shared" ref="L72:L73" si="33">J72+H72</f>
        <v>0</v>
      </c>
      <c r="M72" s="523">
        <f t="shared" ref="M72:M73" si="34">IF(ISBLANK(L72),"  ",IF(L135&gt;0,L72/L135,IF(L72&gt;0,1,0)))</f>
        <v>0</v>
      </c>
    </row>
    <row r="73" spans="1:14" s="266" customFormat="1" ht="44.25" x14ac:dyDescent="0.55000000000000004">
      <c r="A73" s="289" t="s">
        <v>71</v>
      </c>
      <c r="B73" s="940">
        <v>0</v>
      </c>
      <c r="C73" s="749">
        <f>IF(ISBLANK(B73),"  ",IF(F73&gt;0,B73/F73,IF(B73&gt;0,1,0)))</f>
        <v>0</v>
      </c>
      <c r="D73" s="955">
        <v>0</v>
      </c>
      <c r="E73" s="750">
        <f>IF(ISBLANK(D73),"  ",IF(H73&gt;0,D73/H73,IF(D73&gt;0,1,0)))</f>
        <v>0</v>
      </c>
      <c r="F73" s="966">
        <f>D73+B73</f>
        <v>0</v>
      </c>
      <c r="G73" s="752">
        <f>IF(ISBLANK(F73),"  ",IF(F76&gt;0,F73/F76,IF(F73&gt;0,1,0)))</f>
        <v>0</v>
      </c>
      <c r="H73" s="529">
        <v>0</v>
      </c>
      <c r="I73" s="525">
        <f t="shared" si="31"/>
        <v>0</v>
      </c>
      <c r="J73" s="526">
        <v>0</v>
      </c>
      <c r="K73" s="527">
        <f t="shared" si="32"/>
        <v>0</v>
      </c>
      <c r="L73" s="504">
        <f t="shared" si="33"/>
        <v>0</v>
      </c>
      <c r="M73" s="528">
        <f t="shared" si="34"/>
        <v>0</v>
      </c>
    </row>
    <row r="74" spans="1:14" s="268" customFormat="1" ht="45" x14ac:dyDescent="0.6">
      <c r="A74" s="296" t="s">
        <v>72</v>
      </c>
      <c r="B74" s="951">
        <v>0</v>
      </c>
      <c r="C74" s="766">
        <f>IF(ISBLANK(B74),"  ",IF(F74&gt;0,B74/F74,IF(B74&gt;0,1,0)))</f>
        <v>0</v>
      </c>
      <c r="D74" s="961">
        <v>0</v>
      </c>
      <c r="E74" s="767">
        <f>IF(ISBLANK(D74),"  ",IF(H74&gt;0,D74/H74,IF(D74&gt;0,1,0)))</f>
        <v>0</v>
      </c>
      <c r="F74" s="973">
        <f>F73+F72+F71+F70+F69</f>
        <v>0</v>
      </c>
      <c r="G74" s="785">
        <f>IF(ISBLANK(F74),"  ",IF(F76&gt;0,F74/F76,IF(F74&gt;0,1,0)))</f>
        <v>0</v>
      </c>
      <c r="H74" s="536">
        <v>0</v>
      </c>
      <c r="I74" s="537">
        <f>IF(ISBLANK(H74),"  ",IF(L74&gt;0,H74/L74,IF(H74&gt;0,1,0)))</f>
        <v>0</v>
      </c>
      <c r="J74" s="538">
        <v>0</v>
      </c>
      <c r="K74" s="539">
        <f>IF(ISBLANK(J74),"  ",IF(L74&gt;0,J74/L74,IF(J74&gt;0,1,0)))</f>
        <v>0</v>
      </c>
      <c r="L74" s="547">
        <f>L73+L72+L71+L70+L69</f>
        <v>0</v>
      </c>
      <c r="M74" s="541">
        <f>IF(ISBLANK(L74),"  ",IF(L76&gt;0,L74/L76,IF(L74&gt;0,1,0)))</f>
        <v>0</v>
      </c>
    </row>
    <row r="75" spans="1:14" s="268" customFormat="1" ht="45" x14ac:dyDescent="0.6">
      <c r="A75" s="296" t="s">
        <v>73</v>
      </c>
      <c r="B75" s="951">
        <v>0</v>
      </c>
      <c r="C75" s="767">
        <f>IF(ISBLANK(B75),"  ",IF(F75&gt;0,B75/F75,IF(B75&gt;0,1,0)))</f>
        <v>0</v>
      </c>
      <c r="D75" s="946">
        <v>0</v>
      </c>
      <c r="E75" s="767">
        <f>IF(ISBLANK(D75),"  ",IF(H75&gt;0,D75/H75,IF(D75&gt;0,1,0)))</f>
        <v>0</v>
      </c>
      <c r="F75" s="975">
        <f>D75+B75</f>
        <v>0</v>
      </c>
      <c r="G75" s="768">
        <f>IF(ISBLANK(F75),"  ",IF(F77&gt;0,F75/F77,IF(F75&gt;0,1,0)))</f>
        <v>0</v>
      </c>
      <c r="H75" s="499">
        <v>0</v>
      </c>
      <c r="I75" s="84">
        <f>IF(ISBLANK(H75),"  ",IF(L75&gt;0,H75/L75,IF(H75&gt;0,1,0)))</f>
        <v>0</v>
      </c>
      <c r="J75" s="498">
        <v>0</v>
      </c>
      <c r="K75" s="84">
        <f>IF(ISBLANK(J75),"  ",IF(L75&gt;0,J75/L75,IF(J75&gt;0,1,0)))</f>
        <v>0</v>
      </c>
      <c r="L75" s="512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952">
        <v>6317138</v>
      </c>
      <c r="C76" s="123">
        <f t="shared" ref="C76" si="35">IF(ISBLANK(B76),"  ",IF(F76&gt;0,B76/F76,IF(B76&gt;0,1,0)))</f>
        <v>1</v>
      </c>
      <c r="D76" s="952">
        <v>0</v>
      </c>
      <c r="E76" s="124">
        <f>IF(ISBLANK(D76),"  ",IF(F76&gt;0,D76/F76,IF(D76&gt;0,1,0)))</f>
        <v>0</v>
      </c>
      <c r="F76" s="952">
        <f>F74+F67+F47+F40+F48+F75</f>
        <v>6317138</v>
      </c>
      <c r="G76" s="125">
        <f>IF(ISBLANK(F76),"  ",IF(F76&gt;0,F76/F76,IF(F76&gt;0,1,0)))</f>
        <v>1</v>
      </c>
      <c r="H76" s="500">
        <v>7047340</v>
      </c>
      <c r="I76" s="123">
        <f>IF(ISBLANK(H76),"  ",IF(L76&gt;0,H76/L76,IF(H76&gt;0,1,0)))</f>
        <v>1</v>
      </c>
      <c r="J76" s="500">
        <v>0</v>
      </c>
      <c r="K76" s="124">
        <f>IF(ISBLANK(J76),"  ",IF(L76&gt;0,J76/L76,IF(J76&gt;0,1,0)))</f>
        <v>0</v>
      </c>
      <c r="L76" s="500">
        <f>L74+L67+L47+L40+L48+L75</f>
        <v>7047340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3"/>
  <sheetViews>
    <sheetView topLeftCell="A23" zoomScale="50" zoomScaleNormal="50" workbookViewId="0">
      <selection activeCell="B67" sqref="B67"/>
    </sheetView>
  </sheetViews>
  <sheetFormatPr defaultColWidth="12.42578125" defaultRowHeight="15" x14ac:dyDescent="0.2"/>
  <cols>
    <col min="1" max="1" width="115.7109375" style="267" customWidth="1"/>
    <col min="2" max="2" width="30.7109375" style="306" customWidth="1"/>
    <col min="3" max="3" width="24.7109375" style="267" customWidth="1"/>
    <col min="4" max="4" width="28.7109375" style="306" customWidth="1"/>
    <col min="5" max="5" width="24.7109375" style="267" customWidth="1"/>
    <col min="6" max="6" width="30.7109375" style="306" customWidth="1"/>
    <col min="7" max="7" width="24.7109375" style="267" customWidth="1"/>
    <col min="8" max="8" width="30.7109375" style="306" customWidth="1"/>
    <col min="9" max="9" width="24.7109375" style="267" customWidth="1"/>
    <col min="10" max="10" width="28.7109375" style="306" customWidth="1"/>
    <col min="11" max="11" width="24.7109375" style="267" customWidth="1"/>
    <col min="12" max="12" width="28.7109375" style="306" customWidth="1"/>
    <col min="13" max="13" width="24.7109375" style="267" customWidth="1"/>
    <col min="14" max="256" width="12.42578125" style="267"/>
    <col min="257" max="257" width="115.7109375" style="267" customWidth="1"/>
    <col min="258" max="258" width="30.7109375" style="267" customWidth="1"/>
    <col min="259" max="259" width="24.7109375" style="267" customWidth="1"/>
    <col min="260" max="260" width="28.7109375" style="267" customWidth="1"/>
    <col min="261" max="261" width="24.7109375" style="267" customWidth="1"/>
    <col min="262" max="262" width="30.7109375" style="267" customWidth="1"/>
    <col min="263" max="263" width="24.7109375" style="267" customWidth="1"/>
    <col min="264" max="264" width="30.7109375" style="267" customWidth="1"/>
    <col min="265" max="265" width="24.7109375" style="267" customWidth="1"/>
    <col min="266" max="266" width="28.7109375" style="267" customWidth="1"/>
    <col min="267" max="267" width="24.7109375" style="267" customWidth="1"/>
    <col min="268" max="268" width="28.7109375" style="267" customWidth="1"/>
    <col min="269" max="269" width="24.7109375" style="267" customWidth="1"/>
    <col min="270" max="512" width="12.42578125" style="267"/>
    <col min="513" max="513" width="115.7109375" style="267" customWidth="1"/>
    <col min="514" max="514" width="30.7109375" style="267" customWidth="1"/>
    <col min="515" max="515" width="24.7109375" style="267" customWidth="1"/>
    <col min="516" max="516" width="28.7109375" style="267" customWidth="1"/>
    <col min="517" max="517" width="24.7109375" style="267" customWidth="1"/>
    <col min="518" max="518" width="30.7109375" style="267" customWidth="1"/>
    <col min="519" max="519" width="24.7109375" style="267" customWidth="1"/>
    <col min="520" max="520" width="30.7109375" style="267" customWidth="1"/>
    <col min="521" max="521" width="24.7109375" style="267" customWidth="1"/>
    <col min="522" max="522" width="28.7109375" style="267" customWidth="1"/>
    <col min="523" max="523" width="24.7109375" style="267" customWidth="1"/>
    <col min="524" max="524" width="28.7109375" style="267" customWidth="1"/>
    <col min="525" max="525" width="24.7109375" style="267" customWidth="1"/>
    <col min="526" max="768" width="12.42578125" style="267"/>
    <col min="769" max="769" width="115.7109375" style="267" customWidth="1"/>
    <col min="770" max="770" width="30.7109375" style="267" customWidth="1"/>
    <col min="771" max="771" width="24.7109375" style="267" customWidth="1"/>
    <col min="772" max="772" width="28.7109375" style="267" customWidth="1"/>
    <col min="773" max="773" width="24.7109375" style="267" customWidth="1"/>
    <col min="774" max="774" width="30.7109375" style="267" customWidth="1"/>
    <col min="775" max="775" width="24.7109375" style="267" customWidth="1"/>
    <col min="776" max="776" width="30.7109375" style="267" customWidth="1"/>
    <col min="777" max="777" width="24.7109375" style="267" customWidth="1"/>
    <col min="778" max="778" width="28.7109375" style="267" customWidth="1"/>
    <col min="779" max="779" width="24.7109375" style="267" customWidth="1"/>
    <col min="780" max="780" width="28.7109375" style="267" customWidth="1"/>
    <col min="781" max="781" width="24.7109375" style="267" customWidth="1"/>
    <col min="782" max="1024" width="12.42578125" style="267"/>
    <col min="1025" max="1025" width="115.7109375" style="267" customWidth="1"/>
    <col min="1026" max="1026" width="30.7109375" style="267" customWidth="1"/>
    <col min="1027" max="1027" width="24.7109375" style="267" customWidth="1"/>
    <col min="1028" max="1028" width="28.7109375" style="267" customWidth="1"/>
    <col min="1029" max="1029" width="24.7109375" style="267" customWidth="1"/>
    <col min="1030" max="1030" width="30.7109375" style="267" customWidth="1"/>
    <col min="1031" max="1031" width="24.7109375" style="267" customWidth="1"/>
    <col min="1032" max="1032" width="30.7109375" style="267" customWidth="1"/>
    <col min="1033" max="1033" width="24.7109375" style="267" customWidth="1"/>
    <col min="1034" max="1034" width="28.7109375" style="267" customWidth="1"/>
    <col min="1035" max="1035" width="24.7109375" style="267" customWidth="1"/>
    <col min="1036" max="1036" width="28.7109375" style="267" customWidth="1"/>
    <col min="1037" max="1037" width="24.7109375" style="267" customWidth="1"/>
    <col min="1038" max="1280" width="12.42578125" style="267"/>
    <col min="1281" max="1281" width="115.7109375" style="267" customWidth="1"/>
    <col min="1282" max="1282" width="30.7109375" style="267" customWidth="1"/>
    <col min="1283" max="1283" width="24.7109375" style="267" customWidth="1"/>
    <col min="1284" max="1284" width="28.7109375" style="267" customWidth="1"/>
    <col min="1285" max="1285" width="24.7109375" style="267" customWidth="1"/>
    <col min="1286" max="1286" width="30.7109375" style="267" customWidth="1"/>
    <col min="1287" max="1287" width="24.7109375" style="267" customWidth="1"/>
    <col min="1288" max="1288" width="30.7109375" style="267" customWidth="1"/>
    <col min="1289" max="1289" width="24.7109375" style="267" customWidth="1"/>
    <col min="1290" max="1290" width="28.7109375" style="267" customWidth="1"/>
    <col min="1291" max="1291" width="24.7109375" style="267" customWidth="1"/>
    <col min="1292" max="1292" width="28.7109375" style="267" customWidth="1"/>
    <col min="1293" max="1293" width="24.7109375" style="267" customWidth="1"/>
    <col min="1294" max="1536" width="12.42578125" style="267"/>
    <col min="1537" max="1537" width="115.7109375" style="267" customWidth="1"/>
    <col min="1538" max="1538" width="30.7109375" style="267" customWidth="1"/>
    <col min="1539" max="1539" width="24.7109375" style="267" customWidth="1"/>
    <col min="1540" max="1540" width="28.7109375" style="267" customWidth="1"/>
    <col min="1541" max="1541" width="24.7109375" style="267" customWidth="1"/>
    <col min="1542" max="1542" width="30.7109375" style="267" customWidth="1"/>
    <col min="1543" max="1543" width="24.7109375" style="267" customWidth="1"/>
    <col min="1544" max="1544" width="30.7109375" style="267" customWidth="1"/>
    <col min="1545" max="1545" width="24.7109375" style="267" customWidth="1"/>
    <col min="1546" max="1546" width="28.7109375" style="267" customWidth="1"/>
    <col min="1547" max="1547" width="24.7109375" style="267" customWidth="1"/>
    <col min="1548" max="1548" width="28.7109375" style="267" customWidth="1"/>
    <col min="1549" max="1549" width="24.7109375" style="267" customWidth="1"/>
    <col min="1550" max="1792" width="12.42578125" style="267"/>
    <col min="1793" max="1793" width="115.7109375" style="267" customWidth="1"/>
    <col min="1794" max="1794" width="30.7109375" style="267" customWidth="1"/>
    <col min="1795" max="1795" width="24.7109375" style="267" customWidth="1"/>
    <col min="1796" max="1796" width="28.7109375" style="267" customWidth="1"/>
    <col min="1797" max="1797" width="24.7109375" style="267" customWidth="1"/>
    <col min="1798" max="1798" width="30.7109375" style="267" customWidth="1"/>
    <col min="1799" max="1799" width="24.7109375" style="267" customWidth="1"/>
    <col min="1800" max="1800" width="30.7109375" style="267" customWidth="1"/>
    <col min="1801" max="1801" width="24.7109375" style="267" customWidth="1"/>
    <col min="1802" max="1802" width="28.7109375" style="267" customWidth="1"/>
    <col min="1803" max="1803" width="24.7109375" style="267" customWidth="1"/>
    <col min="1804" max="1804" width="28.7109375" style="267" customWidth="1"/>
    <col min="1805" max="1805" width="24.7109375" style="267" customWidth="1"/>
    <col min="1806" max="2048" width="12.42578125" style="267"/>
    <col min="2049" max="2049" width="115.7109375" style="267" customWidth="1"/>
    <col min="2050" max="2050" width="30.7109375" style="267" customWidth="1"/>
    <col min="2051" max="2051" width="24.7109375" style="267" customWidth="1"/>
    <col min="2052" max="2052" width="28.7109375" style="267" customWidth="1"/>
    <col min="2053" max="2053" width="24.7109375" style="267" customWidth="1"/>
    <col min="2054" max="2054" width="30.7109375" style="267" customWidth="1"/>
    <col min="2055" max="2055" width="24.7109375" style="267" customWidth="1"/>
    <col min="2056" max="2056" width="30.7109375" style="267" customWidth="1"/>
    <col min="2057" max="2057" width="24.7109375" style="267" customWidth="1"/>
    <col min="2058" max="2058" width="28.7109375" style="267" customWidth="1"/>
    <col min="2059" max="2059" width="24.7109375" style="267" customWidth="1"/>
    <col min="2060" max="2060" width="28.7109375" style="267" customWidth="1"/>
    <col min="2061" max="2061" width="24.7109375" style="267" customWidth="1"/>
    <col min="2062" max="2304" width="12.42578125" style="267"/>
    <col min="2305" max="2305" width="115.7109375" style="267" customWidth="1"/>
    <col min="2306" max="2306" width="30.7109375" style="267" customWidth="1"/>
    <col min="2307" max="2307" width="24.7109375" style="267" customWidth="1"/>
    <col min="2308" max="2308" width="28.7109375" style="267" customWidth="1"/>
    <col min="2309" max="2309" width="24.7109375" style="267" customWidth="1"/>
    <col min="2310" max="2310" width="30.7109375" style="267" customWidth="1"/>
    <col min="2311" max="2311" width="24.7109375" style="267" customWidth="1"/>
    <col min="2312" max="2312" width="30.7109375" style="267" customWidth="1"/>
    <col min="2313" max="2313" width="24.7109375" style="267" customWidth="1"/>
    <col min="2314" max="2314" width="28.7109375" style="267" customWidth="1"/>
    <col min="2315" max="2315" width="24.7109375" style="267" customWidth="1"/>
    <col min="2316" max="2316" width="28.7109375" style="267" customWidth="1"/>
    <col min="2317" max="2317" width="24.7109375" style="267" customWidth="1"/>
    <col min="2318" max="2560" width="12.42578125" style="267"/>
    <col min="2561" max="2561" width="115.7109375" style="267" customWidth="1"/>
    <col min="2562" max="2562" width="30.7109375" style="267" customWidth="1"/>
    <col min="2563" max="2563" width="24.7109375" style="267" customWidth="1"/>
    <col min="2564" max="2564" width="28.7109375" style="267" customWidth="1"/>
    <col min="2565" max="2565" width="24.7109375" style="267" customWidth="1"/>
    <col min="2566" max="2566" width="30.7109375" style="267" customWidth="1"/>
    <col min="2567" max="2567" width="24.7109375" style="267" customWidth="1"/>
    <col min="2568" max="2568" width="30.7109375" style="267" customWidth="1"/>
    <col min="2569" max="2569" width="24.7109375" style="267" customWidth="1"/>
    <col min="2570" max="2570" width="28.7109375" style="267" customWidth="1"/>
    <col min="2571" max="2571" width="24.7109375" style="267" customWidth="1"/>
    <col min="2572" max="2572" width="28.7109375" style="267" customWidth="1"/>
    <col min="2573" max="2573" width="24.7109375" style="267" customWidth="1"/>
    <col min="2574" max="2816" width="12.42578125" style="267"/>
    <col min="2817" max="2817" width="115.7109375" style="267" customWidth="1"/>
    <col min="2818" max="2818" width="30.7109375" style="267" customWidth="1"/>
    <col min="2819" max="2819" width="24.7109375" style="267" customWidth="1"/>
    <col min="2820" max="2820" width="28.7109375" style="267" customWidth="1"/>
    <col min="2821" max="2821" width="24.7109375" style="267" customWidth="1"/>
    <col min="2822" max="2822" width="30.7109375" style="267" customWidth="1"/>
    <col min="2823" max="2823" width="24.7109375" style="267" customWidth="1"/>
    <col min="2824" max="2824" width="30.7109375" style="267" customWidth="1"/>
    <col min="2825" max="2825" width="24.7109375" style="267" customWidth="1"/>
    <col min="2826" max="2826" width="28.7109375" style="267" customWidth="1"/>
    <col min="2827" max="2827" width="24.7109375" style="267" customWidth="1"/>
    <col min="2828" max="2828" width="28.7109375" style="267" customWidth="1"/>
    <col min="2829" max="2829" width="24.7109375" style="267" customWidth="1"/>
    <col min="2830" max="3072" width="12.42578125" style="267"/>
    <col min="3073" max="3073" width="115.7109375" style="267" customWidth="1"/>
    <col min="3074" max="3074" width="30.7109375" style="267" customWidth="1"/>
    <col min="3075" max="3075" width="24.7109375" style="267" customWidth="1"/>
    <col min="3076" max="3076" width="28.7109375" style="267" customWidth="1"/>
    <col min="3077" max="3077" width="24.7109375" style="267" customWidth="1"/>
    <col min="3078" max="3078" width="30.7109375" style="267" customWidth="1"/>
    <col min="3079" max="3079" width="24.7109375" style="267" customWidth="1"/>
    <col min="3080" max="3080" width="30.7109375" style="267" customWidth="1"/>
    <col min="3081" max="3081" width="24.7109375" style="267" customWidth="1"/>
    <col min="3082" max="3082" width="28.7109375" style="267" customWidth="1"/>
    <col min="3083" max="3083" width="24.7109375" style="267" customWidth="1"/>
    <col min="3084" max="3084" width="28.7109375" style="267" customWidth="1"/>
    <col min="3085" max="3085" width="24.7109375" style="267" customWidth="1"/>
    <col min="3086" max="3328" width="12.42578125" style="267"/>
    <col min="3329" max="3329" width="115.7109375" style="267" customWidth="1"/>
    <col min="3330" max="3330" width="30.7109375" style="267" customWidth="1"/>
    <col min="3331" max="3331" width="24.7109375" style="267" customWidth="1"/>
    <col min="3332" max="3332" width="28.7109375" style="267" customWidth="1"/>
    <col min="3333" max="3333" width="24.7109375" style="267" customWidth="1"/>
    <col min="3334" max="3334" width="30.7109375" style="267" customWidth="1"/>
    <col min="3335" max="3335" width="24.7109375" style="267" customWidth="1"/>
    <col min="3336" max="3336" width="30.7109375" style="267" customWidth="1"/>
    <col min="3337" max="3337" width="24.7109375" style="267" customWidth="1"/>
    <col min="3338" max="3338" width="28.7109375" style="267" customWidth="1"/>
    <col min="3339" max="3339" width="24.7109375" style="267" customWidth="1"/>
    <col min="3340" max="3340" width="28.7109375" style="267" customWidth="1"/>
    <col min="3341" max="3341" width="24.7109375" style="267" customWidth="1"/>
    <col min="3342" max="3584" width="12.42578125" style="267"/>
    <col min="3585" max="3585" width="115.7109375" style="267" customWidth="1"/>
    <col min="3586" max="3586" width="30.7109375" style="267" customWidth="1"/>
    <col min="3587" max="3587" width="24.7109375" style="267" customWidth="1"/>
    <col min="3588" max="3588" width="28.7109375" style="267" customWidth="1"/>
    <col min="3589" max="3589" width="24.7109375" style="267" customWidth="1"/>
    <col min="3590" max="3590" width="30.7109375" style="267" customWidth="1"/>
    <col min="3591" max="3591" width="24.7109375" style="267" customWidth="1"/>
    <col min="3592" max="3592" width="30.7109375" style="267" customWidth="1"/>
    <col min="3593" max="3593" width="24.7109375" style="267" customWidth="1"/>
    <col min="3594" max="3594" width="28.7109375" style="267" customWidth="1"/>
    <col min="3595" max="3595" width="24.7109375" style="267" customWidth="1"/>
    <col min="3596" max="3596" width="28.7109375" style="267" customWidth="1"/>
    <col min="3597" max="3597" width="24.7109375" style="267" customWidth="1"/>
    <col min="3598" max="3840" width="12.42578125" style="267"/>
    <col min="3841" max="3841" width="115.7109375" style="267" customWidth="1"/>
    <col min="3842" max="3842" width="30.7109375" style="267" customWidth="1"/>
    <col min="3843" max="3843" width="24.7109375" style="267" customWidth="1"/>
    <col min="3844" max="3844" width="28.7109375" style="267" customWidth="1"/>
    <col min="3845" max="3845" width="24.7109375" style="267" customWidth="1"/>
    <col min="3846" max="3846" width="30.7109375" style="267" customWidth="1"/>
    <col min="3847" max="3847" width="24.7109375" style="267" customWidth="1"/>
    <col min="3848" max="3848" width="30.7109375" style="267" customWidth="1"/>
    <col min="3849" max="3849" width="24.7109375" style="267" customWidth="1"/>
    <col min="3850" max="3850" width="28.7109375" style="267" customWidth="1"/>
    <col min="3851" max="3851" width="24.7109375" style="267" customWidth="1"/>
    <col min="3852" max="3852" width="28.7109375" style="267" customWidth="1"/>
    <col min="3853" max="3853" width="24.7109375" style="267" customWidth="1"/>
    <col min="3854" max="4096" width="12.42578125" style="267"/>
    <col min="4097" max="4097" width="115.7109375" style="267" customWidth="1"/>
    <col min="4098" max="4098" width="30.7109375" style="267" customWidth="1"/>
    <col min="4099" max="4099" width="24.7109375" style="267" customWidth="1"/>
    <col min="4100" max="4100" width="28.7109375" style="267" customWidth="1"/>
    <col min="4101" max="4101" width="24.7109375" style="267" customWidth="1"/>
    <col min="4102" max="4102" width="30.7109375" style="267" customWidth="1"/>
    <col min="4103" max="4103" width="24.7109375" style="267" customWidth="1"/>
    <col min="4104" max="4104" width="30.7109375" style="267" customWidth="1"/>
    <col min="4105" max="4105" width="24.7109375" style="267" customWidth="1"/>
    <col min="4106" max="4106" width="28.7109375" style="267" customWidth="1"/>
    <col min="4107" max="4107" width="24.7109375" style="267" customWidth="1"/>
    <col min="4108" max="4108" width="28.7109375" style="267" customWidth="1"/>
    <col min="4109" max="4109" width="24.7109375" style="267" customWidth="1"/>
    <col min="4110" max="4352" width="12.42578125" style="267"/>
    <col min="4353" max="4353" width="115.7109375" style="267" customWidth="1"/>
    <col min="4354" max="4354" width="30.7109375" style="267" customWidth="1"/>
    <col min="4355" max="4355" width="24.7109375" style="267" customWidth="1"/>
    <col min="4356" max="4356" width="28.7109375" style="267" customWidth="1"/>
    <col min="4357" max="4357" width="24.7109375" style="267" customWidth="1"/>
    <col min="4358" max="4358" width="30.7109375" style="267" customWidth="1"/>
    <col min="4359" max="4359" width="24.7109375" style="267" customWidth="1"/>
    <col min="4360" max="4360" width="30.7109375" style="267" customWidth="1"/>
    <col min="4361" max="4361" width="24.7109375" style="267" customWidth="1"/>
    <col min="4362" max="4362" width="28.7109375" style="267" customWidth="1"/>
    <col min="4363" max="4363" width="24.7109375" style="267" customWidth="1"/>
    <col min="4364" max="4364" width="28.7109375" style="267" customWidth="1"/>
    <col min="4365" max="4365" width="24.7109375" style="267" customWidth="1"/>
    <col min="4366" max="4608" width="12.42578125" style="267"/>
    <col min="4609" max="4609" width="115.7109375" style="267" customWidth="1"/>
    <col min="4610" max="4610" width="30.7109375" style="267" customWidth="1"/>
    <col min="4611" max="4611" width="24.7109375" style="267" customWidth="1"/>
    <col min="4612" max="4612" width="28.7109375" style="267" customWidth="1"/>
    <col min="4613" max="4613" width="24.7109375" style="267" customWidth="1"/>
    <col min="4614" max="4614" width="30.7109375" style="267" customWidth="1"/>
    <col min="4615" max="4615" width="24.7109375" style="267" customWidth="1"/>
    <col min="4616" max="4616" width="30.7109375" style="267" customWidth="1"/>
    <col min="4617" max="4617" width="24.7109375" style="267" customWidth="1"/>
    <col min="4618" max="4618" width="28.7109375" style="267" customWidth="1"/>
    <col min="4619" max="4619" width="24.7109375" style="267" customWidth="1"/>
    <col min="4620" max="4620" width="28.7109375" style="267" customWidth="1"/>
    <col min="4621" max="4621" width="24.7109375" style="267" customWidth="1"/>
    <col min="4622" max="4864" width="12.42578125" style="267"/>
    <col min="4865" max="4865" width="115.7109375" style="267" customWidth="1"/>
    <col min="4866" max="4866" width="30.7109375" style="267" customWidth="1"/>
    <col min="4867" max="4867" width="24.7109375" style="267" customWidth="1"/>
    <col min="4868" max="4868" width="28.7109375" style="267" customWidth="1"/>
    <col min="4869" max="4869" width="24.7109375" style="267" customWidth="1"/>
    <col min="4870" max="4870" width="30.7109375" style="267" customWidth="1"/>
    <col min="4871" max="4871" width="24.7109375" style="267" customWidth="1"/>
    <col min="4872" max="4872" width="30.7109375" style="267" customWidth="1"/>
    <col min="4873" max="4873" width="24.7109375" style="267" customWidth="1"/>
    <col min="4874" max="4874" width="28.7109375" style="267" customWidth="1"/>
    <col min="4875" max="4875" width="24.7109375" style="267" customWidth="1"/>
    <col min="4876" max="4876" width="28.7109375" style="267" customWidth="1"/>
    <col min="4877" max="4877" width="24.7109375" style="267" customWidth="1"/>
    <col min="4878" max="5120" width="12.42578125" style="267"/>
    <col min="5121" max="5121" width="115.7109375" style="267" customWidth="1"/>
    <col min="5122" max="5122" width="30.7109375" style="267" customWidth="1"/>
    <col min="5123" max="5123" width="24.7109375" style="267" customWidth="1"/>
    <col min="5124" max="5124" width="28.7109375" style="267" customWidth="1"/>
    <col min="5125" max="5125" width="24.7109375" style="267" customWidth="1"/>
    <col min="5126" max="5126" width="30.7109375" style="267" customWidth="1"/>
    <col min="5127" max="5127" width="24.7109375" style="267" customWidth="1"/>
    <col min="5128" max="5128" width="30.7109375" style="267" customWidth="1"/>
    <col min="5129" max="5129" width="24.7109375" style="267" customWidth="1"/>
    <col min="5130" max="5130" width="28.7109375" style="267" customWidth="1"/>
    <col min="5131" max="5131" width="24.7109375" style="267" customWidth="1"/>
    <col min="5132" max="5132" width="28.7109375" style="267" customWidth="1"/>
    <col min="5133" max="5133" width="24.7109375" style="267" customWidth="1"/>
    <col min="5134" max="5376" width="12.42578125" style="267"/>
    <col min="5377" max="5377" width="115.7109375" style="267" customWidth="1"/>
    <col min="5378" max="5378" width="30.7109375" style="267" customWidth="1"/>
    <col min="5379" max="5379" width="24.7109375" style="267" customWidth="1"/>
    <col min="5380" max="5380" width="28.7109375" style="267" customWidth="1"/>
    <col min="5381" max="5381" width="24.7109375" style="267" customWidth="1"/>
    <col min="5382" max="5382" width="30.7109375" style="267" customWidth="1"/>
    <col min="5383" max="5383" width="24.7109375" style="267" customWidth="1"/>
    <col min="5384" max="5384" width="30.7109375" style="267" customWidth="1"/>
    <col min="5385" max="5385" width="24.7109375" style="267" customWidth="1"/>
    <col min="5386" max="5386" width="28.7109375" style="267" customWidth="1"/>
    <col min="5387" max="5387" width="24.7109375" style="267" customWidth="1"/>
    <col min="5388" max="5388" width="28.7109375" style="267" customWidth="1"/>
    <col min="5389" max="5389" width="24.7109375" style="267" customWidth="1"/>
    <col min="5390" max="5632" width="12.42578125" style="267"/>
    <col min="5633" max="5633" width="115.7109375" style="267" customWidth="1"/>
    <col min="5634" max="5634" width="30.7109375" style="267" customWidth="1"/>
    <col min="5635" max="5635" width="24.7109375" style="267" customWidth="1"/>
    <col min="5636" max="5636" width="28.7109375" style="267" customWidth="1"/>
    <col min="5637" max="5637" width="24.7109375" style="267" customWidth="1"/>
    <col min="5638" max="5638" width="30.7109375" style="267" customWidth="1"/>
    <col min="5639" max="5639" width="24.7109375" style="267" customWidth="1"/>
    <col min="5640" max="5640" width="30.7109375" style="267" customWidth="1"/>
    <col min="5641" max="5641" width="24.7109375" style="267" customWidth="1"/>
    <col min="5642" max="5642" width="28.7109375" style="267" customWidth="1"/>
    <col min="5643" max="5643" width="24.7109375" style="267" customWidth="1"/>
    <col min="5644" max="5644" width="28.7109375" style="267" customWidth="1"/>
    <col min="5645" max="5645" width="24.7109375" style="267" customWidth="1"/>
    <col min="5646" max="5888" width="12.42578125" style="267"/>
    <col min="5889" max="5889" width="115.7109375" style="267" customWidth="1"/>
    <col min="5890" max="5890" width="30.7109375" style="267" customWidth="1"/>
    <col min="5891" max="5891" width="24.7109375" style="267" customWidth="1"/>
    <col min="5892" max="5892" width="28.7109375" style="267" customWidth="1"/>
    <col min="5893" max="5893" width="24.7109375" style="267" customWidth="1"/>
    <col min="5894" max="5894" width="30.7109375" style="267" customWidth="1"/>
    <col min="5895" max="5895" width="24.7109375" style="267" customWidth="1"/>
    <col min="5896" max="5896" width="30.7109375" style="267" customWidth="1"/>
    <col min="5897" max="5897" width="24.7109375" style="267" customWidth="1"/>
    <col min="5898" max="5898" width="28.7109375" style="267" customWidth="1"/>
    <col min="5899" max="5899" width="24.7109375" style="267" customWidth="1"/>
    <col min="5900" max="5900" width="28.7109375" style="267" customWidth="1"/>
    <col min="5901" max="5901" width="24.7109375" style="267" customWidth="1"/>
    <col min="5902" max="6144" width="12.42578125" style="267"/>
    <col min="6145" max="6145" width="115.7109375" style="267" customWidth="1"/>
    <col min="6146" max="6146" width="30.7109375" style="267" customWidth="1"/>
    <col min="6147" max="6147" width="24.7109375" style="267" customWidth="1"/>
    <col min="6148" max="6148" width="28.7109375" style="267" customWidth="1"/>
    <col min="6149" max="6149" width="24.7109375" style="267" customWidth="1"/>
    <col min="6150" max="6150" width="30.7109375" style="267" customWidth="1"/>
    <col min="6151" max="6151" width="24.7109375" style="267" customWidth="1"/>
    <col min="6152" max="6152" width="30.7109375" style="267" customWidth="1"/>
    <col min="6153" max="6153" width="24.7109375" style="267" customWidth="1"/>
    <col min="6154" max="6154" width="28.7109375" style="267" customWidth="1"/>
    <col min="6155" max="6155" width="24.7109375" style="267" customWidth="1"/>
    <col min="6156" max="6156" width="28.7109375" style="267" customWidth="1"/>
    <col min="6157" max="6157" width="24.7109375" style="267" customWidth="1"/>
    <col min="6158" max="6400" width="12.42578125" style="267"/>
    <col min="6401" max="6401" width="115.7109375" style="267" customWidth="1"/>
    <col min="6402" max="6402" width="30.7109375" style="267" customWidth="1"/>
    <col min="6403" max="6403" width="24.7109375" style="267" customWidth="1"/>
    <col min="6404" max="6404" width="28.7109375" style="267" customWidth="1"/>
    <col min="6405" max="6405" width="24.7109375" style="267" customWidth="1"/>
    <col min="6406" max="6406" width="30.7109375" style="267" customWidth="1"/>
    <col min="6407" max="6407" width="24.7109375" style="267" customWidth="1"/>
    <col min="6408" max="6408" width="30.7109375" style="267" customWidth="1"/>
    <col min="6409" max="6409" width="24.7109375" style="267" customWidth="1"/>
    <col min="6410" max="6410" width="28.7109375" style="267" customWidth="1"/>
    <col min="6411" max="6411" width="24.7109375" style="267" customWidth="1"/>
    <col min="6412" max="6412" width="28.7109375" style="267" customWidth="1"/>
    <col min="6413" max="6413" width="24.7109375" style="267" customWidth="1"/>
    <col min="6414" max="6656" width="12.42578125" style="267"/>
    <col min="6657" max="6657" width="115.7109375" style="267" customWidth="1"/>
    <col min="6658" max="6658" width="30.7109375" style="267" customWidth="1"/>
    <col min="6659" max="6659" width="24.7109375" style="267" customWidth="1"/>
    <col min="6660" max="6660" width="28.7109375" style="267" customWidth="1"/>
    <col min="6661" max="6661" width="24.7109375" style="267" customWidth="1"/>
    <col min="6662" max="6662" width="30.7109375" style="267" customWidth="1"/>
    <col min="6663" max="6663" width="24.7109375" style="267" customWidth="1"/>
    <col min="6664" max="6664" width="30.7109375" style="267" customWidth="1"/>
    <col min="6665" max="6665" width="24.7109375" style="267" customWidth="1"/>
    <col min="6666" max="6666" width="28.7109375" style="267" customWidth="1"/>
    <col min="6667" max="6667" width="24.7109375" style="267" customWidth="1"/>
    <col min="6668" max="6668" width="28.7109375" style="267" customWidth="1"/>
    <col min="6669" max="6669" width="24.7109375" style="267" customWidth="1"/>
    <col min="6670" max="6912" width="12.42578125" style="267"/>
    <col min="6913" max="6913" width="115.7109375" style="267" customWidth="1"/>
    <col min="6914" max="6914" width="30.7109375" style="267" customWidth="1"/>
    <col min="6915" max="6915" width="24.7109375" style="267" customWidth="1"/>
    <col min="6916" max="6916" width="28.7109375" style="267" customWidth="1"/>
    <col min="6917" max="6917" width="24.7109375" style="267" customWidth="1"/>
    <col min="6918" max="6918" width="30.7109375" style="267" customWidth="1"/>
    <col min="6919" max="6919" width="24.7109375" style="267" customWidth="1"/>
    <col min="6920" max="6920" width="30.7109375" style="267" customWidth="1"/>
    <col min="6921" max="6921" width="24.7109375" style="267" customWidth="1"/>
    <col min="6922" max="6922" width="28.7109375" style="267" customWidth="1"/>
    <col min="6923" max="6923" width="24.7109375" style="267" customWidth="1"/>
    <col min="6924" max="6924" width="28.7109375" style="267" customWidth="1"/>
    <col min="6925" max="6925" width="24.7109375" style="267" customWidth="1"/>
    <col min="6926" max="7168" width="12.42578125" style="267"/>
    <col min="7169" max="7169" width="115.7109375" style="267" customWidth="1"/>
    <col min="7170" max="7170" width="30.7109375" style="267" customWidth="1"/>
    <col min="7171" max="7171" width="24.7109375" style="267" customWidth="1"/>
    <col min="7172" max="7172" width="28.7109375" style="267" customWidth="1"/>
    <col min="7173" max="7173" width="24.7109375" style="267" customWidth="1"/>
    <col min="7174" max="7174" width="30.7109375" style="267" customWidth="1"/>
    <col min="7175" max="7175" width="24.7109375" style="267" customWidth="1"/>
    <col min="7176" max="7176" width="30.7109375" style="267" customWidth="1"/>
    <col min="7177" max="7177" width="24.7109375" style="267" customWidth="1"/>
    <col min="7178" max="7178" width="28.7109375" style="267" customWidth="1"/>
    <col min="7179" max="7179" width="24.7109375" style="267" customWidth="1"/>
    <col min="7180" max="7180" width="28.7109375" style="267" customWidth="1"/>
    <col min="7181" max="7181" width="24.7109375" style="267" customWidth="1"/>
    <col min="7182" max="7424" width="12.42578125" style="267"/>
    <col min="7425" max="7425" width="115.7109375" style="267" customWidth="1"/>
    <col min="7426" max="7426" width="30.7109375" style="267" customWidth="1"/>
    <col min="7427" max="7427" width="24.7109375" style="267" customWidth="1"/>
    <col min="7428" max="7428" width="28.7109375" style="267" customWidth="1"/>
    <col min="7429" max="7429" width="24.7109375" style="267" customWidth="1"/>
    <col min="7430" max="7430" width="30.7109375" style="267" customWidth="1"/>
    <col min="7431" max="7431" width="24.7109375" style="267" customWidth="1"/>
    <col min="7432" max="7432" width="30.7109375" style="267" customWidth="1"/>
    <col min="7433" max="7433" width="24.7109375" style="267" customWidth="1"/>
    <col min="7434" max="7434" width="28.7109375" style="267" customWidth="1"/>
    <col min="7435" max="7435" width="24.7109375" style="267" customWidth="1"/>
    <col min="7436" max="7436" width="28.7109375" style="267" customWidth="1"/>
    <col min="7437" max="7437" width="24.7109375" style="267" customWidth="1"/>
    <col min="7438" max="7680" width="12.42578125" style="267"/>
    <col min="7681" max="7681" width="115.7109375" style="267" customWidth="1"/>
    <col min="7682" max="7682" width="30.7109375" style="267" customWidth="1"/>
    <col min="7683" max="7683" width="24.7109375" style="267" customWidth="1"/>
    <col min="7684" max="7684" width="28.7109375" style="267" customWidth="1"/>
    <col min="7685" max="7685" width="24.7109375" style="267" customWidth="1"/>
    <col min="7686" max="7686" width="30.7109375" style="267" customWidth="1"/>
    <col min="7687" max="7687" width="24.7109375" style="267" customWidth="1"/>
    <col min="7688" max="7688" width="30.7109375" style="267" customWidth="1"/>
    <col min="7689" max="7689" width="24.7109375" style="267" customWidth="1"/>
    <col min="7690" max="7690" width="28.7109375" style="267" customWidth="1"/>
    <col min="7691" max="7691" width="24.7109375" style="267" customWidth="1"/>
    <col min="7692" max="7692" width="28.7109375" style="267" customWidth="1"/>
    <col min="7693" max="7693" width="24.7109375" style="267" customWidth="1"/>
    <col min="7694" max="7936" width="12.42578125" style="267"/>
    <col min="7937" max="7937" width="115.7109375" style="267" customWidth="1"/>
    <col min="7938" max="7938" width="30.7109375" style="267" customWidth="1"/>
    <col min="7939" max="7939" width="24.7109375" style="267" customWidth="1"/>
    <col min="7940" max="7940" width="28.7109375" style="267" customWidth="1"/>
    <col min="7941" max="7941" width="24.7109375" style="267" customWidth="1"/>
    <col min="7942" max="7942" width="30.7109375" style="267" customWidth="1"/>
    <col min="7943" max="7943" width="24.7109375" style="267" customWidth="1"/>
    <col min="7944" max="7944" width="30.7109375" style="267" customWidth="1"/>
    <col min="7945" max="7945" width="24.7109375" style="267" customWidth="1"/>
    <col min="7946" max="7946" width="28.7109375" style="267" customWidth="1"/>
    <col min="7947" max="7947" width="24.7109375" style="267" customWidth="1"/>
    <col min="7948" max="7948" width="28.7109375" style="267" customWidth="1"/>
    <col min="7949" max="7949" width="24.7109375" style="267" customWidth="1"/>
    <col min="7950" max="8192" width="12.42578125" style="267"/>
    <col min="8193" max="8193" width="115.7109375" style="267" customWidth="1"/>
    <col min="8194" max="8194" width="30.7109375" style="267" customWidth="1"/>
    <col min="8195" max="8195" width="24.7109375" style="267" customWidth="1"/>
    <col min="8196" max="8196" width="28.7109375" style="267" customWidth="1"/>
    <col min="8197" max="8197" width="24.7109375" style="267" customWidth="1"/>
    <col min="8198" max="8198" width="30.7109375" style="267" customWidth="1"/>
    <col min="8199" max="8199" width="24.7109375" style="267" customWidth="1"/>
    <col min="8200" max="8200" width="30.7109375" style="267" customWidth="1"/>
    <col min="8201" max="8201" width="24.7109375" style="267" customWidth="1"/>
    <col min="8202" max="8202" width="28.7109375" style="267" customWidth="1"/>
    <col min="8203" max="8203" width="24.7109375" style="267" customWidth="1"/>
    <col min="8204" max="8204" width="28.7109375" style="267" customWidth="1"/>
    <col min="8205" max="8205" width="24.7109375" style="267" customWidth="1"/>
    <col min="8206" max="8448" width="12.42578125" style="267"/>
    <col min="8449" max="8449" width="115.7109375" style="267" customWidth="1"/>
    <col min="8450" max="8450" width="30.7109375" style="267" customWidth="1"/>
    <col min="8451" max="8451" width="24.7109375" style="267" customWidth="1"/>
    <col min="8452" max="8452" width="28.7109375" style="267" customWidth="1"/>
    <col min="8453" max="8453" width="24.7109375" style="267" customWidth="1"/>
    <col min="8454" max="8454" width="30.7109375" style="267" customWidth="1"/>
    <col min="8455" max="8455" width="24.7109375" style="267" customWidth="1"/>
    <col min="8456" max="8456" width="30.7109375" style="267" customWidth="1"/>
    <col min="8457" max="8457" width="24.7109375" style="267" customWidth="1"/>
    <col min="8458" max="8458" width="28.7109375" style="267" customWidth="1"/>
    <col min="8459" max="8459" width="24.7109375" style="267" customWidth="1"/>
    <col min="8460" max="8460" width="28.7109375" style="267" customWidth="1"/>
    <col min="8461" max="8461" width="24.7109375" style="267" customWidth="1"/>
    <col min="8462" max="8704" width="12.42578125" style="267"/>
    <col min="8705" max="8705" width="115.7109375" style="267" customWidth="1"/>
    <col min="8706" max="8706" width="30.7109375" style="267" customWidth="1"/>
    <col min="8707" max="8707" width="24.7109375" style="267" customWidth="1"/>
    <col min="8708" max="8708" width="28.7109375" style="267" customWidth="1"/>
    <col min="8709" max="8709" width="24.7109375" style="267" customWidth="1"/>
    <col min="8710" max="8710" width="30.7109375" style="267" customWidth="1"/>
    <col min="8711" max="8711" width="24.7109375" style="267" customWidth="1"/>
    <col min="8712" max="8712" width="30.7109375" style="267" customWidth="1"/>
    <col min="8713" max="8713" width="24.7109375" style="267" customWidth="1"/>
    <col min="8714" max="8714" width="28.7109375" style="267" customWidth="1"/>
    <col min="8715" max="8715" width="24.7109375" style="267" customWidth="1"/>
    <col min="8716" max="8716" width="28.7109375" style="267" customWidth="1"/>
    <col min="8717" max="8717" width="24.7109375" style="267" customWidth="1"/>
    <col min="8718" max="8960" width="12.42578125" style="267"/>
    <col min="8961" max="8961" width="115.7109375" style="267" customWidth="1"/>
    <col min="8962" max="8962" width="30.7109375" style="267" customWidth="1"/>
    <col min="8963" max="8963" width="24.7109375" style="267" customWidth="1"/>
    <col min="8964" max="8964" width="28.7109375" style="267" customWidth="1"/>
    <col min="8965" max="8965" width="24.7109375" style="267" customWidth="1"/>
    <col min="8966" max="8966" width="30.7109375" style="267" customWidth="1"/>
    <col min="8967" max="8967" width="24.7109375" style="267" customWidth="1"/>
    <col min="8968" max="8968" width="30.7109375" style="267" customWidth="1"/>
    <col min="8969" max="8969" width="24.7109375" style="267" customWidth="1"/>
    <col min="8970" max="8970" width="28.7109375" style="267" customWidth="1"/>
    <col min="8971" max="8971" width="24.7109375" style="267" customWidth="1"/>
    <col min="8972" max="8972" width="28.7109375" style="267" customWidth="1"/>
    <col min="8973" max="8973" width="24.7109375" style="267" customWidth="1"/>
    <col min="8974" max="9216" width="12.42578125" style="267"/>
    <col min="9217" max="9217" width="115.7109375" style="267" customWidth="1"/>
    <col min="9218" max="9218" width="30.7109375" style="267" customWidth="1"/>
    <col min="9219" max="9219" width="24.7109375" style="267" customWidth="1"/>
    <col min="9220" max="9220" width="28.7109375" style="267" customWidth="1"/>
    <col min="9221" max="9221" width="24.7109375" style="267" customWidth="1"/>
    <col min="9222" max="9222" width="30.7109375" style="267" customWidth="1"/>
    <col min="9223" max="9223" width="24.7109375" style="267" customWidth="1"/>
    <col min="9224" max="9224" width="30.7109375" style="267" customWidth="1"/>
    <col min="9225" max="9225" width="24.7109375" style="267" customWidth="1"/>
    <col min="9226" max="9226" width="28.7109375" style="267" customWidth="1"/>
    <col min="9227" max="9227" width="24.7109375" style="267" customWidth="1"/>
    <col min="9228" max="9228" width="28.7109375" style="267" customWidth="1"/>
    <col min="9229" max="9229" width="24.7109375" style="267" customWidth="1"/>
    <col min="9230" max="9472" width="12.42578125" style="267"/>
    <col min="9473" max="9473" width="115.7109375" style="267" customWidth="1"/>
    <col min="9474" max="9474" width="30.7109375" style="267" customWidth="1"/>
    <col min="9475" max="9475" width="24.7109375" style="267" customWidth="1"/>
    <col min="9476" max="9476" width="28.7109375" style="267" customWidth="1"/>
    <col min="9477" max="9477" width="24.7109375" style="267" customWidth="1"/>
    <col min="9478" max="9478" width="30.7109375" style="267" customWidth="1"/>
    <col min="9479" max="9479" width="24.7109375" style="267" customWidth="1"/>
    <col min="9480" max="9480" width="30.7109375" style="267" customWidth="1"/>
    <col min="9481" max="9481" width="24.7109375" style="267" customWidth="1"/>
    <col min="9482" max="9482" width="28.7109375" style="267" customWidth="1"/>
    <col min="9483" max="9483" width="24.7109375" style="267" customWidth="1"/>
    <col min="9484" max="9484" width="28.7109375" style="267" customWidth="1"/>
    <col min="9485" max="9485" width="24.7109375" style="267" customWidth="1"/>
    <col min="9486" max="9728" width="12.42578125" style="267"/>
    <col min="9729" max="9729" width="115.7109375" style="267" customWidth="1"/>
    <col min="9730" max="9730" width="30.7109375" style="267" customWidth="1"/>
    <col min="9731" max="9731" width="24.7109375" style="267" customWidth="1"/>
    <col min="9732" max="9732" width="28.7109375" style="267" customWidth="1"/>
    <col min="9733" max="9733" width="24.7109375" style="267" customWidth="1"/>
    <col min="9734" max="9734" width="30.7109375" style="267" customWidth="1"/>
    <col min="9735" max="9735" width="24.7109375" style="267" customWidth="1"/>
    <col min="9736" max="9736" width="30.7109375" style="267" customWidth="1"/>
    <col min="9737" max="9737" width="24.7109375" style="267" customWidth="1"/>
    <col min="9738" max="9738" width="28.7109375" style="267" customWidth="1"/>
    <col min="9739" max="9739" width="24.7109375" style="267" customWidth="1"/>
    <col min="9740" max="9740" width="28.7109375" style="267" customWidth="1"/>
    <col min="9741" max="9741" width="24.7109375" style="267" customWidth="1"/>
    <col min="9742" max="9984" width="12.42578125" style="267"/>
    <col min="9985" max="9985" width="115.7109375" style="267" customWidth="1"/>
    <col min="9986" max="9986" width="30.7109375" style="267" customWidth="1"/>
    <col min="9987" max="9987" width="24.7109375" style="267" customWidth="1"/>
    <col min="9988" max="9988" width="28.7109375" style="267" customWidth="1"/>
    <col min="9989" max="9989" width="24.7109375" style="267" customWidth="1"/>
    <col min="9990" max="9990" width="30.7109375" style="267" customWidth="1"/>
    <col min="9991" max="9991" width="24.7109375" style="267" customWidth="1"/>
    <col min="9992" max="9992" width="30.7109375" style="267" customWidth="1"/>
    <col min="9993" max="9993" width="24.7109375" style="267" customWidth="1"/>
    <col min="9994" max="9994" width="28.7109375" style="267" customWidth="1"/>
    <col min="9995" max="9995" width="24.7109375" style="267" customWidth="1"/>
    <col min="9996" max="9996" width="28.7109375" style="267" customWidth="1"/>
    <col min="9997" max="9997" width="24.7109375" style="267" customWidth="1"/>
    <col min="9998" max="10240" width="12.42578125" style="267"/>
    <col min="10241" max="10241" width="115.7109375" style="267" customWidth="1"/>
    <col min="10242" max="10242" width="30.7109375" style="267" customWidth="1"/>
    <col min="10243" max="10243" width="24.7109375" style="267" customWidth="1"/>
    <col min="10244" max="10244" width="28.7109375" style="267" customWidth="1"/>
    <col min="10245" max="10245" width="24.7109375" style="267" customWidth="1"/>
    <col min="10246" max="10246" width="30.7109375" style="267" customWidth="1"/>
    <col min="10247" max="10247" width="24.7109375" style="267" customWidth="1"/>
    <col min="10248" max="10248" width="30.7109375" style="267" customWidth="1"/>
    <col min="10249" max="10249" width="24.7109375" style="267" customWidth="1"/>
    <col min="10250" max="10250" width="28.7109375" style="267" customWidth="1"/>
    <col min="10251" max="10251" width="24.7109375" style="267" customWidth="1"/>
    <col min="10252" max="10252" width="28.7109375" style="267" customWidth="1"/>
    <col min="10253" max="10253" width="24.7109375" style="267" customWidth="1"/>
    <col min="10254" max="10496" width="12.42578125" style="267"/>
    <col min="10497" max="10497" width="115.7109375" style="267" customWidth="1"/>
    <col min="10498" max="10498" width="30.7109375" style="267" customWidth="1"/>
    <col min="10499" max="10499" width="24.7109375" style="267" customWidth="1"/>
    <col min="10500" max="10500" width="28.7109375" style="267" customWidth="1"/>
    <col min="10501" max="10501" width="24.7109375" style="267" customWidth="1"/>
    <col min="10502" max="10502" width="30.7109375" style="267" customWidth="1"/>
    <col min="10503" max="10503" width="24.7109375" style="267" customWidth="1"/>
    <col min="10504" max="10504" width="30.7109375" style="267" customWidth="1"/>
    <col min="10505" max="10505" width="24.7109375" style="267" customWidth="1"/>
    <col min="10506" max="10506" width="28.7109375" style="267" customWidth="1"/>
    <col min="10507" max="10507" width="24.7109375" style="267" customWidth="1"/>
    <col min="10508" max="10508" width="28.7109375" style="267" customWidth="1"/>
    <col min="10509" max="10509" width="24.7109375" style="267" customWidth="1"/>
    <col min="10510" max="10752" width="12.42578125" style="267"/>
    <col min="10753" max="10753" width="115.7109375" style="267" customWidth="1"/>
    <col min="10754" max="10754" width="30.7109375" style="267" customWidth="1"/>
    <col min="10755" max="10755" width="24.7109375" style="267" customWidth="1"/>
    <col min="10756" max="10756" width="28.7109375" style="267" customWidth="1"/>
    <col min="10757" max="10757" width="24.7109375" style="267" customWidth="1"/>
    <col min="10758" max="10758" width="30.7109375" style="267" customWidth="1"/>
    <col min="10759" max="10759" width="24.7109375" style="267" customWidth="1"/>
    <col min="10760" max="10760" width="30.7109375" style="267" customWidth="1"/>
    <col min="10761" max="10761" width="24.7109375" style="267" customWidth="1"/>
    <col min="10762" max="10762" width="28.7109375" style="267" customWidth="1"/>
    <col min="10763" max="10763" width="24.7109375" style="267" customWidth="1"/>
    <col min="10764" max="10764" width="28.7109375" style="267" customWidth="1"/>
    <col min="10765" max="10765" width="24.7109375" style="267" customWidth="1"/>
    <col min="10766" max="11008" width="12.42578125" style="267"/>
    <col min="11009" max="11009" width="115.7109375" style="267" customWidth="1"/>
    <col min="11010" max="11010" width="30.7109375" style="267" customWidth="1"/>
    <col min="11011" max="11011" width="24.7109375" style="267" customWidth="1"/>
    <col min="11012" max="11012" width="28.7109375" style="267" customWidth="1"/>
    <col min="11013" max="11013" width="24.7109375" style="267" customWidth="1"/>
    <col min="11014" max="11014" width="30.7109375" style="267" customWidth="1"/>
    <col min="11015" max="11015" width="24.7109375" style="267" customWidth="1"/>
    <col min="11016" max="11016" width="30.7109375" style="267" customWidth="1"/>
    <col min="11017" max="11017" width="24.7109375" style="267" customWidth="1"/>
    <col min="11018" max="11018" width="28.7109375" style="267" customWidth="1"/>
    <col min="11019" max="11019" width="24.7109375" style="267" customWidth="1"/>
    <col min="11020" max="11020" width="28.7109375" style="267" customWidth="1"/>
    <col min="11021" max="11021" width="24.7109375" style="267" customWidth="1"/>
    <col min="11022" max="11264" width="12.42578125" style="267"/>
    <col min="11265" max="11265" width="115.7109375" style="267" customWidth="1"/>
    <col min="11266" max="11266" width="30.7109375" style="267" customWidth="1"/>
    <col min="11267" max="11267" width="24.7109375" style="267" customWidth="1"/>
    <col min="11268" max="11268" width="28.7109375" style="267" customWidth="1"/>
    <col min="11269" max="11269" width="24.7109375" style="267" customWidth="1"/>
    <col min="11270" max="11270" width="30.7109375" style="267" customWidth="1"/>
    <col min="11271" max="11271" width="24.7109375" style="267" customWidth="1"/>
    <col min="11272" max="11272" width="30.7109375" style="267" customWidth="1"/>
    <col min="11273" max="11273" width="24.7109375" style="267" customWidth="1"/>
    <col min="11274" max="11274" width="28.7109375" style="267" customWidth="1"/>
    <col min="11275" max="11275" width="24.7109375" style="267" customWidth="1"/>
    <col min="11276" max="11276" width="28.7109375" style="267" customWidth="1"/>
    <col min="11277" max="11277" width="24.7109375" style="267" customWidth="1"/>
    <col min="11278" max="11520" width="12.42578125" style="267"/>
    <col min="11521" max="11521" width="115.7109375" style="267" customWidth="1"/>
    <col min="11522" max="11522" width="30.7109375" style="267" customWidth="1"/>
    <col min="11523" max="11523" width="24.7109375" style="267" customWidth="1"/>
    <col min="11524" max="11524" width="28.7109375" style="267" customWidth="1"/>
    <col min="11525" max="11525" width="24.7109375" style="267" customWidth="1"/>
    <col min="11526" max="11526" width="30.7109375" style="267" customWidth="1"/>
    <col min="11527" max="11527" width="24.7109375" style="267" customWidth="1"/>
    <col min="11528" max="11528" width="30.7109375" style="267" customWidth="1"/>
    <col min="11529" max="11529" width="24.7109375" style="267" customWidth="1"/>
    <col min="11530" max="11530" width="28.7109375" style="267" customWidth="1"/>
    <col min="11531" max="11531" width="24.7109375" style="267" customWidth="1"/>
    <col min="11532" max="11532" width="28.7109375" style="267" customWidth="1"/>
    <col min="11533" max="11533" width="24.7109375" style="267" customWidth="1"/>
    <col min="11534" max="11776" width="12.42578125" style="267"/>
    <col min="11777" max="11777" width="115.7109375" style="267" customWidth="1"/>
    <col min="11778" max="11778" width="30.7109375" style="267" customWidth="1"/>
    <col min="11779" max="11779" width="24.7109375" style="267" customWidth="1"/>
    <col min="11780" max="11780" width="28.7109375" style="267" customWidth="1"/>
    <col min="11781" max="11781" width="24.7109375" style="267" customWidth="1"/>
    <col min="11782" max="11782" width="30.7109375" style="267" customWidth="1"/>
    <col min="11783" max="11783" width="24.7109375" style="267" customWidth="1"/>
    <col min="11784" max="11784" width="30.7109375" style="267" customWidth="1"/>
    <col min="11785" max="11785" width="24.7109375" style="267" customWidth="1"/>
    <col min="11786" max="11786" width="28.7109375" style="267" customWidth="1"/>
    <col min="11787" max="11787" width="24.7109375" style="267" customWidth="1"/>
    <col min="11788" max="11788" width="28.7109375" style="267" customWidth="1"/>
    <col min="11789" max="11789" width="24.7109375" style="267" customWidth="1"/>
    <col min="11790" max="12032" width="12.42578125" style="267"/>
    <col min="12033" max="12033" width="115.7109375" style="267" customWidth="1"/>
    <col min="12034" max="12034" width="30.7109375" style="267" customWidth="1"/>
    <col min="12035" max="12035" width="24.7109375" style="267" customWidth="1"/>
    <col min="12036" max="12036" width="28.7109375" style="267" customWidth="1"/>
    <col min="12037" max="12037" width="24.7109375" style="267" customWidth="1"/>
    <col min="12038" max="12038" width="30.7109375" style="267" customWidth="1"/>
    <col min="12039" max="12039" width="24.7109375" style="267" customWidth="1"/>
    <col min="12040" max="12040" width="30.7109375" style="267" customWidth="1"/>
    <col min="12041" max="12041" width="24.7109375" style="267" customWidth="1"/>
    <col min="12042" max="12042" width="28.7109375" style="267" customWidth="1"/>
    <col min="12043" max="12043" width="24.7109375" style="267" customWidth="1"/>
    <col min="12044" max="12044" width="28.7109375" style="267" customWidth="1"/>
    <col min="12045" max="12045" width="24.7109375" style="267" customWidth="1"/>
    <col min="12046" max="12288" width="12.42578125" style="267"/>
    <col min="12289" max="12289" width="115.7109375" style="267" customWidth="1"/>
    <col min="12290" max="12290" width="30.7109375" style="267" customWidth="1"/>
    <col min="12291" max="12291" width="24.7109375" style="267" customWidth="1"/>
    <col min="12292" max="12292" width="28.7109375" style="267" customWidth="1"/>
    <col min="12293" max="12293" width="24.7109375" style="267" customWidth="1"/>
    <col min="12294" max="12294" width="30.7109375" style="267" customWidth="1"/>
    <col min="12295" max="12295" width="24.7109375" style="267" customWidth="1"/>
    <col min="12296" max="12296" width="30.7109375" style="267" customWidth="1"/>
    <col min="12297" max="12297" width="24.7109375" style="267" customWidth="1"/>
    <col min="12298" max="12298" width="28.7109375" style="267" customWidth="1"/>
    <col min="12299" max="12299" width="24.7109375" style="267" customWidth="1"/>
    <col min="12300" max="12300" width="28.7109375" style="267" customWidth="1"/>
    <col min="12301" max="12301" width="24.7109375" style="267" customWidth="1"/>
    <col min="12302" max="12544" width="12.42578125" style="267"/>
    <col min="12545" max="12545" width="115.7109375" style="267" customWidth="1"/>
    <col min="12546" max="12546" width="30.7109375" style="267" customWidth="1"/>
    <col min="12547" max="12547" width="24.7109375" style="267" customWidth="1"/>
    <col min="12548" max="12548" width="28.7109375" style="267" customWidth="1"/>
    <col min="12549" max="12549" width="24.7109375" style="267" customWidth="1"/>
    <col min="12550" max="12550" width="30.7109375" style="267" customWidth="1"/>
    <col min="12551" max="12551" width="24.7109375" style="267" customWidth="1"/>
    <col min="12552" max="12552" width="30.7109375" style="267" customWidth="1"/>
    <col min="12553" max="12553" width="24.7109375" style="267" customWidth="1"/>
    <col min="12554" max="12554" width="28.7109375" style="267" customWidth="1"/>
    <col min="12555" max="12555" width="24.7109375" style="267" customWidth="1"/>
    <col min="12556" max="12556" width="28.7109375" style="267" customWidth="1"/>
    <col min="12557" max="12557" width="24.7109375" style="267" customWidth="1"/>
    <col min="12558" max="12800" width="12.42578125" style="267"/>
    <col min="12801" max="12801" width="115.7109375" style="267" customWidth="1"/>
    <col min="12802" max="12802" width="30.7109375" style="267" customWidth="1"/>
    <col min="12803" max="12803" width="24.7109375" style="267" customWidth="1"/>
    <col min="12804" max="12804" width="28.7109375" style="267" customWidth="1"/>
    <col min="12805" max="12805" width="24.7109375" style="267" customWidth="1"/>
    <col min="12806" max="12806" width="30.7109375" style="267" customWidth="1"/>
    <col min="12807" max="12807" width="24.7109375" style="267" customWidth="1"/>
    <col min="12808" max="12808" width="30.7109375" style="267" customWidth="1"/>
    <col min="12809" max="12809" width="24.7109375" style="267" customWidth="1"/>
    <col min="12810" max="12810" width="28.7109375" style="267" customWidth="1"/>
    <col min="12811" max="12811" width="24.7109375" style="267" customWidth="1"/>
    <col min="12812" max="12812" width="28.7109375" style="267" customWidth="1"/>
    <col min="12813" max="12813" width="24.7109375" style="267" customWidth="1"/>
    <col min="12814" max="13056" width="12.42578125" style="267"/>
    <col min="13057" max="13057" width="115.7109375" style="267" customWidth="1"/>
    <col min="13058" max="13058" width="30.7109375" style="267" customWidth="1"/>
    <col min="13059" max="13059" width="24.7109375" style="267" customWidth="1"/>
    <col min="13060" max="13060" width="28.7109375" style="267" customWidth="1"/>
    <col min="13061" max="13061" width="24.7109375" style="267" customWidth="1"/>
    <col min="13062" max="13062" width="30.7109375" style="267" customWidth="1"/>
    <col min="13063" max="13063" width="24.7109375" style="267" customWidth="1"/>
    <col min="13064" max="13064" width="30.7109375" style="267" customWidth="1"/>
    <col min="13065" max="13065" width="24.7109375" style="267" customWidth="1"/>
    <col min="13066" max="13066" width="28.7109375" style="267" customWidth="1"/>
    <col min="13067" max="13067" width="24.7109375" style="267" customWidth="1"/>
    <col min="13068" max="13068" width="28.7109375" style="267" customWidth="1"/>
    <col min="13069" max="13069" width="24.7109375" style="267" customWidth="1"/>
    <col min="13070" max="13312" width="12.42578125" style="267"/>
    <col min="13313" max="13313" width="115.7109375" style="267" customWidth="1"/>
    <col min="13314" max="13314" width="30.7109375" style="267" customWidth="1"/>
    <col min="13315" max="13315" width="24.7109375" style="267" customWidth="1"/>
    <col min="13316" max="13316" width="28.7109375" style="267" customWidth="1"/>
    <col min="13317" max="13317" width="24.7109375" style="267" customWidth="1"/>
    <col min="13318" max="13318" width="30.7109375" style="267" customWidth="1"/>
    <col min="13319" max="13319" width="24.7109375" style="267" customWidth="1"/>
    <col min="13320" max="13320" width="30.7109375" style="267" customWidth="1"/>
    <col min="13321" max="13321" width="24.7109375" style="267" customWidth="1"/>
    <col min="13322" max="13322" width="28.7109375" style="267" customWidth="1"/>
    <col min="13323" max="13323" width="24.7109375" style="267" customWidth="1"/>
    <col min="13324" max="13324" width="28.7109375" style="267" customWidth="1"/>
    <col min="13325" max="13325" width="24.7109375" style="267" customWidth="1"/>
    <col min="13326" max="13568" width="12.42578125" style="267"/>
    <col min="13569" max="13569" width="115.7109375" style="267" customWidth="1"/>
    <col min="13570" max="13570" width="30.7109375" style="267" customWidth="1"/>
    <col min="13571" max="13571" width="24.7109375" style="267" customWidth="1"/>
    <col min="13572" max="13572" width="28.7109375" style="267" customWidth="1"/>
    <col min="13573" max="13573" width="24.7109375" style="267" customWidth="1"/>
    <col min="13574" max="13574" width="30.7109375" style="267" customWidth="1"/>
    <col min="13575" max="13575" width="24.7109375" style="267" customWidth="1"/>
    <col min="13576" max="13576" width="30.7109375" style="267" customWidth="1"/>
    <col min="13577" max="13577" width="24.7109375" style="267" customWidth="1"/>
    <col min="13578" max="13578" width="28.7109375" style="267" customWidth="1"/>
    <col min="13579" max="13579" width="24.7109375" style="267" customWidth="1"/>
    <col min="13580" max="13580" width="28.7109375" style="267" customWidth="1"/>
    <col min="13581" max="13581" width="24.7109375" style="267" customWidth="1"/>
    <col min="13582" max="13824" width="12.42578125" style="267"/>
    <col min="13825" max="13825" width="115.7109375" style="267" customWidth="1"/>
    <col min="13826" max="13826" width="30.7109375" style="267" customWidth="1"/>
    <col min="13827" max="13827" width="24.7109375" style="267" customWidth="1"/>
    <col min="13828" max="13828" width="28.7109375" style="267" customWidth="1"/>
    <col min="13829" max="13829" width="24.7109375" style="267" customWidth="1"/>
    <col min="13830" max="13830" width="30.7109375" style="267" customWidth="1"/>
    <col min="13831" max="13831" width="24.7109375" style="267" customWidth="1"/>
    <col min="13832" max="13832" width="30.7109375" style="267" customWidth="1"/>
    <col min="13833" max="13833" width="24.7109375" style="267" customWidth="1"/>
    <col min="13834" max="13834" width="28.7109375" style="267" customWidth="1"/>
    <col min="13835" max="13835" width="24.7109375" style="267" customWidth="1"/>
    <col min="13836" max="13836" width="28.7109375" style="267" customWidth="1"/>
    <col min="13837" max="13837" width="24.7109375" style="267" customWidth="1"/>
    <col min="13838" max="14080" width="12.42578125" style="267"/>
    <col min="14081" max="14081" width="115.7109375" style="267" customWidth="1"/>
    <col min="14082" max="14082" width="30.7109375" style="267" customWidth="1"/>
    <col min="14083" max="14083" width="24.7109375" style="267" customWidth="1"/>
    <col min="14084" max="14084" width="28.7109375" style="267" customWidth="1"/>
    <col min="14085" max="14085" width="24.7109375" style="267" customWidth="1"/>
    <col min="14086" max="14086" width="30.7109375" style="267" customWidth="1"/>
    <col min="14087" max="14087" width="24.7109375" style="267" customWidth="1"/>
    <col min="14088" max="14088" width="30.7109375" style="267" customWidth="1"/>
    <col min="14089" max="14089" width="24.7109375" style="267" customWidth="1"/>
    <col min="14090" max="14090" width="28.7109375" style="267" customWidth="1"/>
    <col min="14091" max="14091" width="24.7109375" style="267" customWidth="1"/>
    <col min="14092" max="14092" width="28.7109375" style="267" customWidth="1"/>
    <col min="14093" max="14093" width="24.7109375" style="267" customWidth="1"/>
    <col min="14094" max="14336" width="12.42578125" style="267"/>
    <col min="14337" max="14337" width="115.7109375" style="267" customWidth="1"/>
    <col min="14338" max="14338" width="30.7109375" style="267" customWidth="1"/>
    <col min="14339" max="14339" width="24.7109375" style="267" customWidth="1"/>
    <col min="14340" max="14340" width="28.7109375" style="267" customWidth="1"/>
    <col min="14341" max="14341" width="24.7109375" style="267" customWidth="1"/>
    <col min="14342" max="14342" width="30.7109375" style="267" customWidth="1"/>
    <col min="14343" max="14343" width="24.7109375" style="267" customWidth="1"/>
    <col min="14344" max="14344" width="30.7109375" style="267" customWidth="1"/>
    <col min="14345" max="14345" width="24.7109375" style="267" customWidth="1"/>
    <col min="14346" max="14346" width="28.7109375" style="267" customWidth="1"/>
    <col min="14347" max="14347" width="24.7109375" style="267" customWidth="1"/>
    <col min="14348" max="14348" width="28.7109375" style="267" customWidth="1"/>
    <col min="14349" max="14349" width="24.7109375" style="267" customWidth="1"/>
    <col min="14350" max="14592" width="12.42578125" style="267"/>
    <col min="14593" max="14593" width="115.7109375" style="267" customWidth="1"/>
    <col min="14594" max="14594" width="30.7109375" style="267" customWidth="1"/>
    <col min="14595" max="14595" width="24.7109375" style="267" customWidth="1"/>
    <col min="14596" max="14596" width="28.7109375" style="267" customWidth="1"/>
    <col min="14597" max="14597" width="24.7109375" style="267" customWidth="1"/>
    <col min="14598" max="14598" width="30.7109375" style="267" customWidth="1"/>
    <col min="14599" max="14599" width="24.7109375" style="267" customWidth="1"/>
    <col min="14600" max="14600" width="30.7109375" style="267" customWidth="1"/>
    <col min="14601" max="14601" width="24.7109375" style="267" customWidth="1"/>
    <col min="14602" max="14602" width="28.7109375" style="267" customWidth="1"/>
    <col min="14603" max="14603" width="24.7109375" style="267" customWidth="1"/>
    <col min="14604" max="14604" width="28.7109375" style="267" customWidth="1"/>
    <col min="14605" max="14605" width="24.7109375" style="267" customWidth="1"/>
    <col min="14606" max="14848" width="12.42578125" style="267"/>
    <col min="14849" max="14849" width="115.7109375" style="267" customWidth="1"/>
    <col min="14850" max="14850" width="30.7109375" style="267" customWidth="1"/>
    <col min="14851" max="14851" width="24.7109375" style="267" customWidth="1"/>
    <col min="14852" max="14852" width="28.7109375" style="267" customWidth="1"/>
    <col min="14853" max="14853" width="24.7109375" style="267" customWidth="1"/>
    <col min="14854" max="14854" width="30.7109375" style="267" customWidth="1"/>
    <col min="14855" max="14855" width="24.7109375" style="267" customWidth="1"/>
    <col min="14856" max="14856" width="30.7109375" style="267" customWidth="1"/>
    <col min="14857" max="14857" width="24.7109375" style="267" customWidth="1"/>
    <col min="14858" max="14858" width="28.7109375" style="267" customWidth="1"/>
    <col min="14859" max="14859" width="24.7109375" style="267" customWidth="1"/>
    <col min="14860" max="14860" width="28.7109375" style="267" customWidth="1"/>
    <col min="14861" max="14861" width="24.7109375" style="267" customWidth="1"/>
    <col min="14862" max="15104" width="12.42578125" style="267"/>
    <col min="15105" max="15105" width="115.7109375" style="267" customWidth="1"/>
    <col min="15106" max="15106" width="30.7109375" style="267" customWidth="1"/>
    <col min="15107" max="15107" width="24.7109375" style="267" customWidth="1"/>
    <col min="15108" max="15108" width="28.7109375" style="267" customWidth="1"/>
    <col min="15109" max="15109" width="24.7109375" style="267" customWidth="1"/>
    <col min="15110" max="15110" width="30.7109375" style="267" customWidth="1"/>
    <col min="15111" max="15111" width="24.7109375" style="267" customWidth="1"/>
    <col min="15112" max="15112" width="30.7109375" style="267" customWidth="1"/>
    <col min="15113" max="15113" width="24.7109375" style="267" customWidth="1"/>
    <col min="15114" max="15114" width="28.7109375" style="267" customWidth="1"/>
    <col min="15115" max="15115" width="24.7109375" style="267" customWidth="1"/>
    <col min="15116" max="15116" width="28.7109375" style="267" customWidth="1"/>
    <col min="15117" max="15117" width="24.7109375" style="267" customWidth="1"/>
    <col min="15118" max="15360" width="12.42578125" style="267"/>
    <col min="15361" max="15361" width="115.7109375" style="267" customWidth="1"/>
    <col min="15362" max="15362" width="30.7109375" style="267" customWidth="1"/>
    <col min="15363" max="15363" width="24.7109375" style="267" customWidth="1"/>
    <col min="15364" max="15364" width="28.7109375" style="267" customWidth="1"/>
    <col min="15365" max="15365" width="24.7109375" style="267" customWidth="1"/>
    <col min="15366" max="15366" width="30.7109375" style="267" customWidth="1"/>
    <col min="15367" max="15367" width="24.7109375" style="267" customWidth="1"/>
    <col min="15368" max="15368" width="30.7109375" style="267" customWidth="1"/>
    <col min="15369" max="15369" width="24.7109375" style="267" customWidth="1"/>
    <col min="15370" max="15370" width="28.7109375" style="267" customWidth="1"/>
    <col min="15371" max="15371" width="24.7109375" style="267" customWidth="1"/>
    <col min="15372" max="15372" width="28.7109375" style="267" customWidth="1"/>
    <col min="15373" max="15373" width="24.7109375" style="267" customWidth="1"/>
    <col min="15374" max="15616" width="12.42578125" style="267"/>
    <col min="15617" max="15617" width="115.7109375" style="267" customWidth="1"/>
    <col min="15618" max="15618" width="30.7109375" style="267" customWidth="1"/>
    <col min="15619" max="15619" width="24.7109375" style="267" customWidth="1"/>
    <col min="15620" max="15620" width="28.7109375" style="267" customWidth="1"/>
    <col min="15621" max="15621" width="24.7109375" style="267" customWidth="1"/>
    <col min="15622" max="15622" width="30.7109375" style="267" customWidth="1"/>
    <col min="15623" max="15623" width="24.7109375" style="267" customWidth="1"/>
    <col min="15624" max="15624" width="30.7109375" style="267" customWidth="1"/>
    <col min="15625" max="15625" width="24.7109375" style="267" customWidth="1"/>
    <col min="15626" max="15626" width="28.7109375" style="267" customWidth="1"/>
    <col min="15627" max="15627" width="24.7109375" style="267" customWidth="1"/>
    <col min="15628" max="15628" width="28.7109375" style="267" customWidth="1"/>
    <col min="15629" max="15629" width="24.7109375" style="267" customWidth="1"/>
    <col min="15630" max="15872" width="12.42578125" style="267"/>
    <col min="15873" max="15873" width="115.7109375" style="267" customWidth="1"/>
    <col min="15874" max="15874" width="30.7109375" style="267" customWidth="1"/>
    <col min="15875" max="15875" width="24.7109375" style="267" customWidth="1"/>
    <col min="15876" max="15876" width="28.7109375" style="267" customWidth="1"/>
    <col min="15877" max="15877" width="24.7109375" style="267" customWidth="1"/>
    <col min="15878" max="15878" width="30.7109375" style="267" customWidth="1"/>
    <col min="15879" max="15879" width="24.7109375" style="267" customWidth="1"/>
    <col min="15880" max="15880" width="30.7109375" style="267" customWidth="1"/>
    <col min="15881" max="15881" width="24.7109375" style="267" customWidth="1"/>
    <col min="15882" max="15882" width="28.7109375" style="267" customWidth="1"/>
    <col min="15883" max="15883" width="24.7109375" style="267" customWidth="1"/>
    <col min="15884" max="15884" width="28.7109375" style="267" customWidth="1"/>
    <col min="15885" max="15885" width="24.7109375" style="267" customWidth="1"/>
    <col min="15886" max="16128" width="12.42578125" style="267"/>
    <col min="16129" max="16129" width="115.7109375" style="267" customWidth="1"/>
    <col min="16130" max="16130" width="30.7109375" style="267" customWidth="1"/>
    <col min="16131" max="16131" width="24.7109375" style="267" customWidth="1"/>
    <col min="16132" max="16132" width="28.7109375" style="267" customWidth="1"/>
    <col min="16133" max="16133" width="24.7109375" style="267" customWidth="1"/>
    <col min="16134" max="16134" width="30.7109375" style="267" customWidth="1"/>
    <col min="16135" max="16135" width="24.7109375" style="267" customWidth="1"/>
    <col min="16136" max="16136" width="30.7109375" style="267" customWidth="1"/>
    <col min="16137" max="16137" width="24.7109375" style="267" customWidth="1"/>
    <col min="16138" max="16138" width="28.7109375" style="267" customWidth="1"/>
    <col min="16139" max="16139" width="24.7109375" style="267" customWidth="1"/>
    <col min="16140" max="16140" width="28.7109375" style="267" customWidth="1"/>
    <col min="16141" max="16141" width="24.7109375" style="267" customWidth="1"/>
    <col min="16142" max="16384" width="12.42578125" style="267"/>
  </cols>
  <sheetData>
    <row r="1" spans="1:43" s="359" customFormat="1" ht="28.15" customHeight="1" x14ac:dyDescent="0.5">
      <c r="A1" s="350" t="s">
        <v>0</v>
      </c>
      <c r="B1" s="351"/>
      <c r="C1" s="352"/>
      <c r="D1" s="351"/>
      <c r="E1" s="353"/>
      <c r="F1" s="354"/>
      <c r="G1" s="354"/>
      <c r="H1" s="354" t="s">
        <v>1</v>
      </c>
      <c r="I1" s="355" t="s">
        <v>78</v>
      </c>
      <c r="J1" s="356"/>
      <c r="K1" s="355"/>
      <c r="L1" s="357"/>
      <c r="M1" s="355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</row>
    <row r="2" spans="1:43" s="359" customFormat="1" ht="28.15" customHeight="1" x14ac:dyDescent="0.5">
      <c r="A2" s="350" t="s">
        <v>2</v>
      </c>
      <c r="B2" s="351"/>
      <c r="C2" s="352"/>
      <c r="D2" s="351"/>
      <c r="E2" s="352"/>
      <c r="F2" s="351"/>
      <c r="G2" s="352"/>
      <c r="H2" s="351"/>
      <c r="I2" s="352"/>
      <c r="J2" s="351"/>
      <c r="K2" s="352"/>
      <c r="L2" s="351"/>
      <c r="M2" s="353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</row>
    <row r="3" spans="1:43" s="359" customFormat="1" ht="28.15" customHeight="1" thickBot="1" x14ac:dyDescent="0.55000000000000004">
      <c r="A3" s="360" t="s">
        <v>3</v>
      </c>
      <c r="B3" s="361"/>
      <c r="C3" s="362"/>
      <c r="D3" s="361"/>
      <c r="E3" s="362"/>
      <c r="F3" s="361"/>
      <c r="G3" s="362"/>
      <c r="H3" s="361"/>
      <c r="I3" s="362"/>
      <c r="J3" s="361"/>
      <c r="K3" s="362"/>
      <c r="L3" s="361"/>
      <c r="M3" s="363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/>
      <c r="AO3" s="358"/>
      <c r="AP3" s="358"/>
      <c r="AQ3" s="358"/>
    </row>
    <row r="4" spans="1:43" s="369" customFormat="1" ht="10.15" customHeight="1" thickTop="1" x14ac:dyDescent="0.35">
      <c r="A4" s="364"/>
      <c r="B4" s="365"/>
      <c r="C4" s="366"/>
      <c r="D4" s="365"/>
      <c r="E4" s="366"/>
      <c r="F4" s="365"/>
      <c r="G4" s="367"/>
      <c r="H4" s="365" t="s">
        <v>4</v>
      </c>
      <c r="I4" s="366"/>
      <c r="J4" s="365"/>
      <c r="K4" s="366"/>
      <c r="L4" s="365"/>
      <c r="M4" s="367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/>
      <c r="AP4" s="368"/>
      <c r="AQ4" s="368"/>
    </row>
    <row r="5" spans="1:43" s="369" customFormat="1" ht="19.899999999999999" customHeight="1" x14ac:dyDescent="0.35">
      <c r="A5" s="370"/>
      <c r="B5" s="371"/>
      <c r="C5" s="372"/>
      <c r="D5" s="371"/>
      <c r="E5" s="372"/>
      <c r="F5" s="371"/>
      <c r="G5" s="373"/>
      <c r="H5" s="371"/>
      <c r="I5" s="372"/>
      <c r="J5" s="371"/>
      <c r="K5" s="372"/>
      <c r="L5" s="371"/>
      <c r="M5" s="373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</row>
    <row r="6" spans="1:43" s="369" customFormat="1" ht="25.5" customHeight="1" x14ac:dyDescent="0.4">
      <c r="A6" s="374"/>
      <c r="B6" s="375" t="s">
        <v>135</v>
      </c>
      <c r="C6" s="376"/>
      <c r="D6" s="377"/>
      <c r="E6" s="376"/>
      <c r="F6" s="377"/>
      <c r="G6" s="378"/>
      <c r="H6" s="375" t="s">
        <v>116</v>
      </c>
      <c r="I6" s="376"/>
      <c r="J6" s="377"/>
      <c r="K6" s="376"/>
      <c r="L6" s="377"/>
      <c r="M6" s="379" t="s">
        <v>4</v>
      </c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</row>
    <row r="7" spans="1:43" s="369" customFormat="1" ht="10.15" customHeight="1" x14ac:dyDescent="0.35">
      <c r="A7" s="370" t="s">
        <v>4</v>
      </c>
      <c r="B7" s="371" t="s">
        <v>4</v>
      </c>
      <c r="C7" s="372"/>
      <c r="D7" s="371" t="s">
        <v>4</v>
      </c>
      <c r="E7" s="372"/>
      <c r="F7" s="371" t="s">
        <v>4</v>
      </c>
      <c r="G7" s="373"/>
      <c r="H7" s="371" t="s">
        <v>4</v>
      </c>
      <c r="I7" s="372"/>
      <c r="J7" s="371" t="s">
        <v>4</v>
      </c>
      <c r="K7" s="372"/>
      <c r="L7" s="371" t="s">
        <v>4</v>
      </c>
      <c r="M7" s="373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</row>
    <row r="8" spans="1:43" s="369" customFormat="1" ht="10.15" customHeight="1" x14ac:dyDescent="0.35">
      <c r="A8" s="370" t="s">
        <v>4</v>
      </c>
      <c r="B8" s="371" t="s">
        <v>4</v>
      </c>
      <c r="C8" s="372"/>
      <c r="D8" s="371" t="s">
        <v>4</v>
      </c>
      <c r="E8" s="372"/>
      <c r="F8" s="371" t="s">
        <v>4</v>
      </c>
      <c r="G8" s="373"/>
      <c r="H8" s="371" t="s">
        <v>4</v>
      </c>
      <c r="I8" s="372"/>
      <c r="J8" s="371" t="s">
        <v>4</v>
      </c>
      <c r="K8" s="372"/>
      <c r="L8" s="371" t="s">
        <v>4</v>
      </c>
      <c r="M8" s="373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</row>
    <row r="9" spans="1:43" s="369" customFormat="1" ht="22.5" customHeight="1" x14ac:dyDescent="0.4">
      <c r="A9" s="380" t="s">
        <v>4</v>
      </c>
      <c r="B9" s="381" t="s">
        <v>4</v>
      </c>
      <c r="C9" s="382" t="s">
        <v>6</v>
      </c>
      <c r="D9" s="383" t="s">
        <v>4</v>
      </c>
      <c r="E9" s="382" t="s">
        <v>6</v>
      </c>
      <c r="F9" s="383" t="s">
        <v>4</v>
      </c>
      <c r="G9" s="384" t="s">
        <v>6</v>
      </c>
      <c r="H9" s="381" t="s">
        <v>4</v>
      </c>
      <c r="I9" s="382" t="s">
        <v>6</v>
      </c>
      <c r="J9" s="383" t="s">
        <v>4</v>
      </c>
      <c r="K9" s="382" t="s">
        <v>6</v>
      </c>
      <c r="L9" s="383" t="s">
        <v>4</v>
      </c>
      <c r="M9" s="384" t="s">
        <v>6</v>
      </c>
      <c r="N9" s="385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368"/>
    </row>
    <row r="10" spans="1:43" s="369" customFormat="1" ht="28.5" customHeight="1" x14ac:dyDescent="0.4">
      <c r="A10" s="386" t="s">
        <v>7</v>
      </c>
      <c r="B10" s="387" t="s">
        <v>8</v>
      </c>
      <c r="C10" s="388" t="s">
        <v>9</v>
      </c>
      <c r="D10" s="389" t="s">
        <v>10</v>
      </c>
      <c r="E10" s="388" t="s">
        <v>9</v>
      </c>
      <c r="F10" s="389" t="s">
        <v>9</v>
      </c>
      <c r="G10" s="390" t="s">
        <v>9</v>
      </c>
      <c r="H10" s="387" t="s">
        <v>8</v>
      </c>
      <c r="I10" s="388" t="s">
        <v>9</v>
      </c>
      <c r="J10" s="389" t="s">
        <v>10</v>
      </c>
      <c r="K10" s="388" t="s">
        <v>9</v>
      </c>
      <c r="L10" s="389" t="s">
        <v>9</v>
      </c>
      <c r="M10" s="390" t="s">
        <v>9</v>
      </c>
      <c r="N10" s="385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L10" s="368"/>
      <c r="AM10" s="368"/>
      <c r="AN10" s="368"/>
      <c r="AO10" s="368"/>
      <c r="AP10" s="368"/>
      <c r="AQ10" s="368"/>
    </row>
    <row r="11" spans="1:43" s="369" customFormat="1" ht="25.15" customHeight="1" x14ac:dyDescent="0.35">
      <c r="A11" s="391" t="s">
        <v>11</v>
      </c>
      <c r="B11" s="392" t="s">
        <v>4</v>
      </c>
      <c r="C11" s="393"/>
      <c r="D11" s="394" t="s">
        <v>4</v>
      </c>
      <c r="E11" s="393"/>
      <c r="F11" s="394" t="s">
        <v>4</v>
      </c>
      <c r="G11" s="395"/>
      <c r="H11" s="392" t="s">
        <v>4</v>
      </c>
      <c r="I11" s="393"/>
      <c r="J11" s="394" t="s">
        <v>4</v>
      </c>
      <c r="K11" s="393"/>
      <c r="L11" s="394" t="s">
        <v>4</v>
      </c>
      <c r="M11" s="395" t="s">
        <v>11</v>
      </c>
      <c r="N11" s="385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368"/>
      <c r="Z11" s="368"/>
      <c r="AA11" s="368"/>
      <c r="AB11" s="368"/>
      <c r="AC11" s="368"/>
      <c r="AD11" s="368"/>
      <c r="AE11" s="368"/>
      <c r="AF11" s="368"/>
      <c r="AG11" s="368"/>
      <c r="AH11" s="368"/>
      <c r="AI11" s="368"/>
      <c r="AJ11" s="368"/>
      <c r="AK11" s="368"/>
      <c r="AL11" s="368"/>
      <c r="AM11" s="368"/>
      <c r="AN11" s="368"/>
      <c r="AO11" s="368"/>
      <c r="AP11" s="368"/>
      <c r="AQ11" s="368"/>
    </row>
    <row r="12" spans="1:43" s="369" customFormat="1" ht="25.15" customHeight="1" x14ac:dyDescent="0.4">
      <c r="A12" s="374" t="s">
        <v>12</v>
      </c>
      <c r="B12" s="396" t="s">
        <v>4</v>
      </c>
      <c r="C12" s="397" t="s">
        <v>4</v>
      </c>
      <c r="D12" s="398"/>
      <c r="E12" s="399"/>
      <c r="F12" s="398"/>
      <c r="G12" s="400"/>
      <c r="H12" s="396"/>
      <c r="I12" s="399"/>
      <c r="J12" s="398"/>
      <c r="K12" s="399"/>
      <c r="L12" s="398"/>
      <c r="M12" s="400"/>
      <c r="N12" s="385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</row>
    <row r="13" spans="1:43" s="408" customFormat="1" ht="25.15" customHeight="1" x14ac:dyDescent="0.35">
      <c r="A13" s="401" t="s">
        <v>13</v>
      </c>
      <c r="B13" s="402">
        <v>13957823</v>
      </c>
      <c r="C13" s="403">
        <v>1</v>
      </c>
      <c r="D13" s="404">
        <v>0</v>
      </c>
      <c r="E13" s="405">
        <v>0</v>
      </c>
      <c r="F13" s="406">
        <v>13957823</v>
      </c>
      <c r="G13" s="407">
        <v>0.1017529223886804</v>
      </c>
      <c r="H13" s="402">
        <v>21217922</v>
      </c>
      <c r="I13" s="403">
        <f>IF(ISBLANK(H13),"  ",IF(L13&gt;0,H13/L13,IF(H13&gt;0,1,0)))</f>
        <v>1</v>
      </c>
      <c r="J13" s="404">
        <v>0</v>
      </c>
      <c r="K13" s="405">
        <f>IF(ISBLANK(J13),"  ",IF(L13&gt;0,J13/L13,IF(J13&gt;0,1,0)))</f>
        <v>0</v>
      </c>
      <c r="L13" s="406">
        <f t="shared" ref="L13:L34" si="0">J13+H13</f>
        <v>21217922</v>
      </c>
      <c r="M13" s="407">
        <f>IF(ISBLANK(L13),"  ",IF(L76&gt;0,L13/L76,IF(L13&gt;0,1,0)))</f>
        <v>0.16444515751568686</v>
      </c>
      <c r="N13" s="385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L13" s="368"/>
      <c r="AM13" s="368"/>
      <c r="AN13" s="368"/>
      <c r="AO13" s="368"/>
      <c r="AP13" s="368"/>
      <c r="AQ13" s="368"/>
    </row>
    <row r="14" spans="1:43" s="369" customFormat="1" ht="25.15" customHeight="1" x14ac:dyDescent="0.35">
      <c r="A14" s="370" t="s">
        <v>14</v>
      </c>
      <c r="B14" s="371">
        <v>0</v>
      </c>
      <c r="C14" s="409">
        <v>0</v>
      </c>
      <c r="D14" s="410">
        <v>0</v>
      </c>
      <c r="E14" s="411">
        <v>0</v>
      </c>
      <c r="F14" s="412">
        <v>0</v>
      </c>
      <c r="G14" s="413">
        <v>0</v>
      </c>
      <c r="H14" s="371">
        <v>0</v>
      </c>
      <c r="I14" s="409">
        <f>IF(ISBLANK(H14),"  ",IF(L14&gt;0,H14/L14,IF(H14&gt;0,1,0)))</f>
        <v>0</v>
      </c>
      <c r="J14" s="410">
        <v>0</v>
      </c>
      <c r="K14" s="411">
        <f>IF(ISBLANK(J14),"  ",IF(L14&gt;0,J14/L14,IF(J14&gt;0,1,0)))</f>
        <v>0</v>
      </c>
      <c r="L14" s="412">
        <f t="shared" si="0"/>
        <v>0</v>
      </c>
      <c r="M14" s="413">
        <f>IF(ISBLANK(L14),"  ",IF(L76&gt;0,L14/L76,IF(L14&gt;0,1,0)))</f>
        <v>0</v>
      </c>
      <c r="N14" s="385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  <c r="AK14" s="368"/>
      <c r="AL14" s="368"/>
      <c r="AM14" s="368"/>
      <c r="AN14" s="368"/>
      <c r="AO14" s="368"/>
      <c r="AP14" s="368"/>
      <c r="AQ14" s="368"/>
    </row>
    <row r="15" spans="1:43" s="369" customFormat="1" ht="25.15" customHeight="1" x14ac:dyDescent="0.35">
      <c r="A15" s="391" t="s">
        <v>15</v>
      </c>
      <c r="B15" s="414">
        <v>15087692</v>
      </c>
      <c r="C15" s="415">
        <v>1</v>
      </c>
      <c r="D15" s="392">
        <v>0</v>
      </c>
      <c r="E15" s="416">
        <v>0</v>
      </c>
      <c r="F15" s="398">
        <v>15087692</v>
      </c>
      <c r="G15" s="417">
        <v>1</v>
      </c>
      <c r="H15" s="414">
        <v>1921942</v>
      </c>
      <c r="I15" s="415">
        <f>IF(ISBLANK(H15),"  ",IF(L15&gt;0,H15/L15,IF(H15&gt;0,1,0)))</f>
        <v>1</v>
      </c>
      <c r="J15" s="392">
        <v>0</v>
      </c>
      <c r="K15" s="416">
        <f>IF(ISBLANK(J15),"  ",IF(L15&gt;0,J15/L15,IF(J15&gt;0,1,0)))</f>
        <v>0</v>
      </c>
      <c r="L15" s="398">
        <f t="shared" si="0"/>
        <v>1921942</v>
      </c>
      <c r="M15" s="417">
        <f>IF(ISBLANK(L15),"  ",IF(L76&gt;0,L15/L76,IF(L15&gt;0,1,0)))</f>
        <v>1.4895617720058272E-2</v>
      </c>
      <c r="N15" s="385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</row>
    <row r="16" spans="1:43" s="369" customFormat="1" ht="25.15" customHeight="1" x14ac:dyDescent="0.35">
      <c r="A16" s="418" t="s">
        <v>16</v>
      </c>
      <c r="B16" s="371">
        <v>0</v>
      </c>
      <c r="C16" s="403">
        <v>0</v>
      </c>
      <c r="D16" s="410">
        <v>0</v>
      </c>
      <c r="E16" s="405">
        <v>0</v>
      </c>
      <c r="F16" s="419">
        <v>0</v>
      </c>
      <c r="G16" s="407">
        <v>0</v>
      </c>
      <c r="H16" s="371">
        <v>0</v>
      </c>
      <c r="I16" s="403">
        <f t="shared" ref="I16:I34" si="1">IF(ISBLANK(H16),"  ",IF(L16&gt;0,H16/L16,IF(H16&gt;0,1,0)))</f>
        <v>0</v>
      </c>
      <c r="J16" s="410">
        <v>0</v>
      </c>
      <c r="K16" s="405">
        <f t="shared" ref="K16:K34" si="2">IF(ISBLANK(J16),"  ",IF(L16&gt;0,J16/L16,IF(J16&gt;0,1,0)))</f>
        <v>0</v>
      </c>
      <c r="L16" s="419">
        <f t="shared" si="0"/>
        <v>0</v>
      </c>
      <c r="M16" s="407">
        <f>IF(ISBLANK(L16),"  ",IF(L76&gt;0,L16/L76,IF(L16&gt;0,1,0)))</f>
        <v>0</v>
      </c>
      <c r="N16" s="385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</row>
    <row r="17" spans="1:43" s="369" customFormat="1" ht="25.15" customHeight="1" x14ac:dyDescent="0.35">
      <c r="A17" s="420" t="s">
        <v>17</v>
      </c>
      <c r="B17" s="392">
        <v>1825698</v>
      </c>
      <c r="C17" s="409">
        <v>1</v>
      </c>
      <c r="D17" s="421">
        <v>0</v>
      </c>
      <c r="E17" s="405">
        <v>0</v>
      </c>
      <c r="F17" s="394">
        <v>1825698</v>
      </c>
      <c r="G17" s="413">
        <v>1.330938978801845E-2</v>
      </c>
      <c r="H17" s="392">
        <v>1921942</v>
      </c>
      <c r="I17" s="409">
        <f t="shared" si="1"/>
        <v>1</v>
      </c>
      <c r="J17" s="421">
        <v>0</v>
      </c>
      <c r="K17" s="411">
        <f t="shared" si="2"/>
        <v>0</v>
      </c>
      <c r="L17" s="394">
        <f t="shared" si="0"/>
        <v>1921942</v>
      </c>
      <c r="M17" s="413">
        <f>IF(ISBLANK(L17),"  ",IF(L76&gt;0,L17/L76,IF(L17&gt;0,1,0)))</f>
        <v>1.4895617720058272E-2</v>
      </c>
      <c r="N17" s="385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  <c r="AB17" s="368"/>
      <c r="AC17" s="368"/>
      <c r="AD17" s="368"/>
      <c r="AE17" s="368"/>
      <c r="AF17" s="368"/>
      <c r="AG17" s="368"/>
      <c r="AH17" s="368"/>
      <c r="AI17" s="368"/>
      <c r="AJ17" s="368"/>
      <c r="AK17" s="368"/>
      <c r="AL17" s="368"/>
      <c r="AM17" s="368"/>
      <c r="AN17" s="368"/>
      <c r="AO17" s="368"/>
      <c r="AP17" s="368"/>
      <c r="AQ17" s="368"/>
    </row>
    <row r="18" spans="1:43" s="369" customFormat="1" ht="25.15" customHeight="1" x14ac:dyDescent="0.35">
      <c r="A18" s="420" t="s">
        <v>18</v>
      </c>
      <c r="B18" s="392">
        <v>0</v>
      </c>
      <c r="C18" s="409">
        <v>0</v>
      </c>
      <c r="D18" s="421">
        <v>0</v>
      </c>
      <c r="E18" s="405">
        <v>0</v>
      </c>
      <c r="F18" s="394">
        <v>0</v>
      </c>
      <c r="G18" s="413">
        <v>0</v>
      </c>
      <c r="H18" s="392">
        <v>0</v>
      </c>
      <c r="I18" s="409">
        <f t="shared" si="1"/>
        <v>0</v>
      </c>
      <c r="J18" s="421">
        <v>0</v>
      </c>
      <c r="K18" s="411">
        <f t="shared" si="2"/>
        <v>0</v>
      </c>
      <c r="L18" s="394">
        <f t="shared" si="0"/>
        <v>0</v>
      </c>
      <c r="M18" s="413">
        <f>IF(ISBLANK(L18),"  ",IF(L76&gt;0,L18/L76,IF(L18&gt;0,1,0)))</f>
        <v>0</v>
      </c>
      <c r="N18" s="385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  <c r="AO18" s="368"/>
      <c r="AP18" s="368"/>
      <c r="AQ18" s="368"/>
    </row>
    <row r="19" spans="1:43" s="369" customFormat="1" ht="25.15" customHeight="1" x14ac:dyDescent="0.35">
      <c r="A19" s="420" t="s">
        <v>19</v>
      </c>
      <c r="B19" s="392">
        <v>0</v>
      </c>
      <c r="C19" s="409">
        <v>0</v>
      </c>
      <c r="D19" s="421">
        <v>0</v>
      </c>
      <c r="E19" s="405">
        <v>0</v>
      </c>
      <c r="F19" s="394">
        <v>0</v>
      </c>
      <c r="G19" s="413">
        <v>0</v>
      </c>
      <c r="H19" s="392">
        <v>0</v>
      </c>
      <c r="I19" s="409">
        <f t="shared" si="1"/>
        <v>0</v>
      </c>
      <c r="J19" s="421">
        <v>0</v>
      </c>
      <c r="K19" s="411">
        <f t="shared" si="2"/>
        <v>0</v>
      </c>
      <c r="L19" s="394">
        <f t="shared" si="0"/>
        <v>0</v>
      </c>
      <c r="M19" s="413">
        <f>IF(ISBLANK(L19),"  ",IF(L76&gt;0,L19/L76,IF(L19&gt;0,1,0)))</f>
        <v>0</v>
      </c>
      <c r="N19" s="385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8"/>
    </row>
    <row r="20" spans="1:43" s="369" customFormat="1" ht="25.15" customHeight="1" x14ac:dyDescent="0.35">
      <c r="A20" s="420" t="s">
        <v>20</v>
      </c>
      <c r="B20" s="392">
        <v>0</v>
      </c>
      <c r="C20" s="409">
        <v>0</v>
      </c>
      <c r="D20" s="421">
        <v>0</v>
      </c>
      <c r="E20" s="405">
        <v>0</v>
      </c>
      <c r="F20" s="394">
        <v>0</v>
      </c>
      <c r="G20" s="413">
        <v>0</v>
      </c>
      <c r="H20" s="392">
        <v>0</v>
      </c>
      <c r="I20" s="409">
        <f t="shared" si="1"/>
        <v>0</v>
      </c>
      <c r="J20" s="421">
        <v>0</v>
      </c>
      <c r="K20" s="411">
        <f t="shared" si="2"/>
        <v>0</v>
      </c>
      <c r="L20" s="394">
        <f t="shared" si="0"/>
        <v>0</v>
      </c>
      <c r="M20" s="413">
        <f>IF(ISBLANK(L20),"  ",IF(L77&gt;0,L20/L77,IF(L20&gt;0,1,0)))</f>
        <v>0</v>
      </c>
      <c r="N20" s="385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8"/>
      <c r="AG20" s="368"/>
      <c r="AH20" s="368"/>
      <c r="AI20" s="368"/>
      <c r="AJ20" s="368"/>
      <c r="AK20" s="368"/>
      <c r="AL20" s="368"/>
      <c r="AM20" s="368"/>
      <c r="AN20" s="368"/>
      <c r="AO20" s="368"/>
      <c r="AP20" s="368"/>
      <c r="AQ20" s="368"/>
    </row>
    <row r="21" spans="1:43" s="369" customFormat="1" ht="25.15" customHeight="1" x14ac:dyDescent="0.35">
      <c r="A21" s="420" t="s">
        <v>21</v>
      </c>
      <c r="B21" s="392">
        <v>0</v>
      </c>
      <c r="C21" s="409">
        <v>0</v>
      </c>
      <c r="D21" s="421">
        <v>0</v>
      </c>
      <c r="E21" s="405">
        <v>0</v>
      </c>
      <c r="F21" s="394">
        <v>0</v>
      </c>
      <c r="G21" s="413">
        <v>0</v>
      </c>
      <c r="H21" s="392">
        <v>0</v>
      </c>
      <c r="I21" s="409">
        <f t="shared" si="1"/>
        <v>0</v>
      </c>
      <c r="J21" s="421">
        <v>0</v>
      </c>
      <c r="K21" s="411">
        <f t="shared" si="2"/>
        <v>0</v>
      </c>
      <c r="L21" s="394">
        <f t="shared" si="0"/>
        <v>0</v>
      </c>
      <c r="M21" s="413">
        <f>IF(ISBLANK(L21),"  ",IF(L76&gt;0,L21/L76,IF(L21&gt;0,1,0)))</f>
        <v>0</v>
      </c>
      <c r="N21" s="385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68"/>
      <c r="AO21" s="368"/>
      <c r="AP21" s="368"/>
      <c r="AQ21" s="368"/>
    </row>
    <row r="22" spans="1:43" s="369" customFormat="1" ht="25.15" customHeight="1" x14ac:dyDescent="0.35">
      <c r="A22" s="420" t="s">
        <v>22</v>
      </c>
      <c r="B22" s="392">
        <v>0</v>
      </c>
      <c r="C22" s="409">
        <v>0</v>
      </c>
      <c r="D22" s="421">
        <v>0</v>
      </c>
      <c r="E22" s="405">
        <v>0</v>
      </c>
      <c r="F22" s="394">
        <v>0</v>
      </c>
      <c r="G22" s="413">
        <v>0</v>
      </c>
      <c r="H22" s="392">
        <v>0</v>
      </c>
      <c r="I22" s="409">
        <f t="shared" si="1"/>
        <v>0</v>
      </c>
      <c r="J22" s="421">
        <v>0</v>
      </c>
      <c r="K22" s="411">
        <f t="shared" si="2"/>
        <v>0</v>
      </c>
      <c r="L22" s="394">
        <f t="shared" si="0"/>
        <v>0</v>
      </c>
      <c r="M22" s="413">
        <f>IF(ISBLANK(L22),"  ",IF(L76&gt;0,L22/L76,IF(L22&gt;0,1,0)))</f>
        <v>0</v>
      </c>
      <c r="N22" s="385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</row>
    <row r="23" spans="1:43" s="369" customFormat="1" ht="25.15" customHeight="1" x14ac:dyDescent="0.35">
      <c r="A23" s="420" t="s">
        <v>23</v>
      </c>
      <c r="B23" s="392">
        <v>0</v>
      </c>
      <c r="C23" s="409">
        <v>0</v>
      </c>
      <c r="D23" s="421">
        <v>0</v>
      </c>
      <c r="E23" s="405">
        <v>0</v>
      </c>
      <c r="F23" s="394">
        <v>0</v>
      </c>
      <c r="G23" s="413">
        <v>0</v>
      </c>
      <c r="H23" s="392">
        <v>0</v>
      </c>
      <c r="I23" s="409">
        <f t="shared" si="1"/>
        <v>0</v>
      </c>
      <c r="J23" s="421">
        <v>0</v>
      </c>
      <c r="K23" s="411">
        <f t="shared" si="2"/>
        <v>0</v>
      </c>
      <c r="L23" s="394">
        <f t="shared" si="0"/>
        <v>0</v>
      </c>
      <c r="M23" s="413">
        <f>IF(ISBLANK(L23),"  ",IF(L76&gt;0,L23/L76,IF(L23&gt;0,1,0)))</f>
        <v>0</v>
      </c>
      <c r="N23" s="385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</row>
    <row r="24" spans="1:43" s="369" customFormat="1" ht="25.15" customHeight="1" x14ac:dyDescent="0.35">
      <c r="A24" s="420" t="s">
        <v>24</v>
      </c>
      <c r="B24" s="392">
        <v>0</v>
      </c>
      <c r="C24" s="409">
        <v>0</v>
      </c>
      <c r="D24" s="421">
        <v>0</v>
      </c>
      <c r="E24" s="405">
        <v>0</v>
      </c>
      <c r="F24" s="394">
        <v>0</v>
      </c>
      <c r="G24" s="413">
        <v>0</v>
      </c>
      <c r="H24" s="392">
        <v>0</v>
      </c>
      <c r="I24" s="409">
        <f t="shared" si="1"/>
        <v>0</v>
      </c>
      <c r="J24" s="421">
        <v>0</v>
      </c>
      <c r="K24" s="411">
        <f t="shared" si="2"/>
        <v>0</v>
      </c>
      <c r="L24" s="394">
        <f t="shared" si="0"/>
        <v>0</v>
      </c>
      <c r="M24" s="413">
        <f>IF(ISBLANK(L24),"  ",IF(L76&gt;0,L24/L76,IF(L24&gt;0,1,0)))</f>
        <v>0</v>
      </c>
      <c r="N24" s="385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8"/>
      <c r="AL24" s="368"/>
      <c r="AM24" s="368"/>
      <c r="AN24" s="368"/>
      <c r="AO24" s="368"/>
      <c r="AP24" s="368"/>
      <c r="AQ24" s="368"/>
    </row>
    <row r="25" spans="1:43" s="369" customFormat="1" ht="25.15" customHeight="1" x14ac:dyDescent="0.35">
      <c r="A25" s="420" t="s">
        <v>25</v>
      </c>
      <c r="B25" s="392">
        <v>0</v>
      </c>
      <c r="C25" s="409">
        <v>0</v>
      </c>
      <c r="D25" s="421">
        <v>0</v>
      </c>
      <c r="E25" s="405">
        <v>0</v>
      </c>
      <c r="F25" s="394">
        <v>0</v>
      </c>
      <c r="G25" s="413">
        <v>0</v>
      </c>
      <c r="H25" s="392">
        <v>0</v>
      </c>
      <c r="I25" s="409">
        <f t="shared" si="1"/>
        <v>0</v>
      </c>
      <c r="J25" s="421">
        <v>0</v>
      </c>
      <c r="K25" s="411">
        <f t="shared" si="2"/>
        <v>0</v>
      </c>
      <c r="L25" s="394">
        <f t="shared" si="0"/>
        <v>0</v>
      </c>
      <c r="M25" s="413">
        <f>IF(ISBLANK(L25),"  ",IF(L76&gt;0,L25/L76,IF(L25&gt;0,1,0)))</f>
        <v>0</v>
      </c>
      <c r="N25" s="385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368"/>
      <c r="AJ25" s="368"/>
      <c r="AK25" s="368"/>
      <c r="AL25" s="368"/>
      <c r="AM25" s="368"/>
      <c r="AN25" s="368"/>
      <c r="AO25" s="368"/>
      <c r="AP25" s="368"/>
      <c r="AQ25" s="368"/>
    </row>
    <row r="26" spans="1:43" s="369" customFormat="1" ht="25.15" customHeight="1" x14ac:dyDescent="0.35">
      <c r="A26" s="420" t="s">
        <v>26</v>
      </c>
      <c r="B26" s="392">
        <v>0</v>
      </c>
      <c r="C26" s="409">
        <v>0</v>
      </c>
      <c r="D26" s="421">
        <v>0</v>
      </c>
      <c r="E26" s="405">
        <v>0</v>
      </c>
      <c r="F26" s="394">
        <v>0</v>
      </c>
      <c r="G26" s="413">
        <v>0</v>
      </c>
      <c r="H26" s="392">
        <v>0</v>
      </c>
      <c r="I26" s="409">
        <f t="shared" si="1"/>
        <v>0</v>
      </c>
      <c r="J26" s="421">
        <v>0</v>
      </c>
      <c r="K26" s="411">
        <f t="shared" si="2"/>
        <v>0</v>
      </c>
      <c r="L26" s="394">
        <f t="shared" si="0"/>
        <v>0</v>
      </c>
      <c r="M26" s="413">
        <f>IF(ISBLANK(L26),"  ",IF(L76&gt;0,L26/L76,IF(L26&gt;0,1,0)))</f>
        <v>0</v>
      </c>
      <c r="N26" s="385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</row>
    <row r="27" spans="1:43" s="369" customFormat="1" ht="25.15" customHeight="1" x14ac:dyDescent="0.35">
      <c r="A27" s="420" t="s">
        <v>27</v>
      </c>
      <c r="B27" s="392">
        <v>0</v>
      </c>
      <c r="C27" s="409">
        <v>0</v>
      </c>
      <c r="D27" s="421">
        <v>0</v>
      </c>
      <c r="E27" s="405">
        <v>0</v>
      </c>
      <c r="F27" s="394">
        <v>0</v>
      </c>
      <c r="G27" s="413">
        <v>0</v>
      </c>
      <c r="H27" s="392">
        <v>0</v>
      </c>
      <c r="I27" s="409">
        <f t="shared" si="1"/>
        <v>0</v>
      </c>
      <c r="J27" s="421">
        <v>0</v>
      </c>
      <c r="K27" s="411">
        <f t="shared" si="2"/>
        <v>0</v>
      </c>
      <c r="L27" s="394">
        <f t="shared" si="0"/>
        <v>0</v>
      </c>
      <c r="M27" s="413">
        <f>IF(ISBLANK(L27),"  ",IF(L76&gt;0,L27/L76,IF(L27&gt;0,1,0)))</f>
        <v>0</v>
      </c>
      <c r="N27" s="385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  <c r="AH27" s="368"/>
      <c r="AI27" s="368"/>
      <c r="AJ27" s="368"/>
      <c r="AK27" s="368"/>
      <c r="AL27" s="368"/>
      <c r="AM27" s="368"/>
      <c r="AN27" s="368"/>
      <c r="AO27" s="368"/>
      <c r="AP27" s="368"/>
      <c r="AQ27" s="368"/>
    </row>
    <row r="28" spans="1:43" s="369" customFormat="1" ht="25.15" customHeight="1" x14ac:dyDescent="0.35">
      <c r="A28" s="422" t="s">
        <v>28</v>
      </c>
      <c r="B28" s="392">
        <v>0</v>
      </c>
      <c r="C28" s="409">
        <v>0</v>
      </c>
      <c r="D28" s="421">
        <v>0</v>
      </c>
      <c r="E28" s="405">
        <v>0</v>
      </c>
      <c r="F28" s="394">
        <v>0</v>
      </c>
      <c r="G28" s="413">
        <v>0</v>
      </c>
      <c r="H28" s="392">
        <v>0</v>
      </c>
      <c r="I28" s="409">
        <f t="shared" si="1"/>
        <v>0</v>
      </c>
      <c r="J28" s="421">
        <v>0</v>
      </c>
      <c r="K28" s="411">
        <f t="shared" si="2"/>
        <v>0</v>
      </c>
      <c r="L28" s="394">
        <f t="shared" si="0"/>
        <v>0</v>
      </c>
      <c r="M28" s="413">
        <f>IF(ISBLANK(L28),"  ",IF(L76&gt;0,L28/L76,IF(L28&gt;0,1,0)))</f>
        <v>0</v>
      </c>
      <c r="N28" s="385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8"/>
      <c r="AP28" s="368"/>
      <c r="AQ28" s="368"/>
    </row>
    <row r="29" spans="1:43" s="369" customFormat="1" ht="25.15" customHeight="1" x14ac:dyDescent="0.35">
      <c r="A29" s="422" t="s">
        <v>29</v>
      </c>
      <c r="B29" s="392">
        <v>0</v>
      </c>
      <c r="C29" s="409">
        <v>0</v>
      </c>
      <c r="D29" s="421">
        <v>0</v>
      </c>
      <c r="E29" s="405">
        <v>0</v>
      </c>
      <c r="F29" s="394">
        <v>0</v>
      </c>
      <c r="G29" s="413">
        <v>0</v>
      </c>
      <c r="H29" s="392">
        <v>0</v>
      </c>
      <c r="I29" s="409">
        <f t="shared" si="1"/>
        <v>0</v>
      </c>
      <c r="J29" s="421">
        <v>0</v>
      </c>
      <c r="K29" s="411">
        <f t="shared" si="2"/>
        <v>0</v>
      </c>
      <c r="L29" s="394">
        <f t="shared" si="0"/>
        <v>0</v>
      </c>
      <c r="M29" s="413">
        <f>IF(ISBLANK(L29),"  ",IF(L76&gt;0,L29/L76,IF(L29&gt;0,1,0)))</f>
        <v>0</v>
      </c>
      <c r="N29" s="385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68"/>
      <c r="AN29" s="368"/>
      <c r="AO29" s="368"/>
      <c r="AP29" s="368"/>
      <c r="AQ29" s="368"/>
    </row>
    <row r="30" spans="1:43" s="369" customFormat="1" ht="25.15" customHeight="1" x14ac:dyDescent="0.35">
      <c r="A30" s="422" t="s">
        <v>30</v>
      </c>
      <c r="B30" s="392">
        <v>0</v>
      </c>
      <c r="C30" s="409">
        <v>0</v>
      </c>
      <c r="D30" s="421">
        <v>0</v>
      </c>
      <c r="E30" s="405">
        <v>0</v>
      </c>
      <c r="F30" s="394">
        <v>0</v>
      </c>
      <c r="G30" s="413">
        <v>0</v>
      </c>
      <c r="H30" s="392">
        <v>0</v>
      </c>
      <c r="I30" s="409">
        <f t="shared" si="1"/>
        <v>0</v>
      </c>
      <c r="J30" s="421">
        <v>0</v>
      </c>
      <c r="K30" s="411">
        <f>IF(ISBLANK(J30),"  ",IF(L30&gt;0,J30/L30,IF(J30&gt;0,1,0)))</f>
        <v>0</v>
      </c>
      <c r="L30" s="394">
        <f t="shared" si="0"/>
        <v>0</v>
      </c>
      <c r="M30" s="413">
        <f>IF(ISBLANK(L30),"  ",IF(L77&gt;0,L30/L77,IF(L30&gt;0,1,0)))</f>
        <v>0</v>
      </c>
      <c r="N30" s="385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8"/>
    </row>
    <row r="31" spans="1:43" s="369" customFormat="1" ht="25.15" customHeight="1" x14ac:dyDescent="0.35">
      <c r="A31" s="422" t="s">
        <v>31</v>
      </c>
      <c r="B31" s="392">
        <v>0</v>
      </c>
      <c r="C31" s="409">
        <v>0</v>
      </c>
      <c r="D31" s="421">
        <v>0</v>
      </c>
      <c r="E31" s="405">
        <v>0</v>
      </c>
      <c r="F31" s="394">
        <v>0</v>
      </c>
      <c r="G31" s="413">
        <v>0</v>
      </c>
      <c r="H31" s="392">
        <v>0</v>
      </c>
      <c r="I31" s="409">
        <f t="shared" si="1"/>
        <v>0</v>
      </c>
      <c r="J31" s="421">
        <v>0</v>
      </c>
      <c r="K31" s="411">
        <f>IF(ISBLANK(J31),"  ",IF(L31&gt;0,J31/L31,IF(J31&gt;0,1,0)))</f>
        <v>0</v>
      </c>
      <c r="L31" s="394">
        <f t="shared" si="0"/>
        <v>0</v>
      </c>
      <c r="M31" s="413">
        <f>IF(ISBLANK(L31),"  ",IF(L78&gt;0,L31/L78,IF(L31&gt;0,1,0)))</f>
        <v>0</v>
      </c>
      <c r="N31" s="385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</row>
    <row r="32" spans="1:43" s="369" customFormat="1" ht="25.15" customHeight="1" x14ac:dyDescent="0.35">
      <c r="A32" s="422" t="s">
        <v>32</v>
      </c>
      <c r="B32" s="392">
        <v>0</v>
      </c>
      <c r="C32" s="409">
        <v>0</v>
      </c>
      <c r="D32" s="421">
        <v>0</v>
      </c>
      <c r="E32" s="405">
        <v>0</v>
      </c>
      <c r="F32" s="394">
        <v>0</v>
      </c>
      <c r="G32" s="413">
        <v>0</v>
      </c>
      <c r="H32" s="392">
        <v>0</v>
      </c>
      <c r="I32" s="409">
        <f t="shared" si="1"/>
        <v>0</v>
      </c>
      <c r="J32" s="421">
        <v>0</v>
      </c>
      <c r="K32" s="411">
        <f>IF(ISBLANK(J32),"  ",IF(L32&gt;0,J32/L32,IF(J32&gt;0,1,0)))</f>
        <v>0</v>
      </c>
      <c r="L32" s="394">
        <f t="shared" si="0"/>
        <v>0</v>
      </c>
      <c r="M32" s="413">
        <f>IF(ISBLANK(L32),"  ",IF(L79&gt;0,L32/L79,IF(L32&gt;0,1,0)))</f>
        <v>0</v>
      </c>
      <c r="N32" s="385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</row>
    <row r="33" spans="1:43" s="369" customFormat="1" ht="25.15" customHeight="1" x14ac:dyDescent="0.35">
      <c r="A33" s="423" t="s">
        <v>76</v>
      </c>
      <c r="B33" s="392">
        <v>0</v>
      </c>
      <c r="C33" s="409">
        <v>0</v>
      </c>
      <c r="D33" s="421">
        <v>0</v>
      </c>
      <c r="E33" s="405">
        <v>0</v>
      </c>
      <c r="F33" s="394">
        <v>0</v>
      </c>
      <c r="G33" s="413">
        <v>0</v>
      </c>
      <c r="H33" s="392">
        <v>0</v>
      </c>
      <c r="I33" s="409">
        <f>IF(ISBLANK(H33),"  ",IF(L33&gt;0,H33/L33,IF(H33&gt;0,1,0)))</f>
        <v>0</v>
      </c>
      <c r="J33" s="421">
        <v>0</v>
      </c>
      <c r="K33" s="411">
        <f>IF(ISBLANK(J33),"  ",IF(L33&gt;0,J33/L33,IF(J33&gt;0,1,0)))</f>
        <v>0</v>
      </c>
      <c r="L33" s="394">
        <f t="shared" si="0"/>
        <v>0</v>
      </c>
      <c r="M33" s="413">
        <f>IF(ISBLANK(L33),"  ",IF(L80&gt;0,L33/L80,IF(L33&gt;0,1,0)))</f>
        <v>0</v>
      </c>
      <c r="N33" s="385"/>
      <c r="O33" s="368"/>
      <c r="P33" s="368"/>
      <c r="Q33" s="368"/>
      <c r="R33" s="368"/>
      <c r="S33" s="368"/>
      <c r="T33" s="368"/>
      <c r="U33" s="368"/>
      <c r="V33" s="368"/>
      <c r="W33" s="368"/>
      <c r="X33" s="368"/>
      <c r="Y33" s="368"/>
      <c r="Z33" s="368"/>
      <c r="AA33" s="368"/>
      <c r="AB33" s="368"/>
      <c r="AC33" s="368"/>
      <c r="AD33" s="368"/>
      <c r="AE33" s="368"/>
      <c r="AF33" s="368"/>
      <c r="AG33" s="368"/>
      <c r="AH33" s="368"/>
      <c r="AI33" s="368"/>
      <c r="AJ33" s="368"/>
      <c r="AK33" s="368"/>
      <c r="AL33" s="368"/>
      <c r="AM33" s="368"/>
      <c r="AN33" s="368"/>
      <c r="AO33" s="368"/>
      <c r="AP33" s="368"/>
      <c r="AQ33" s="368"/>
    </row>
    <row r="34" spans="1:43" s="369" customFormat="1" ht="25.15" customHeight="1" x14ac:dyDescent="0.35">
      <c r="A34" s="422" t="s">
        <v>33</v>
      </c>
      <c r="B34" s="392">
        <v>13261994</v>
      </c>
      <c r="C34" s="409">
        <v>1</v>
      </c>
      <c r="D34" s="421">
        <v>0</v>
      </c>
      <c r="E34" s="405">
        <v>0</v>
      </c>
      <c r="F34" s="394">
        <v>13261994</v>
      </c>
      <c r="G34" s="413">
        <v>9.6680309400767245E-2</v>
      </c>
      <c r="H34" s="392">
        <v>0</v>
      </c>
      <c r="I34" s="409">
        <f t="shared" si="1"/>
        <v>0</v>
      </c>
      <c r="J34" s="421">
        <v>0</v>
      </c>
      <c r="K34" s="411">
        <f t="shared" si="2"/>
        <v>0</v>
      </c>
      <c r="L34" s="394">
        <f t="shared" si="0"/>
        <v>0</v>
      </c>
      <c r="M34" s="413">
        <f>IF(ISBLANK(L34),"  ",IF(L76&gt;0,L34/L76,IF(L34&gt;0,1,0)))</f>
        <v>0</v>
      </c>
      <c r="N34" s="385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8"/>
      <c r="AM34" s="368"/>
      <c r="AN34" s="368"/>
      <c r="AO34" s="368"/>
      <c r="AP34" s="368"/>
      <c r="AQ34" s="368"/>
    </row>
    <row r="35" spans="1:43" s="369" customFormat="1" ht="25.15" customHeight="1" x14ac:dyDescent="0.4">
      <c r="A35" s="424" t="s">
        <v>34</v>
      </c>
      <c r="B35" s="425"/>
      <c r="C35" s="426" t="s">
        <v>4</v>
      </c>
      <c r="D35" s="421"/>
      <c r="E35" s="427" t="s">
        <v>4</v>
      </c>
      <c r="F35" s="394"/>
      <c r="G35" s="428" t="s">
        <v>4</v>
      </c>
      <c r="H35" s="425" t="s">
        <v>4</v>
      </c>
      <c r="I35" s="426" t="s">
        <v>4</v>
      </c>
      <c r="J35" s="421"/>
      <c r="K35" s="427" t="s">
        <v>4</v>
      </c>
      <c r="L35" s="394"/>
      <c r="M35" s="428" t="s">
        <v>4</v>
      </c>
      <c r="N35" s="385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  <c r="AM35" s="368"/>
      <c r="AN35" s="368"/>
      <c r="AO35" s="368"/>
      <c r="AP35" s="368"/>
      <c r="AQ35" s="368"/>
    </row>
    <row r="36" spans="1:43" s="369" customFormat="1" ht="25.15" customHeight="1" x14ac:dyDescent="0.35">
      <c r="A36" s="418" t="s">
        <v>35</v>
      </c>
      <c r="B36" s="392">
        <v>0</v>
      </c>
      <c r="C36" s="409">
        <v>0</v>
      </c>
      <c r="D36" s="421">
        <v>0</v>
      </c>
      <c r="E36" s="411">
        <v>0</v>
      </c>
      <c r="F36" s="394">
        <v>0</v>
      </c>
      <c r="G36" s="413">
        <v>0</v>
      </c>
      <c r="H36" s="392">
        <v>0</v>
      </c>
      <c r="I36" s="409">
        <f>IF(ISBLANK(H36),"  ",IF(L36&gt;0,H36/L36,IF(H36&gt;0,1,0)))</f>
        <v>0</v>
      </c>
      <c r="J36" s="421">
        <v>0</v>
      </c>
      <c r="K36" s="411">
        <f>IF(ISBLANK(J36),"  ",IF(L36&gt;0,J36/L36,IF(J36&gt;0,1,0)))</f>
        <v>0</v>
      </c>
      <c r="L36" s="394">
        <f>J36+H36</f>
        <v>0</v>
      </c>
      <c r="M36" s="413">
        <f>IF(ISBLANK(L36),"  ",IF(L76&gt;0,L36/L76,IF(L36&gt;0,1,0)))</f>
        <v>0</v>
      </c>
      <c r="N36" s="385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</row>
    <row r="37" spans="1:43" s="369" customFormat="1" ht="25.15" customHeight="1" x14ac:dyDescent="0.4">
      <c r="A37" s="424" t="s">
        <v>36</v>
      </c>
      <c r="B37" s="425"/>
      <c r="C37" s="426" t="s">
        <v>4</v>
      </c>
      <c r="D37" s="421"/>
      <c r="E37" s="427" t="s">
        <v>4</v>
      </c>
      <c r="F37" s="394"/>
      <c r="G37" s="428" t="s">
        <v>4</v>
      </c>
      <c r="H37" s="425"/>
      <c r="I37" s="426" t="s">
        <v>4</v>
      </c>
      <c r="J37" s="421"/>
      <c r="K37" s="427" t="s">
        <v>4</v>
      </c>
      <c r="L37" s="394"/>
      <c r="M37" s="428" t="s">
        <v>4</v>
      </c>
      <c r="N37" s="385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</row>
    <row r="38" spans="1:43" s="369" customFormat="1" ht="25.15" customHeight="1" x14ac:dyDescent="0.35">
      <c r="A38" s="420" t="s">
        <v>35</v>
      </c>
      <c r="B38" s="429">
        <v>0</v>
      </c>
      <c r="C38" s="409">
        <v>0</v>
      </c>
      <c r="D38" s="430">
        <v>0</v>
      </c>
      <c r="E38" s="411">
        <v>0</v>
      </c>
      <c r="F38" s="431">
        <v>0</v>
      </c>
      <c r="G38" s="413">
        <v>0</v>
      </c>
      <c r="H38" s="429">
        <v>0</v>
      </c>
      <c r="I38" s="409">
        <f>IF(ISBLANK(H38),"  ",IF(L38&gt;0,H38/L38,IF(H38&gt;0,1,0)))</f>
        <v>0</v>
      </c>
      <c r="J38" s="430">
        <v>0</v>
      </c>
      <c r="K38" s="411">
        <f>IF(ISBLANK(J38),"  ",IF(L38&gt;0,J38/L38,IF(J38&gt;0,1,0)))</f>
        <v>0</v>
      </c>
      <c r="L38" s="431">
        <f>J38+H38</f>
        <v>0</v>
      </c>
      <c r="M38" s="413">
        <f>IF(ISBLANK(L38),"  ",IF(L76&gt;0,L38/L76,IF(L38&gt;0,1,0)))</f>
        <v>0</v>
      </c>
      <c r="N38" s="385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  <c r="AH38" s="368"/>
      <c r="AI38" s="368"/>
      <c r="AJ38" s="368"/>
      <c r="AK38" s="368"/>
      <c r="AL38" s="368"/>
      <c r="AM38" s="368"/>
      <c r="AN38" s="368"/>
      <c r="AO38" s="368"/>
      <c r="AP38" s="368"/>
      <c r="AQ38" s="368"/>
    </row>
    <row r="39" spans="1:43" s="369" customFormat="1" ht="25.15" customHeight="1" x14ac:dyDescent="0.35">
      <c r="A39" s="420" t="s">
        <v>37</v>
      </c>
      <c r="B39" s="429"/>
      <c r="C39" s="409" t="s">
        <v>11</v>
      </c>
      <c r="D39" s="430"/>
      <c r="E39" s="405" t="s">
        <v>11</v>
      </c>
      <c r="F39" s="394">
        <v>0</v>
      </c>
      <c r="G39" s="413">
        <v>0</v>
      </c>
      <c r="H39" s="429"/>
      <c r="I39" s="409" t="str">
        <f>IF(ISBLANK(H39),"  ",IF(L39&gt;0,H39/L39,IF(H39&gt;0,1,0)))</f>
        <v xml:space="preserve">  </v>
      </c>
      <c r="J39" s="430"/>
      <c r="K39" s="411" t="str">
        <f>IF(ISBLANK(J39),"  ",IF(L39&gt;0,J39/L39,IF(J39&gt;0,1,0)))</f>
        <v xml:space="preserve">  </v>
      </c>
      <c r="L39" s="394">
        <f>J39+H39</f>
        <v>0</v>
      </c>
      <c r="M39" s="413">
        <f>IF(ISBLANK(L39),"  ",IF(L76&gt;0,L39/L76,IF(L39&gt;0,1,0)))</f>
        <v>0</v>
      </c>
      <c r="N39" s="385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8"/>
      <c r="AP39" s="368"/>
      <c r="AQ39" s="368"/>
    </row>
    <row r="40" spans="1:43" s="439" customFormat="1" ht="25.15" customHeight="1" x14ac:dyDescent="0.4">
      <c r="A40" s="424" t="s">
        <v>38</v>
      </c>
      <c r="B40" s="432">
        <v>29045515</v>
      </c>
      <c r="C40" s="433">
        <v>1</v>
      </c>
      <c r="D40" s="432">
        <v>0</v>
      </c>
      <c r="E40" s="434">
        <v>0</v>
      </c>
      <c r="F40" s="432">
        <v>29045515</v>
      </c>
      <c r="G40" s="435">
        <v>0.21174262157746609</v>
      </c>
      <c r="H40" s="432">
        <v>23139864</v>
      </c>
      <c r="I40" s="433">
        <f>IF(ISBLANK(H40),"  ",IF(L40&gt;0,H40/L40,IF(H40&gt;0,1,0)))</f>
        <v>1</v>
      </c>
      <c r="J40" s="432">
        <v>0</v>
      </c>
      <c r="K40" s="436">
        <f>IF(ISBLANK(J40),"  ",IF(L40&gt;0,J40/L40,IF(J40&gt;0,1,0)))</f>
        <v>0</v>
      </c>
      <c r="L40" s="432">
        <f>L39+L38+L36+L34+L29+L28+L26+L27+L25+L24+L23+L22+L21+L20+L19+L18+L17+L16+L14+L13+L30+L31+L32</f>
        <v>23139864</v>
      </c>
      <c r="M40" s="435">
        <f>IF(ISBLANK(L40),"  ",IF(L76&gt;0,L40/L76,IF(L40&gt;0,1,0)))</f>
        <v>0.17934077523574513</v>
      </c>
      <c r="N40" s="437"/>
      <c r="O40" s="438"/>
      <c r="P40" s="438"/>
      <c r="Q40" s="438"/>
      <c r="R40" s="438"/>
      <c r="S40" s="438"/>
      <c r="T40" s="438"/>
      <c r="U40" s="438"/>
      <c r="V40" s="438"/>
      <c r="W40" s="438"/>
      <c r="X40" s="438"/>
      <c r="Y40" s="438"/>
      <c r="Z40" s="438"/>
      <c r="AA40" s="438"/>
      <c r="AB40" s="438"/>
      <c r="AC40" s="438"/>
      <c r="AD40" s="438"/>
      <c r="AE40" s="438"/>
      <c r="AF40" s="438"/>
      <c r="AG40" s="438"/>
      <c r="AH40" s="438"/>
      <c r="AI40" s="438"/>
      <c r="AJ40" s="438"/>
      <c r="AK40" s="438"/>
      <c r="AL40" s="438"/>
      <c r="AM40" s="438"/>
      <c r="AN40" s="438"/>
      <c r="AO40" s="438"/>
      <c r="AP40" s="438"/>
      <c r="AQ40" s="438"/>
    </row>
    <row r="41" spans="1:43" s="369" customFormat="1" ht="25.15" customHeight="1" x14ac:dyDescent="0.4">
      <c r="A41" s="440" t="s">
        <v>39</v>
      </c>
      <c r="B41" s="414"/>
      <c r="C41" s="426" t="s">
        <v>4</v>
      </c>
      <c r="D41" s="421"/>
      <c r="E41" s="427" t="s">
        <v>4</v>
      </c>
      <c r="F41" s="394"/>
      <c r="G41" s="428" t="s">
        <v>4</v>
      </c>
      <c r="H41" s="414"/>
      <c r="I41" s="426" t="s">
        <v>4</v>
      </c>
      <c r="J41" s="421"/>
      <c r="K41" s="427" t="s">
        <v>4</v>
      </c>
      <c r="L41" s="394"/>
      <c r="M41" s="428" t="s">
        <v>4</v>
      </c>
      <c r="N41" s="385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68"/>
      <c r="AL41" s="368"/>
      <c r="AM41" s="368"/>
      <c r="AN41" s="368"/>
      <c r="AO41" s="368"/>
      <c r="AP41" s="368"/>
      <c r="AQ41" s="368"/>
    </row>
    <row r="42" spans="1:43" s="369" customFormat="1" ht="25.15" customHeight="1" x14ac:dyDescent="0.35">
      <c r="A42" s="370" t="s">
        <v>40</v>
      </c>
      <c r="B42" s="396">
        <v>0</v>
      </c>
      <c r="C42" s="403">
        <v>0</v>
      </c>
      <c r="D42" s="441">
        <v>0</v>
      </c>
      <c r="E42" s="405">
        <v>0</v>
      </c>
      <c r="F42" s="398">
        <v>0</v>
      </c>
      <c r="G42" s="407">
        <v>0</v>
      </c>
      <c r="H42" s="396">
        <v>0</v>
      </c>
      <c r="I42" s="403">
        <f t="shared" ref="I42:I48" si="3">IF(ISBLANK(H42),"  ",IF(L42&gt;0,H42/L42,IF(H42&gt;0,1,0)))</f>
        <v>0</v>
      </c>
      <c r="J42" s="441">
        <v>0</v>
      </c>
      <c r="K42" s="405">
        <f t="shared" ref="K42:K48" si="4">IF(ISBLANK(J42),"  ",IF(L42&gt;0,J42/L42,IF(J42&gt;0,1,0)))</f>
        <v>0</v>
      </c>
      <c r="L42" s="398">
        <f>J42+H42</f>
        <v>0</v>
      </c>
      <c r="M42" s="407">
        <f>IF(ISBLANK(L42),"  ",IF(L76&gt;0,L42/J76,IF(L42&gt;0,1,0)))</f>
        <v>0</v>
      </c>
      <c r="N42" s="385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</row>
    <row r="43" spans="1:43" s="369" customFormat="1" ht="25.15" customHeight="1" x14ac:dyDescent="0.35">
      <c r="A43" s="442" t="s">
        <v>41</v>
      </c>
      <c r="B43" s="392">
        <v>0</v>
      </c>
      <c r="C43" s="409">
        <v>0</v>
      </c>
      <c r="D43" s="421">
        <v>0</v>
      </c>
      <c r="E43" s="411">
        <v>0</v>
      </c>
      <c r="F43" s="394">
        <v>0</v>
      </c>
      <c r="G43" s="413">
        <v>0</v>
      </c>
      <c r="H43" s="392">
        <v>0</v>
      </c>
      <c r="I43" s="409">
        <f t="shared" si="3"/>
        <v>0</v>
      </c>
      <c r="J43" s="421">
        <v>0</v>
      </c>
      <c r="K43" s="411">
        <f t="shared" si="4"/>
        <v>0</v>
      </c>
      <c r="L43" s="394">
        <f>J43+H43</f>
        <v>0</v>
      </c>
      <c r="M43" s="413">
        <f>IF(ISBLANK(L43),"  ",IF(J76&gt;0,L43/J76,IF(L43&gt;0,1,0)))</f>
        <v>0</v>
      </c>
      <c r="N43" s="385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8"/>
      <c r="AH43" s="368"/>
      <c r="AI43" s="368"/>
      <c r="AJ43" s="368"/>
      <c r="AK43" s="368"/>
      <c r="AL43" s="368"/>
      <c r="AM43" s="368"/>
      <c r="AN43" s="368"/>
      <c r="AO43" s="368"/>
      <c r="AP43" s="368"/>
      <c r="AQ43" s="368"/>
    </row>
    <row r="44" spans="1:43" s="369" customFormat="1" ht="25.15" customHeight="1" x14ac:dyDescent="0.35">
      <c r="A44" s="443" t="s">
        <v>42</v>
      </c>
      <c r="B44" s="392">
        <v>0</v>
      </c>
      <c r="C44" s="409">
        <v>0</v>
      </c>
      <c r="D44" s="421">
        <v>0</v>
      </c>
      <c r="E44" s="411">
        <v>0</v>
      </c>
      <c r="F44" s="431">
        <v>0</v>
      </c>
      <c r="G44" s="413">
        <v>0</v>
      </c>
      <c r="H44" s="392">
        <v>0</v>
      </c>
      <c r="I44" s="409">
        <f t="shared" si="3"/>
        <v>0</v>
      </c>
      <c r="J44" s="421">
        <v>0</v>
      </c>
      <c r="K44" s="411">
        <f t="shared" si="4"/>
        <v>0</v>
      </c>
      <c r="L44" s="431">
        <f>J44+H44</f>
        <v>0</v>
      </c>
      <c r="M44" s="413">
        <f>IF(ISBLANK(L44),"  ",IF(J76&gt;0,L44/J76,IF(L44&gt;0,1,0)))</f>
        <v>0</v>
      </c>
      <c r="N44" s="385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  <c r="AO44" s="368"/>
      <c r="AP44" s="368"/>
      <c r="AQ44" s="368"/>
    </row>
    <row r="45" spans="1:43" s="369" customFormat="1" ht="25.15" customHeight="1" x14ac:dyDescent="0.35">
      <c r="A45" s="391" t="s">
        <v>43</v>
      </c>
      <c r="B45" s="392">
        <v>2890797</v>
      </c>
      <c r="C45" s="409">
        <v>1</v>
      </c>
      <c r="D45" s="421">
        <v>0</v>
      </c>
      <c r="E45" s="411">
        <v>0</v>
      </c>
      <c r="F45" s="431">
        <v>2890797</v>
      </c>
      <c r="G45" s="413">
        <v>4.5607742351113936E-2</v>
      </c>
      <c r="H45" s="392">
        <v>2696980</v>
      </c>
      <c r="I45" s="409">
        <f t="shared" si="3"/>
        <v>1</v>
      </c>
      <c r="J45" s="421">
        <v>0</v>
      </c>
      <c r="K45" s="411">
        <f t="shared" si="4"/>
        <v>0</v>
      </c>
      <c r="L45" s="431">
        <f>J45+H45</f>
        <v>2696980</v>
      </c>
      <c r="M45" s="413">
        <f>IF(ISBLANK(L45),"  ",IF(J76&gt;0,L45/J76,IF(L45&gt;0,1,0)))</f>
        <v>4.5992046850988899E-2</v>
      </c>
      <c r="N45" s="385"/>
      <c r="O45" s="368"/>
      <c r="P45" s="368"/>
      <c r="Q45" s="368"/>
      <c r="R45" s="368"/>
      <c r="S45" s="368"/>
      <c r="T45" s="368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8"/>
      <c r="AJ45" s="368"/>
      <c r="AK45" s="368"/>
      <c r="AL45" s="368"/>
      <c r="AM45" s="368"/>
      <c r="AN45" s="368"/>
      <c r="AO45" s="368"/>
      <c r="AP45" s="368"/>
      <c r="AQ45" s="368"/>
    </row>
    <row r="46" spans="1:43" s="369" customFormat="1" ht="25.15" customHeight="1" x14ac:dyDescent="0.35">
      <c r="A46" s="442" t="s">
        <v>44</v>
      </c>
      <c r="B46" s="392">
        <v>0</v>
      </c>
      <c r="C46" s="409">
        <v>0</v>
      </c>
      <c r="D46" s="421">
        <v>0</v>
      </c>
      <c r="E46" s="411">
        <v>0</v>
      </c>
      <c r="F46" s="431">
        <v>0</v>
      </c>
      <c r="G46" s="413">
        <v>0</v>
      </c>
      <c r="H46" s="392">
        <v>0</v>
      </c>
      <c r="I46" s="409">
        <f t="shared" si="3"/>
        <v>0</v>
      </c>
      <c r="J46" s="421">
        <v>0</v>
      </c>
      <c r="K46" s="411">
        <f t="shared" si="4"/>
        <v>0</v>
      </c>
      <c r="L46" s="431">
        <f>J46+H46</f>
        <v>0</v>
      </c>
      <c r="M46" s="413">
        <f>IF(ISBLANK(L46),"  ",IF(L76&gt;0,L46/L76,IF(L46&gt;0,1,0)))</f>
        <v>0</v>
      </c>
      <c r="N46" s="385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</row>
    <row r="47" spans="1:43" s="439" customFormat="1" ht="25.15" customHeight="1" x14ac:dyDescent="0.4">
      <c r="A47" s="440" t="s">
        <v>45</v>
      </c>
      <c r="B47" s="444">
        <v>2890797</v>
      </c>
      <c r="C47" s="433">
        <v>1</v>
      </c>
      <c r="D47" s="445">
        <v>0</v>
      </c>
      <c r="E47" s="436">
        <v>0</v>
      </c>
      <c r="F47" s="446">
        <v>2890797</v>
      </c>
      <c r="G47" s="435">
        <v>2.1073991465748645E-2</v>
      </c>
      <c r="H47" s="444">
        <v>2696980</v>
      </c>
      <c r="I47" s="433">
        <f t="shared" si="3"/>
        <v>1</v>
      </c>
      <c r="J47" s="445">
        <v>0</v>
      </c>
      <c r="K47" s="436">
        <f t="shared" si="4"/>
        <v>0</v>
      </c>
      <c r="L47" s="446">
        <f>L46+L45+L44+L43+L42</f>
        <v>2696980</v>
      </c>
      <c r="M47" s="435">
        <f>IF(ISBLANK(L47),"  ",IF(L76&gt;0,L47/L76,IF(L47&gt;0,1,0)))</f>
        <v>2.0902390955940792E-2</v>
      </c>
      <c r="N47" s="437"/>
      <c r="O47" s="438"/>
      <c r="P47" s="438"/>
      <c r="Q47" s="438"/>
      <c r="R47" s="438"/>
      <c r="S47" s="438"/>
      <c r="T47" s="438"/>
      <c r="U47" s="438"/>
      <c r="V47" s="438"/>
      <c r="W47" s="438"/>
      <c r="X47" s="438"/>
      <c r="Y47" s="438"/>
      <c r="Z47" s="438"/>
      <c r="AA47" s="438"/>
      <c r="AB47" s="438"/>
      <c r="AC47" s="438"/>
      <c r="AD47" s="438"/>
      <c r="AE47" s="438"/>
      <c r="AF47" s="438"/>
      <c r="AG47" s="438"/>
      <c r="AH47" s="438"/>
      <c r="AI47" s="438"/>
      <c r="AJ47" s="438"/>
      <c r="AK47" s="438"/>
      <c r="AL47" s="438"/>
      <c r="AM47" s="438"/>
      <c r="AN47" s="438"/>
      <c r="AO47" s="438"/>
      <c r="AP47" s="438"/>
      <c r="AQ47" s="438"/>
    </row>
    <row r="48" spans="1:43" s="439" customFormat="1" ht="25.15" customHeight="1" x14ac:dyDescent="0.4">
      <c r="A48" s="447" t="s">
        <v>46</v>
      </c>
      <c r="B48" s="448">
        <v>0</v>
      </c>
      <c r="C48" s="433">
        <v>0</v>
      </c>
      <c r="D48" s="449">
        <v>0</v>
      </c>
      <c r="E48" s="436">
        <v>0</v>
      </c>
      <c r="F48" s="450">
        <v>0</v>
      </c>
      <c r="G48" s="435">
        <v>0</v>
      </c>
      <c r="H48" s="448">
        <v>0</v>
      </c>
      <c r="I48" s="433">
        <f t="shared" si="3"/>
        <v>0</v>
      </c>
      <c r="J48" s="448">
        <v>0</v>
      </c>
      <c r="K48" s="436">
        <f t="shared" si="4"/>
        <v>0</v>
      </c>
      <c r="L48" s="450">
        <f>J48+H48</f>
        <v>0</v>
      </c>
      <c r="M48" s="435">
        <f>IF(ISBLANK(L48),"  ",IF(L76&gt;0,L48/L76,IF(L48&gt;0,1,0)))</f>
        <v>0</v>
      </c>
      <c r="N48" s="437"/>
      <c r="O48" s="438"/>
      <c r="P48" s="438"/>
      <c r="Q48" s="438"/>
      <c r="R48" s="438"/>
      <c r="S48" s="438"/>
      <c r="T48" s="438"/>
      <c r="U48" s="438"/>
      <c r="V48" s="438"/>
      <c r="W48" s="438"/>
      <c r="X48" s="438"/>
      <c r="Y48" s="438"/>
      <c r="Z48" s="438"/>
      <c r="AA48" s="438"/>
      <c r="AB48" s="438"/>
      <c r="AC48" s="438"/>
      <c r="AD48" s="438"/>
      <c r="AE48" s="438"/>
      <c r="AF48" s="438"/>
      <c r="AG48" s="438"/>
      <c r="AH48" s="438"/>
      <c r="AI48" s="438"/>
      <c r="AJ48" s="438"/>
      <c r="AK48" s="438"/>
      <c r="AL48" s="438"/>
      <c r="AM48" s="438"/>
      <c r="AN48" s="438"/>
      <c r="AO48" s="438"/>
      <c r="AP48" s="438"/>
      <c r="AQ48" s="438"/>
    </row>
    <row r="49" spans="1:43" s="369" customFormat="1" ht="25.15" customHeight="1" x14ac:dyDescent="0.4">
      <c r="A49" s="374" t="s">
        <v>47</v>
      </c>
      <c r="B49" s="451"/>
      <c r="C49" s="452" t="s">
        <v>4</v>
      </c>
      <c r="D49" s="410"/>
      <c r="E49" s="453" t="s">
        <v>4</v>
      </c>
      <c r="F49" s="398"/>
      <c r="G49" s="454" t="s">
        <v>4</v>
      </c>
      <c r="H49" s="451"/>
      <c r="I49" s="452" t="s">
        <v>4</v>
      </c>
      <c r="J49" s="410"/>
      <c r="K49" s="453" t="s">
        <v>4</v>
      </c>
      <c r="L49" s="398"/>
      <c r="M49" s="454" t="s">
        <v>4</v>
      </c>
      <c r="N49" s="385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</row>
    <row r="50" spans="1:43" s="369" customFormat="1" ht="25.15" customHeight="1" x14ac:dyDescent="0.35">
      <c r="A50" s="370" t="s">
        <v>48</v>
      </c>
      <c r="B50" s="451">
        <v>29051303</v>
      </c>
      <c r="C50" s="403">
        <v>1</v>
      </c>
      <c r="D50" s="410">
        <v>0</v>
      </c>
      <c r="E50" s="405">
        <v>0</v>
      </c>
      <c r="F50" s="455">
        <v>29051303</v>
      </c>
      <c r="G50" s="407">
        <v>0.21178481626031784</v>
      </c>
      <c r="H50" s="451">
        <v>28371180</v>
      </c>
      <c r="I50" s="403">
        <f t="shared" ref="I50:I67" si="5">IF(ISBLANK(H50),"  ",IF(L50&gt;0,H50/L50,IF(H50&gt;0,1,0)))</f>
        <v>1</v>
      </c>
      <c r="J50" s="410">
        <v>0</v>
      </c>
      <c r="K50" s="405">
        <f t="shared" ref="K50:K67" si="6">IF(ISBLANK(J50),"  ",IF(L50&gt;0,J50/L50,IF(J50&gt;0,1,0)))</f>
        <v>0</v>
      </c>
      <c r="L50" s="455">
        <f t="shared" ref="L50:L66" si="7">J50+H50</f>
        <v>28371180</v>
      </c>
      <c r="M50" s="407">
        <f>IF(ISBLANK(L50),"  ",IF(L76&gt;0,L50/L76,IF(L50&gt;0,1,0)))</f>
        <v>0.21988501814673014</v>
      </c>
      <c r="N50" s="385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</row>
    <row r="51" spans="1:43" s="369" customFormat="1" ht="25.15" customHeight="1" x14ac:dyDescent="0.35">
      <c r="A51" s="391" t="s">
        <v>49</v>
      </c>
      <c r="B51" s="414">
        <v>4779472.57</v>
      </c>
      <c r="C51" s="409">
        <v>1</v>
      </c>
      <c r="D51" s="421">
        <v>0</v>
      </c>
      <c r="E51" s="411">
        <v>0</v>
      </c>
      <c r="F51" s="456">
        <v>4779472.57</v>
      </c>
      <c r="G51" s="413">
        <v>3.4842489511010197E-2</v>
      </c>
      <c r="H51" s="414">
        <v>4778872</v>
      </c>
      <c r="I51" s="409">
        <f t="shared" si="5"/>
        <v>1</v>
      </c>
      <c r="J51" s="421">
        <v>0</v>
      </c>
      <c r="K51" s="411">
        <f t="shared" si="6"/>
        <v>0</v>
      </c>
      <c r="L51" s="456">
        <f t="shared" si="7"/>
        <v>4778872</v>
      </c>
      <c r="M51" s="413">
        <f>IF(ISBLANK(L51),"  ",IF(L76&gt;0,L51/L76,IF(L51&gt;0,1,0)))</f>
        <v>3.7037668381819176E-2</v>
      </c>
      <c r="N51" s="385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</row>
    <row r="52" spans="1:43" s="369" customFormat="1" ht="25.15" customHeight="1" x14ac:dyDescent="0.35">
      <c r="A52" s="457" t="s">
        <v>50</v>
      </c>
      <c r="B52" s="458">
        <v>1502696.78</v>
      </c>
      <c r="C52" s="409">
        <v>1</v>
      </c>
      <c r="D52" s="459">
        <v>0</v>
      </c>
      <c r="E52" s="411">
        <v>0</v>
      </c>
      <c r="F52" s="460">
        <v>1502696.78</v>
      </c>
      <c r="G52" s="413">
        <v>1.0954701806224364E-2</v>
      </c>
      <c r="H52" s="458">
        <v>1415775</v>
      </c>
      <c r="I52" s="409">
        <f t="shared" si="5"/>
        <v>1</v>
      </c>
      <c r="J52" s="459">
        <v>0</v>
      </c>
      <c r="K52" s="411">
        <f t="shared" si="6"/>
        <v>0</v>
      </c>
      <c r="L52" s="460">
        <f t="shared" si="7"/>
        <v>1415775</v>
      </c>
      <c r="M52" s="413">
        <f>IF(ISBLANK(L52),"  ",IF(L76&gt;0,L52/L76,IF(L52&gt;0,1,0)))</f>
        <v>1.0972674085698476E-2</v>
      </c>
      <c r="N52" s="385"/>
      <c r="O52" s="368"/>
      <c r="P52" s="368"/>
      <c r="Q52" s="368"/>
      <c r="R52" s="368"/>
      <c r="S52" s="368"/>
      <c r="T52" s="368"/>
      <c r="U52" s="368"/>
      <c r="V52" s="368"/>
      <c r="W52" s="368"/>
      <c r="X52" s="368"/>
      <c r="Y52" s="368"/>
      <c r="Z52" s="368"/>
      <c r="AA52" s="368"/>
      <c r="AB52" s="368"/>
      <c r="AC52" s="368"/>
      <c r="AD52" s="368"/>
      <c r="AE52" s="368"/>
      <c r="AF52" s="368"/>
      <c r="AG52" s="368"/>
      <c r="AH52" s="368"/>
      <c r="AI52" s="368"/>
      <c r="AJ52" s="368"/>
      <c r="AK52" s="368"/>
      <c r="AL52" s="368"/>
      <c r="AM52" s="368"/>
      <c r="AN52" s="368"/>
      <c r="AO52" s="368"/>
      <c r="AP52" s="368"/>
      <c r="AQ52" s="368"/>
    </row>
    <row r="53" spans="1:43" s="369" customFormat="1" ht="25.15" customHeight="1" x14ac:dyDescent="0.35">
      <c r="A53" s="457" t="s">
        <v>51</v>
      </c>
      <c r="B53" s="458">
        <v>785975.63</v>
      </c>
      <c r="C53" s="409">
        <v>1</v>
      </c>
      <c r="D53" s="459">
        <v>0</v>
      </c>
      <c r="E53" s="411">
        <v>0</v>
      </c>
      <c r="F53" s="460">
        <v>785975.63</v>
      </c>
      <c r="G53" s="413">
        <v>5.7297844569876109E-3</v>
      </c>
      <c r="H53" s="458">
        <v>738672</v>
      </c>
      <c r="I53" s="409">
        <f t="shared" si="5"/>
        <v>1</v>
      </c>
      <c r="J53" s="459">
        <v>0</v>
      </c>
      <c r="K53" s="411">
        <f t="shared" si="6"/>
        <v>0</v>
      </c>
      <c r="L53" s="460">
        <f t="shared" si="7"/>
        <v>738672</v>
      </c>
      <c r="M53" s="413">
        <f>IF(ISBLANK(L53),"  ",IF(L76&gt;0,L53/L76,IF(L53&gt;0,1,0)))</f>
        <v>5.7249260032357285E-3</v>
      </c>
      <c r="N53" s="385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</row>
    <row r="54" spans="1:43" s="369" customFormat="1" ht="25.15" customHeight="1" x14ac:dyDescent="0.35">
      <c r="A54" s="457" t="s">
        <v>52</v>
      </c>
      <c r="B54" s="458">
        <v>0</v>
      </c>
      <c r="C54" s="409">
        <v>0</v>
      </c>
      <c r="D54" s="459">
        <v>2622692.02</v>
      </c>
      <c r="E54" s="411">
        <v>1</v>
      </c>
      <c r="F54" s="460">
        <v>2622692.02</v>
      </c>
      <c r="G54" s="413">
        <v>1</v>
      </c>
      <c r="H54" s="458">
        <v>0</v>
      </c>
      <c r="I54" s="409">
        <f>IF(ISBLANK(H54),"  ",IF(L54&gt;0,H54/L54,IF(H54&gt;0,1,0)))</f>
        <v>0</v>
      </c>
      <c r="J54" s="459">
        <v>2665000</v>
      </c>
      <c r="K54" s="411">
        <f>IF(ISBLANK(J54),"  ",IF(L54&gt;0,J54/L54,IF(J54&gt;0,1,0)))</f>
        <v>1</v>
      </c>
      <c r="L54" s="460">
        <f t="shared" si="7"/>
        <v>2665000</v>
      </c>
      <c r="M54" s="413">
        <f>IF(ISBLANK(L54),"  ",IF(L78&gt;0,L54/L78,IF(L54&gt;0,1,0)))</f>
        <v>1</v>
      </c>
      <c r="N54" s="385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</row>
    <row r="55" spans="1:43" s="369" customFormat="1" ht="25.15" customHeight="1" x14ac:dyDescent="0.35">
      <c r="A55" s="391" t="s">
        <v>53</v>
      </c>
      <c r="B55" s="414">
        <v>2199151</v>
      </c>
      <c r="C55" s="409">
        <v>0.40444461251372199</v>
      </c>
      <c r="D55" s="421">
        <v>3491539.82</v>
      </c>
      <c r="E55" s="411">
        <v>1.3444838361500491</v>
      </c>
      <c r="F55" s="456">
        <v>5862661.7999999989</v>
      </c>
      <c r="G55" s="413">
        <v>4.2738969474428873E-2</v>
      </c>
      <c r="H55" s="414">
        <v>2596937</v>
      </c>
      <c r="I55" s="409">
        <f t="shared" si="5"/>
        <v>0.44576407008089258</v>
      </c>
      <c r="J55" s="421">
        <v>3228873.5</v>
      </c>
      <c r="K55" s="411">
        <f t="shared" si="6"/>
        <v>0.55423592991910742</v>
      </c>
      <c r="L55" s="456">
        <f t="shared" si="7"/>
        <v>5825810.5</v>
      </c>
      <c r="M55" s="413">
        <f>IF(ISBLANK(L55),"  ",IF(L76&gt;0,L55/L76,IF(L55&gt;0,1,0)))</f>
        <v>4.5151750738316523E-2</v>
      </c>
      <c r="N55" s="385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</row>
    <row r="56" spans="1:43" s="439" customFormat="1" ht="25.15" customHeight="1" x14ac:dyDescent="0.4">
      <c r="A56" s="447" t="s">
        <v>54</v>
      </c>
      <c r="B56" s="461">
        <v>38318599</v>
      </c>
      <c r="C56" s="433">
        <v>0.86292435806765533</v>
      </c>
      <c r="D56" s="445">
        <v>6114231.8399999999</v>
      </c>
      <c r="E56" s="436">
        <v>0.16131926610907302</v>
      </c>
      <c r="F56" s="462">
        <v>44604801.800000004</v>
      </c>
      <c r="G56" s="435">
        <v>0.32517026012708949</v>
      </c>
      <c r="H56" s="461">
        <v>37901436</v>
      </c>
      <c r="I56" s="433">
        <f t="shared" si="5"/>
        <v>0.86542226628173502</v>
      </c>
      <c r="J56" s="445">
        <v>5893873.5</v>
      </c>
      <c r="K56" s="436">
        <f t="shared" si="6"/>
        <v>0.13457773371826495</v>
      </c>
      <c r="L56" s="456">
        <f t="shared" si="7"/>
        <v>43795309.5</v>
      </c>
      <c r="M56" s="435">
        <f>IF(ISBLANK(L56),"  ",IF(L76&gt;0,L56/L76,IF(L56&gt;0,1,0)))</f>
        <v>0.33942657387352809</v>
      </c>
      <c r="N56" s="437"/>
      <c r="O56" s="438"/>
      <c r="P56" s="438"/>
      <c r="Q56" s="438"/>
      <c r="R56" s="438"/>
      <c r="S56" s="438"/>
      <c r="T56" s="438"/>
      <c r="U56" s="438"/>
      <c r="V56" s="438"/>
      <c r="W56" s="438"/>
      <c r="X56" s="438"/>
      <c r="Y56" s="438"/>
      <c r="Z56" s="438"/>
      <c r="AA56" s="438"/>
      <c r="AB56" s="438"/>
      <c r="AC56" s="438"/>
      <c r="AD56" s="438"/>
      <c r="AE56" s="438"/>
      <c r="AF56" s="438"/>
      <c r="AG56" s="438"/>
      <c r="AH56" s="438"/>
      <c r="AI56" s="438"/>
      <c r="AJ56" s="438"/>
      <c r="AK56" s="438"/>
      <c r="AL56" s="438"/>
      <c r="AM56" s="438"/>
      <c r="AN56" s="438"/>
      <c r="AO56" s="438"/>
      <c r="AP56" s="438"/>
      <c r="AQ56" s="438"/>
    </row>
    <row r="57" spans="1:43" s="369" customFormat="1" ht="25.15" customHeight="1" x14ac:dyDescent="0.35">
      <c r="A57" s="401" t="s">
        <v>55</v>
      </c>
      <c r="B57" s="463">
        <v>0</v>
      </c>
      <c r="C57" s="409">
        <v>0</v>
      </c>
      <c r="D57" s="464">
        <v>0</v>
      </c>
      <c r="E57" s="411">
        <v>0</v>
      </c>
      <c r="F57" s="465">
        <v>0</v>
      </c>
      <c r="G57" s="413">
        <v>0</v>
      </c>
      <c r="H57" s="463">
        <v>0</v>
      </c>
      <c r="I57" s="409">
        <f t="shared" si="5"/>
        <v>0</v>
      </c>
      <c r="J57" s="464">
        <v>0</v>
      </c>
      <c r="K57" s="411">
        <f t="shared" si="6"/>
        <v>0</v>
      </c>
      <c r="L57" s="465">
        <f t="shared" si="7"/>
        <v>0</v>
      </c>
      <c r="M57" s="413">
        <f>IF(ISBLANK(L57),"  ",IF(L76&gt;0,L57/L76,IF(L57&gt;0,1,0)))</f>
        <v>0</v>
      </c>
      <c r="N57" s="385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</row>
    <row r="58" spans="1:43" s="369" customFormat="1" ht="25.15" customHeight="1" x14ac:dyDescent="0.35">
      <c r="A58" s="466" t="s">
        <v>56</v>
      </c>
      <c r="B58" s="392">
        <v>0</v>
      </c>
      <c r="C58" s="409">
        <v>0</v>
      </c>
      <c r="D58" s="421">
        <v>0</v>
      </c>
      <c r="E58" s="411">
        <v>0</v>
      </c>
      <c r="F58" s="394">
        <v>0</v>
      </c>
      <c r="G58" s="413">
        <v>0</v>
      </c>
      <c r="H58" s="392">
        <v>0</v>
      </c>
      <c r="I58" s="409">
        <f t="shared" si="5"/>
        <v>0</v>
      </c>
      <c r="J58" s="421">
        <v>0</v>
      </c>
      <c r="K58" s="411">
        <f t="shared" si="6"/>
        <v>0</v>
      </c>
      <c r="L58" s="394">
        <f t="shared" si="7"/>
        <v>0</v>
      </c>
      <c r="M58" s="413">
        <f>IF(ISBLANK(L58),"  ",IF(L76&gt;0,L58/L76,IF(L58&gt;0,1,0)))</f>
        <v>0</v>
      </c>
      <c r="N58" s="385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</row>
    <row r="59" spans="1:43" s="369" customFormat="1" ht="25.15" customHeight="1" x14ac:dyDescent="0.35">
      <c r="A59" s="443" t="s">
        <v>57</v>
      </c>
      <c r="B59" s="392">
        <v>0</v>
      </c>
      <c r="C59" s="409">
        <v>0</v>
      </c>
      <c r="D59" s="421">
        <v>0</v>
      </c>
      <c r="E59" s="411">
        <v>0</v>
      </c>
      <c r="F59" s="394">
        <v>0</v>
      </c>
      <c r="G59" s="413">
        <v>0</v>
      </c>
      <c r="H59" s="392">
        <v>0</v>
      </c>
      <c r="I59" s="409">
        <f t="shared" si="5"/>
        <v>0</v>
      </c>
      <c r="J59" s="421">
        <v>0</v>
      </c>
      <c r="K59" s="411">
        <f t="shared" si="6"/>
        <v>0</v>
      </c>
      <c r="L59" s="394">
        <f t="shared" si="7"/>
        <v>0</v>
      </c>
      <c r="M59" s="413">
        <f>IF(ISBLANK(L59),"  ",IF(L76&gt;0,L59/L76,IF(L59&gt;0,1,0)))</f>
        <v>0</v>
      </c>
      <c r="N59" s="385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</row>
    <row r="60" spans="1:43" s="369" customFormat="1" ht="25.15" customHeight="1" x14ac:dyDescent="0.35">
      <c r="A60" s="442" t="s">
        <v>58</v>
      </c>
      <c r="B60" s="429">
        <v>0</v>
      </c>
      <c r="C60" s="409">
        <v>0</v>
      </c>
      <c r="D60" s="430">
        <v>495937.64</v>
      </c>
      <c r="E60" s="411">
        <v>1</v>
      </c>
      <c r="F60" s="431">
        <v>495937.64</v>
      </c>
      <c r="G60" s="413">
        <v>3.6153993493502051E-3</v>
      </c>
      <c r="H60" s="429">
        <v>0</v>
      </c>
      <c r="I60" s="409">
        <f t="shared" si="5"/>
        <v>0</v>
      </c>
      <c r="J60" s="430">
        <v>879332.3</v>
      </c>
      <c r="K60" s="411">
        <f t="shared" si="6"/>
        <v>1</v>
      </c>
      <c r="L60" s="431">
        <f t="shared" si="7"/>
        <v>879332.3</v>
      </c>
      <c r="M60" s="413">
        <f>IF(ISBLANK(L60),"  ",IF(L76&gt;0,L60/L76,IF(L60&gt;0,1,0)))</f>
        <v>6.8150848411136214E-3</v>
      </c>
      <c r="N60" s="385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</row>
    <row r="61" spans="1:43" s="369" customFormat="1" ht="25.15" customHeight="1" x14ac:dyDescent="0.35">
      <c r="A61" s="467" t="s">
        <v>59</v>
      </c>
      <c r="B61" s="392">
        <v>0</v>
      </c>
      <c r="C61" s="409">
        <v>0</v>
      </c>
      <c r="D61" s="421">
        <v>0</v>
      </c>
      <c r="E61" s="411">
        <v>0</v>
      </c>
      <c r="F61" s="394">
        <v>0</v>
      </c>
      <c r="G61" s="413">
        <v>0</v>
      </c>
      <c r="H61" s="392">
        <v>0</v>
      </c>
      <c r="I61" s="409">
        <f t="shared" si="5"/>
        <v>0</v>
      </c>
      <c r="J61" s="421">
        <v>0</v>
      </c>
      <c r="K61" s="411">
        <f t="shared" si="6"/>
        <v>0</v>
      </c>
      <c r="L61" s="394">
        <f t="shared" si="7"/>
        <v>0</v>
      </c>
      <c r="M61" s="413">
        <f>IF(ISBLANK(L61),"  ",IF(L76&gt;0,L61/L76,IF(L61&gt;0,1,0)))</f>
        <v>0</v>
      </c>
      <c r="N61" s="385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</row>
    <row r="62" spans="1:43" s="369" customFormat="1" ht="25.15" customHeight="1" x14ac:dyDescent="0.35">
      <c r="A62" s="467" t="s">
        <v>60</v>
      </c>
      <c r="B62" s="392">
        <v>0</v>
      </c>
      <c r="C62" s="409">
        <v>0</v>
      </c>
      <c r="D62" s="421">
        <v>3321435.6999999997</v>
      </c>
      <c r="E62" s="411">
        <v>1</v>
      </c>
      <c r="F62" s="394">
        <v>3321435.6999999997</v>
      </c>
      <c r="G62" s="413">
        <v>2.4213359705241452E-2</v>
      </c>
      <c r="H62" s="392">
        <v>0</v>
      </c>
      <c r="I62" s="409">
        <f t="shared" si="5"/>
        <v>0</v>
      </c>
      <c r="J62" s="421">
        <v>5431500</v>
      </c>
      <c r="K62" s="411">
        <f t="shared" si="6"/>
        <v>1</v>
      </c>
      <c r="L62" s="394">
        <f t="shared" si="7"/>
        <v>5431500</v>
      </c>
      <c r="M62" s="413">
        <f>IF(ISBLANK(L62),"  ",IF(L76&gt;0,L62/L76,IF(L62&gt;0,1,0)))</f>
        <v>4.2095727991009357E-2</v>
      </c>
      <c r="N62" s="385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</row>
    <row r="63" spans="1:43" s="369" customFormat="1" ht="25.15" customHeight="1" x14ac:dyDescent="0.35">
      <c r="A63" s="468" t="s">
        <v>61</v>
      </c>
      <c r="B63" s="392">
        <v>0</v>
      </c>
      <c r="C63" s="409">
        <v>0</v>
      </c>
      <c r="D63" s="421">
        <v>17672320.469999999</v>
      </c>
      <c r="E63" s="411">
        <v>1</v>
      </c>
      <c r="F63" s="394">
        <v>17672320.469999999</v>
      </c>
      <c r="G63" s="413">
        <v>0.12883171345644645</v>
      </c>
      <c r="H63" s="392">
        <v>0</v>
      </c>
      <c r="I63" s="409">
        <f t="shared" si="5"/>
        <v>0</v>
      </c>
      <c r="J63" s="421">
        <v>10201577.18</v>
      </c>
      <c r="K63" s="411">
        <f t="shared" si="6"/>
        <v>1</v>
      </c>
      <c r="L63" s="394">
        <f t="shared" si="7"/>
        <v>10201577.18</v>
      </c>
      <c r="M63" s="413">
        <f>IF(ISBLANK(L63),"  ",IF(L76&gt;0,L63/L76,IF(L63&gt;0,1,0)))</f>
        <v>7.9065233922225586E-2</v>
      </c>
      <c r="N63" s="385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</row>
    <row r="64" spans="1:43" s="369" customFormat="1" ht="25.15" customHeight="1" x14ac:dyDescent="0.35">
      <c r="A64" s="468" t="s">
        <v>62</v>
      </c>
      <c r="B64" s="392">
        <v>0</v>
      </c>
      <c r="C64" s="409">
        <v>0</v>
      </c>
      <c r="D64" s="421">
        <v>0</v>
      </c>
      <c r="E64" s="411">
        <v>0</v>
      </c>
      <c r="F64" s="394">
        <v>0</v>
      </c>
      <c r="G64" s="413">
        <v>0</v>
      </c>
      <c r="H64" s="392">
        <v>0</v>
      </c>
      <c r="I64" s="409">
        <f t="shared" si="5"/>
        <v>0</v>
      </c>
      <c r="J64" s="421">
        <v>0</v>
      </c>
      <c r="K64" s="411">
        <f t="shared" si="6"/>
        <v>0</v>
      </c>
      <c r="L64" s="394">
        <f t="shared" si="7"/>
        <v>0</v>
      </c>
      <c r="M64" s="413">
        <f>IF(ISBLANK(L64),"  ",IF(L76&gt;0,L64/L76,IF(L64&gt;0,1,0)))</f>
        <v>0</v>
      </c>
      <c r="N64" s="385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</row>
    <row r="65" spans="1:43" s="369" customFormat="1" ht="25.15" customHeight="1" x14ac:dyDescent="0.35">
      <c r="A65" s="443" t="s">
        <v>63</v>
      </c>
      <c r="B65" s="392">
        <v>0</v>
      </c>
      <c r="C65" s="409">
        <v>0</v>
      </c>
      <c r="D65" s="421">
        <v>539361.32999999996</v>
      </c>
      <c r="E65" s="411">
        <v>1</v>
      </c>
      <c r="F65" s="394">
        <v>539361.32999999996</v>
      </c>
      <c r="G65" s="413">
        <v>3.9319592712234166E-3</v>
      </c>
      <c r="H65" s="392">
        <v>0</v>
      </c>
      <c r="I65" s="409">
        <f t="shared" si="5"/>
        <v>0</v>
      </c>
      <c r="J65" s="421">
        <v>889881.62</v>
      </c>
      <c r="K65" s="411">
        <f t="shared" si="6"/>
        <v>1</v>
      </c>
      <c r="L65" s="394">
        <f t="shared" si="7"/>
        <v>889881.62</v>
      </c>
      <c r="M65" s="413">
        <f>IF(ISBLANK(L65),"  ",IF(L76&gt;0,L65/L76,IF(L65&gt;0,1,0)))</f>
        <v>6.8968451845196994E-3</v>
      </c>
      <c r="N65" s="385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</row>
    <row r="66" spans="1:43" s="369" customFormat="1" ht="25.15" customHeight="1" x14ac:dyDescent="0.35">
      <c r="A66" s="442" t="s">
        <v>64</v>
      </c>
      <c r="B66" s="392">
        <v>3534862</v>
      </c>
      <c r="C66" s="409">
        <v>1</v>
      </c>
      <c r="D66" s="421">
        <v>0</v>
      </c>
      <c r="E66" s="411">
        <v>0</v>
      </c>
      <c r="F66" s="394">
        <v>3362890.66</v>
      </c>
      <c r="G66" s="413">
        <v>2.4515567530022285E-2</v>
      </c>
      <c r="H66" s="392">
        <v>6648926</v>
      </c>
      <c r="I66" s="409">
        <f t="shared" si="5"/>
        <v>1</v>
      </c>
      <c r="J66" s="421">
        <v>0</v>
      </c>
      <c r="K66" s="411">
        <f t="shared" si="6"/>
        <v>0</v>
      </c>
      <c r="L66" s="394">
        <f t="shared" si="7"/>
        <v>6648926</v>
      </c>
      <c r="M66" s="413">
        <f>IF(ISBLANK(L66),"  ",IF(L76&gt;0,L66/L76,IF(L66&gt;0,1,0)))</f>
        <v>5.1531138788244474E-2</v>
      </c>
      <c r="N66" s="385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</row>
    <row r="67" spans="1:43" s="439" customFormat="1" ht="25.15" customHeight="1" x14ac:dyDescent="0.4">
      <c r="A67" s="469" t="s">
        <v>65</v>
      </c>
      <c r="B67" s="444">
        <v>41853460.620000005</v>
      </c>
      <c r="C67" s="433">
        <v>0.59793436202455785</v>
      </c>
      <c r="D67" s="445">
        <v>28143286.979999997</v>
      </c>
      <c r="E67" s="436">
        <v>0.63171848031223621</v>
      </c>
      <c r="F67" s="444">
        <v>69996747.600000009</v>
      </c>
      <c r="G67" s="435">
        <v>0.51027825943937333</v>
      </c>
      <c r="H67" s="444">
        <v>44550362</v>
      </c>
      <c r="I67" s="433">
        <f t="shared" si="5"/>
        <v>0.65663438104434968</v>
      </c>
      <c r="J67" s="445">
        <v>23296164.599999998</v>
      </c>
      <c r="K67" s="436">
        <f t="shared" si="6"/>
        <v>0.34336561895565043</v>
      </c>
      <c r="L67" s="444">
        <f>L66+L65+L64+L63+L62+L61+L60+L59+L58+L57+L56</f>
        <v>67846526.599999994</v>
      </c>
      <c r="M67" s="435">
        <f>IF(ISBLANK(L67),"  ",IF(L76&gt;0,L67/L76,IF(L67&gt;0,1,0)))</f>
        <v>0.52583060460064079</v>
      </c>
      <c r="N67" s="437"/>
      <c r="O67" s="438"/>
      <c r="P67" s="438"/>
      <c r="Q67" s="438"/>
      <c r="R67" s="438"/>
      <c r="S67" s="438"/>
      <c r="T67" s="438"/>
      <c r="U67" s="438"/>
      <c r="V67" s="438"/>
      <c r="W67" s="438"/>
      <c r="X67" s="438"/>
      <c r="Y67" s="438"/>
      <c r="Z67" s="438"/>
      <c r="AA67" s="438"/>
      <c r="AB67" s="438"/>
      <c r="AC67" s="438"/>
      <c r="AD67" s="438"/>
      <c r="AE67" s="438"/>
      <c r="AF67" s="438"/>
      <c r="AG67" s="438"/>
      <c r="AH67" s="438"/>
      <c r="AI67" s="438"/>
      <c r="AJ67" s="438"/>
      <c r="AK67" s="438"/>
      <c r="AL67" s="438"/>
      <c r="AM67" s="438"/>
      <c r="AN67" s="438"/>
      <c r="AO67" s="438"/>
      <c r="AP67" s="438"/>
      <c r="AQ67" s="438"/>
    </row>
    <row r="68" spans="1:43" s="369" customFormat="1" ht="25.15" customHeight="1" x14ac:dyDescent="0.4">
      <c r="A68" s="374" t="s">
        <v>66</v>
      </c>
      <c r="B68" s="414"/>
      <c r="C68" s="426" t="s">
        <v>4</v>
      </c>
      <c r="D68" s="421"/>
      <c r="E68" s="427" t="s">
        <v>4</v>
      </c>
      <c r="F68" s="394"/>
      <c r="G68" s="428" t="s">
        <v>4</v>
      </c>
      <c r="H68" s="414"/>
      <c r="I68" s="426" t="s">
        <v>4</v>
      </c>
      <c r="J68" s="421"/>
      <c r="K68" s="427" t="s">
        <v>4</v>
      </c>
      <c r="L68" s="394"/>
      <c r="M68" s="428" t="s">
        <v>4</v>
      </c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</row>
    <row r="69" spans="1:43" s="369" customFormat="1" ht="25.15" customHeight="1" x14ac:dyDescent="0.35">
      <c r="A69" s="470" t="s">
        <v>67</v>
      </c>
      <c r="B69" s="371">
        <v>0</v>
      </c>
      <c r="C69" s="403">
        <v>0</v>
      </c>
      <c r="D69" s="410">
        <v>18578641.579999998</v>
      </c>
      <c r="E69" s="405">
        <v>1</v>
      </c>
      <c r="F69" s="419">
        <v>18578641.579999998</v>
      </c>
      <c r="G69" s="407">
        <v>0.13543881984868633</v>
      </c>
      <c r="H69" s="371">
        <v>0</v>
      </c>
      <c r="I69" s="403">
        <f>IF(ISBLANK(H69),"  ",IF(L69&gt;0,H69/L69,IF(H69&gt;0,1,0)))</f>
        <v>0</v>
      </c>
      <c r="J69" s="410">
        <v>18036031.079999998</v>
      </c>
      <c r="K69" s="405">
        <f>IF(ISBLANK(J69),"  ",IF(L69&gt;0,J69/L69,IF(J69&gt;0,1,0)))</f>
        <v>1</v>
      </c>
      <c r="L69" s="419">
        <f>J69+H69</f>
        <v>18036031.079999998</v>
      </c>
      <c r="M69" s="407">
        <f>IF(ISBLANK(L69),"  ",IF(L76&gt;0,L69/L76,IF(L69&gt;0,1,0)))</f>
        <v>0.13978456381866347</v>
      </c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</row>
    <row r="70" spans="1:43" s="369" customFormat="1" ht="25.15" customHeight="1" x14ac:dyDescent="0.35">
      <c r="A70" s="391" t="s">
        <v>68</v>
      </c>
      <c r="B70" s="392">
        <v>0</v>
      </c>
      <c r="C70" s="409">
        <v>0</v>
      </c>
      <c r="D70" s="421">
        <v>0</v>
      </c>
      <c r="E70" s="411">
        <v>0</v>
      </c>
      <c r="F70" s="394">
        <v>0</v>
      </c>
      <c r="G70" s="413">
        <v>0</v>
      </c>
      <c r="H70" s="392">
        <v>0</v>
      </c>
      <c r="I70" s="409">
        <f>IF(ISBLANK(H70),"  ",IF(L70&gt;0,H70/L70,IF(H70&gt;0,1,0)))</f>
        <v>0</v>
      </c>
      <c r="J70" s="421">
        <v>0</v>
      </c>
      <c r="K70" s="411">
        <f>IF(ISBLANK(J70),"  ",IF(L70&gt;0,J70/L70,IF(J70&gt;0,1,0)))</f>
        <v>0</v>
      </c>
      <c r="L70" s="394">
        <f>J70+H70</f>
        <v>0</v>
      </c>
      <c r="M70" s="413">
        <f>IF(ISBLANK(L70),"  ",IF(L76&gt;0,L70/L76,IF(L70&gt;0,1,0)))</f>
        <v>0</v>
      </c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</row>
    <row r="71" spans="1:43" s="369" customFormat="1" ht="25.15" customHeight="1" x14ac:dyDescent="0.4">
      <c r="A71" s="471" t="s">
        <v>69</v>
      </c>
      <c r="B71" s="414"/>
      <c r="C71" s="426" t="s">
        <v>4</v>
      </c>
      <c r="D71" s="421"/>
      <c r="E71" s="427" t="s">
        <v>4</v>
      </c>
      <c r="F71" s="394"/>
      <c r="G71" s="428" t="s">
        <v>4</v>
      </c>
      <c r="H71" s="414"/>
      <c r="I71" s="426" t="s">
        <v>4</v>
      </c>
      <c r="J71" s="421"/>
      <c r="K71" s="427" t="s">
        <v>4</v>
      </c>
      <c r="L71" s="394"/>
      <c r="M71" s="428" t="s">
        <v>4</v>
      </c>
    </row>
    <row r="72" spans="1:43" s="369" customFormat="1" ht="25.15" customHeight="1" x14ac:dyDescent="0.35">
      <c r="A72" s="443" t="s">
        <v>70</v>
      </c>
      <c r="B72" s="371">
        <v>0</v>
      </c>
      <c r="C72" s="403">
        <v>0</v>
      </c>
      <c r="D72" s="410">
        <v>0</v>
      </c>
      <c r="E72" s="405">
        <v>0</v>
      </c>
      <c r="F72" s="419">
        <v>0</v>
      </c>
      <c r="G72" s="407">
        <v>0</v>
      </c>
      <c r="H72" s="371">
        <v>0</v>
      </c>
      <c r="I72" s="403">
        <f>IF(ISBLANK(H72),"  ",IF(L72&gt;0,H72/L72,IF(H72&gt;0,1,0)))</f>
        <v>0</v>
      </c>
      <c r="J72" s="410">
        <v>0</v>
      </c>
      <c r="K72" s="405">
        <f>IF(ISBLANK(J72),"  ",IF(L72&gt;0,J72/L72,IF(J72&gt;0,1,0)))</f>
        <v>0</v>
      </c>
      <c r="L72" s="419">
        <f>J72+H72</f>
        <v>0</v>
      </c>
      <c r="M72" s="407">
        <f>IF(ISBLANK(L72),"  ",IF(L76&gt;0,L72/L76,IF(L72&gt;0,1,0)))</f>
        <v>0</v>
      </c>
    </row>
    <row r="73" spans="1:43" s="369" customFormat="1" ht="25.15" customHeight="1" x14ac:dyDescent="0.35">
      <c r="A73" s="391" t="s">
        <v>71</v>
      </c>
      <c r="B73" s="392">
        <v>0</v>
      </c>
      <c r="C73" s="409">
        <v>0</v>
      </c>
      <c r="D73" s="421">
        <v>16661980.640000001</v>
      </c>
      <c r="E73" s="411">
        <v>1</v>
      </c>
      <c r="F73" s="394">
        <v>16661980.640000001</v>
      </c>
      <c r="G73" s="413">
        <v>0.12146630766872567</v>
      </c>
      <c r="H73" s="392">
        <v>0</v>
      </c>
      <c r="I73" s="409">
        <f>IF(ISBLANK(H73),"  ",IF(L73&gt;0,H73/L73,IF(H73&gt;0,1,0)))</f>
        <v>0</v>
      </c>
      <c r="J73" s="421">
        <v>17307942.879999999</v>
      </c>
      <c r="K73" s="411">
        <f>IF(ISBLANK(J73),"  ",IF(L73&gt;0,J73/L73,IF(J73&gt;0,1,0)))</f>
        <v>1</v>
      </c>
      <c r="L73" s="394">
        <f>J73+H73</f>
        <v>17307942.879999999</v>
      </c>
      <c r="M73" s="413">
        <f>IF(ISBLANK(L73),"  ",IF(L76&gt;0,L73/L76,IF(L73&gt;0,1,0)))</f>
        <v>0.13414166538900985</v>
      </c>
    </row>
    <row r="74" spans="1:43" s="439" customFormat="1" ht="25.15" customHeight="1" x14ac:dyDescent="0.4">
      <c r="A74" s="440" t="s">
        <v>72</v>
      </c>
      <c r="B74" s="472">
        <v>0</v>
      </c>
      <c r="C74" s="433">
        <v>0</v>
      </c>
      <c r="D74" s="449">
        <v>35240622.219999999</v>
      </c>
      <c r="E74" s="436">
        <v>1</v>
      </c>
      <c r="F74" s="473">
        <v>35240622.219999999</v>
      </c>
      <c r="G74" s="435">
        <v>0.25690512751741201</v>
      </c>
      <c r="H74" s="472">
        <v>0</v>
      </c>
      <c r="I74" s="433">
        <f>IF(ISBLANK(H74),"  ",IF(L74&gt;0,H74/L74,IF(H74&gt;0,1,0)))</f>
        <v>0</v>
      </c>
      <c r="J74" s="449">
        <v>35343973.959999993</v>
      </c>
      <c r="K74" s="436">
        <f>IF(ISBLANK(J74),"  ",IF(L74&gt;0,J74/L74,IF(J74&gt;0,1,0)))</f>
        <v>1</v>
      </c>
      <c r="L74" s="473">
        <f>L73+L72+L71+L70+L69</f>
        <v>35343973.959999993</v>
      </c>
      <c r="M74" s="435">
        <f>IF(ISBLANK(L74),"  ",IF(L76&gt;0,L74/L76,IF(L74&gt;0,1,0)))</f>
        <v>0.27392622920767329</v>
      </c>
    </row>
    <row r="75" spans="1:43" s="439" customFormat="1" ht="25.15" customHeight="1" x14ac:dyDescent="0.4">
      <c r="A75" s="440" t="s">
        <v>73</v>
      </c>
      <c r="B75" s="472">
        <v>0</v>
      </c>
      <c r="C75" s="436">
        <v>0</v>
      </c>
      <c r="D75" s="448">
        <v>0</v>
      </c>
      <c r="E75" s="436">
        <v>0</v>
      </c>
      <c r="F75" s="474">
        <v>0</v>
      </c>
      <c r="G75" s="435">
        <v>0</v>
      </c>
      <c r="H75" s="472">
        <v>0</v>
      </c>
      <c r="I75" s="436">
        <f>IF(ISBLANK(H75),"  ",IF(L75&gt;0,H75/L75,IF(H75&gt;0,1,0)))</f>
        <v>0</v>
      </c>
      <c r="J75" s="448">
        <v>0</v>
      </c>
      <c r="K75" s="436">
        <f>IF(ISBLANK(J75),"  ",IF(L75&gt;0,J75/L75,IF(J75&gt;0,1,0)))</f>
        <v>0</v>
      </c>
      <c r="L75" s="474">
        <f>J75+H75</f>
        <v>0</v>
      </c>
      <c r="M75" s="435">
        <f>IF(ISBLANK(L75),"  ",IF(L77&gt;0,L75/L77,IF(L75&gt;0,1,0)))</f>
        <v>0</v>
      </c>
    </row>
    <row r="76" spans="1:43" s="439" customFormat="1" ht="25.15" customHeight="1" thickBot="1" x14ac:dyDescent="0.45">
      <c r="A76" s="475" t="s">
        <v>74</v>
      </c>
      <c r="B76" s="476">
        <v>73789772.620000005</v>
      </c>
      <c r="C76" s="477">
        <v>0.53792951855609827</v>
      </c>
      <c r="D76" s="476">
        <v>63383909.199999996</v>
      </c>
      <c r="E76" s="478">
        <v>0.46207048144390178</v>
      </c>
      <c r="F76" s="476">
        <v>137173681.81999999</v>
      </c>
      <c r="G76" s="479">
        <v>1</v>
      </c>
      <c r="H76" s="476">
        <v>70387206</v>
      </c>
      <c r="I76" s="477">
        <f>IF(ISBLANK(H76),"  ",IF(L76&gt;0,H76/L76,IF(H76&gt;0,1,0)))</f>
        <v>0.54552161977780389</v>
      </c>
      <c r="J76" s="476">
        <v>58640138.559999987</v>
      </c>
      <c r="K76" s="478">
        <f>IF(ISBLANK(J76),"  ",IF(L76&gt;0,J76/L76,IF(J76&gt;0,1,0)))</f>
        <v>0.45447838022219617</v>
      </c>
      <c r="L76" s="476">
        <f>L74+L67+L47+L40+L48+L75</f>
        <v>129027344.55999999</v>
      </c>
      <c r="M76" s="479">
        <f>IF(ISBLANK(L76),"  ",IF(L76&gt;0,L76/L76,IF(L76&gt;0,1,0)))</f>
        <v>1</v>
      </c>
    </row>
    <row r="77" spans="1:43" ht="1.9" customHeight="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43" s="266" customFormat="1" ht="4.9000000000000004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43" s="482" customFormat="1" ht="18" customHeight="1" x14ac:dyDescent="0.35">
      <c r="A79" s="480" t="s">
        <v>75</v>
      </c>
      <c r="B79" s="481"/>
      <c r="C79" s="480"/>
      <c r="D79" s="481"/>
      <c r="E79" s="480"/>
      <c r="F79" s="481"/>
      <c r="G79" s="480"/>
      <c r="H79" s="481"/>
      <c r="I79" s="480"/>
      <c r="J79" s="481"/>
      <c r="K79" s="480"/>
      <c r="L79" s="481"/>
      <c r="M79" s="480"/>
    </row>
    <row r="80" spans="1:43" s="482" customFormat="1" ht="23.25" x14ac:dyDescent="0.35">
      <c r="B80" s="483"/>
      <c r="D80" s="483"/>
      <c r="F80" s="483"/>
      <c r="H80" s="483"/>
      <c r="J80" s="483"/>
      <c r="L80" s="483"/>
    </row>
    <row r="81" spans="2:12" s="482" customFormat="1" ht="23.25" x14ac:dyDescent="0.35">
      <c r="B81" s="483"/>
      <c r="D81" s="483"/>
      <c r="F81" s="483"/>
      <c r="H81" s="483"/>
      <c r="J81" s="483"/>
      <c r="L81" s="483"/>
    </row>
    <row r="82" spans="2:12" s="482" customFormat="1" ht="23.25" x14ac:dyDescent="0.35">
      <c r="B82" s="483"/>
      <c r="D82" s="483"/>
      <c r="F82" s="483"/>
      <c r="H82" s="483"/>
      <c r="J82" s="483"/>
      <c r="L82" s="483"/>
    </row>
    <row r="83" spans="2:12" s="482" customFormat="1" ht="23.25" x14ac:dyDescent="0.35">
      <c r="B83" s="483"/>
      <c r="D83" s="483"/>
      <c r="F83" s="483"/>
      <c r="H83" s="483"/>
      <c r="J83" s="483"/>
      <c r="L83" s="483"/>
    </row>
  </sheetData>
  <pageMargins left="0.25" right="0.25" top="0.75" bottom="0.75" header="0.3" footer="0.3"/>
  <pageSetup scale="2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5"/>
  <sheetViews>
    <sheetView zoomScale="30" zoomScaleNormal="30" workbookViewId="0">
      <selection activeCell="D13" sqref="D13:D7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80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4971070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4971070</v>
      </c>
      <c r="G13" s="683">
        <f>IF(ISBLANK(F13),"  ",IF(F76&gt;0,F13/F76,IF(F13&gt;0,1,0)))</f>
        <v>0.24477219090348176</v>
      </c>
      <c r="H13" s="9">
        <v>6388241</v>
      </c>
      <c r="I13" s="52">
        <f t="shared" ref="I13:I34" si="2"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>J13+H13</f>
        <v>6388241</v>
      </c>
      <c r="M13" s="56">
        <f>IF(ISBLANK(L13),"  ",IF(L76&gt;0,L13/L76,IF(L13&gt;0,1,0)))</f>
        <v>0.23889877533581971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 t="shared" si="2"/>
        <v>0</v>
      </c>
      <c r="J14" s="59">
        <v>0</v>
      </c>
      <c r="K14" s="60">
        <f>IF(ISBLANK(J14),"  ",IF(L14&gt;0,J14/L14,IF(J14&gt;0,1,0)))</f>
        <v>0</v>
      </c>
      <c r="L14" s="61">
        <f>J14+H14</f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3067667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3067667</v>
      </c>
      <c r="G15" s="757">
        <f>IF(ISBLANK(F15),"  ",IF(F77&gt;0,F15/F77,IF(F15&gt;0,1,0)))</f>
        <v>1</v>
      </c>
      <c r="H15" s="292">
        <v>599363</v>
      </c>
      <c r="I15" s="64">
        <f t="shared" si="2"/>
        <v>1</v>
      </c>
      <c r="J15" s="290">
        <v>0</v>
      </c>
      <c r="K15" s="65">
        <f>IF(ISBLANK(J15),"  ",IF(L15&gt;0,J15/L15,IF(J15&gt;0,1,0)))</f>
        <v>0</v>
      </c>
      <c r="L15" s="48">
        <f>J15+H15</f>
        <v>599363</v>
      </c>
      <c r="M15" s="66">
        <f>IF(ISBLANK(L15),"  ",IF(L76&gt;0,L15/L76,IF(L15&gt;0,1,0)))</f>
        <v>2.2414164819643295E-2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si="2"/>
        <v>0</v>
      </c>
      <c r="J16" s="59">
        <v>0</v>
      </c>
      <c r="K16" s="54">
        <f t="shared" ref="K16:K34" si="3">IF(ISBLANK(J16),"  ",IF(L16&gt;0,J16/L16,IF(J16&gt;0,1,0)))</f>
        <v>0</v>
      </c>
      <c r="L16" s="68">
        <f t="shared" ref="L16:L27" si="4">J16+H16</f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521853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521853</v>
      </c>
      <c r="G17" s="752">
        <f>IF(ISBLANK(F17),"  ",IF(F76&gt;0,F17/F76,IF(F17&gt;0,1,0)))</f>
        <v>2.5695695723366333E-2</v>
      </c>
      <c r="H17" s="290">
        <v>549363</v>
      </c>
      <c r="I17" s="58">
        <f t="shared" si="2"/>
        <v>1</v>
      </c>
      <c r="J17" s="70">
        <v>0</v>
      </c>
      <c r="K17" s="60">
        <f t="shared" si="3"/>
        <v>0</v>
      </c>
      <c r="L17" s="44">
        <f t="shared" si="4"/>
        <v>549363</v>
      </c>
      <c r="M17" s="62">
        <f>IF(ISBLANK(L17),"  ",IF(L76&gt;0,L17/L76,IF(L17&gt;0,1,0)))</f>
        <v>2.0544332612813437E-2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2"/>
        <v>0</v>
      </c>
      <c r="J18" s="70">
        <v>0</v>
      </c>
      <c r="K18" s="60">
        <f t="shared" si="3"/>
        <v>0</v>
      </c>
      <c r="L18" s="44">
        <f t="shared" si="4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2"/>
        <v>0</v>
      </c>
      <c r="J19" s="70">
        <v>0</v>
      </c>
      <c r="K19" s="60">
        <f t="shared" si="3"/>
        <v>0</v>
      </c>
      <c r="L19" s="44">
        <f t="shared" si="4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2"/>
        <v>0</v>
      </c>
      <c r="J20" s="70">
        <v>0</v>
      </c>
      <c r="K20" s="60">
        <f t="shared" si="3"/>
        <v>0</v>
      </c>
      <c r="L20" s="44">
        <f t="shared" si="4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50000</v>
      </c>
      <c r="C21" s="749">
        <f t="shared" si="0"/>
        <v>1</v>
      </c>
      <c r="D21" s="755">
        <v>0</v>
      </c>
      <c r="E21" s="750">
        <f t="shared" si="0"/>
        <v>0</v>
      </c>
      <c r="F21" s="747">
        <f t="shared" si="1"/>
        <v>50000</v>
      </c>
      <c r="G21" s="752">
        <f>IF(ISBLANK(F21),"  ",IF(F76&gt;0,F21/F76,IF(F21&gt;0,1,0)))</f>
        <v>2.4619668492244303E-3</v>
      </c>
      <c r="H21" s="290">
        <v>50000</v>
      </c>
      <c r="I21" s="58">
        <f t="shared" si="2"/>
        <v>1</v>
      </c>
      <c r="J21" s="70">
        <v>0</v>
      </c>
      <c r="K21" s="60">
        <f t="shared" si="3"/>
        <v>0</v>
      </c>
      <c r="L21" s="44">
        <f t="shared" si="4"/>
        <v>50000</v>
      </c>
      <c r="M21" s="62">
        <f>IF(ISBLANK(L21),"  ",IF(L76&gt;0,L21/L76,IF(L21&gt;0,1,0)))</f>
        <v>1.8698322068298591E-3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2"/>
        <v>0</v>
      </c>
      <c r="J22" s="70">
        <v>0</v>
      </c>
      <c r="K22" s="60">
        <f t="shared" si="3"/>
        <v>0</v>
      </c>
      <c r="L22" s="44">
        <f t="shared" si="4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2"/>
        <v>0</v>
      </c>
      <c r="J23" s="70">
        <v>0</v>
      </c>
      <c r="K23" s="60">
        <f t="shared" si="3"/>
        <v>0</v>
      </c>
      <c r="L23" s="44">
        <f t="shared" si="4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2"/>
        <v>0</v>
      </c>
      <c r="J24" s="70">
        <v>0</v>
      </c>
      <c r="K24" s="60">
        <f t="shared" si="3"/>
        <v>0</v>
      </c>
      <c r="L24" s="44">
        <f t="shared" si="4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2"/>
        <v>0</v>
      </c>
      <c r="J25" s="70">
        <v>0</v>
      </c>
      <c r="K25" s="60">
        <f t="shared" si="3"/>
        <v>0</v>
      </c>
      <c r="L25" s="44">
        <f t="shared" si="4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2"/>
        <v>0</v>
      </c>
      <c r="J26" s="70">
        <v>0</v>
      </c>
      <c r="K26" s="60">
        <f t="shared" si="3"/>
        <v>0</v>
      </c>
      <c r="L26" s="44">
        <f t="shared" si="4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2"/>
        <v>0</v>
      </c>
      <c r="J27" s="70">
        <v>0</v>
      </c>
      <c r="K27" s="60">
        <f t="shared" si="3"/>
        <v>0</v>
      </c>
      <c r="L27" s="44">
        <f t="shared" si="4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2"/>
        <v>0</v>
      </c>
      <c r="J28" s="70">
        <v>0</v>
      </c>
      <c r="K28" s="60">
        <f t="shared" si="3"/>
        <v>0</v>
      </c>
      <c r="L28" s="44">
        <f>J28+H28</f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2"/>
        <v>0</v>
      </c>
      <c r="J29" s="70">
        <v>0</v>
      </c>
      <c r="K29" s="60">
        <f t="shared" si="3"/>
        <v>0</v>
      </c>
      <c r="L29" s="44">
        <f>J29+H29</f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2"/>
        <v>0</v>
      </c>
      <c r="J30" s="70">
        <v>0</v>
      </c>
      <c r="K30" s="60">
        <f t="shared" si="3"/>
        <v>0</v>
      </c>
      <c r="L30" s="44">
        <f t="shared" ref="L30:L33" si="5">J30+H30</f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2"/>
        <v>0</v>
      </c>
      <c r="J31" s="70">
        <v>0</v>
      </c>
      <c r="K31" s="60">
        <f t="shared" si="3"/>
        <v>0</v>
      </c>
      <c r="L31" s="44">
        <f t="shared" si="5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2"/>
        <v>0</v>
      </c>
      <c r="J32" s="70">
        <v>0</v>
      </c>
      <c r="K32" s="60">
        <f t="shared" si="3"/>
        <v>0</v>
      </c>
      <c r="L32" s="44">
        <f t="shared" si="5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 t="shared" si="2"/>
        <v>0</v>
      </c>
      <c r="J33" s="70">
        <v>0</v>
      </c>
      <c r="K33" s="60">
        <f t="shared" si="3"/>
        <v>0</v>
      </c>
      <c r="L33" s="44">
        <f t="shared" si="5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2495814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2495814</v>
      </c>
      <c r="G34" s="752">
        <f>IF(ISBLANK(F34),"  ",IF(F76&gt;0,F34/F76,IF(F34&gt;0,1,0)))</f>
        <v>0.12289222659660444</v>
      </c>
      <c r="H34" s="290">
        <v>0</v>
      </c>
      <c r="I34" s="58">
        <f t="shared" si="2"/>
        <v>0</v>
      </c>
      <c r="J34" s="70">
        <v>0</v>
      </c>
      <c r="K34" s="60">
        <f t="shared" si="3"/>
        <v>0</v>
      </c>
      <c r="L34" s="44">
        <f>J34+H34</f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 t="shared" ref="I36" si="6"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 t="shared" ref="L36" si="7"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 t="shared" ref="I38:I40" si="8"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 t="shared" ref="L38:L39" si="9"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 t="shared" si="8"/>
        <v xml:space="preserve">  </v>
      </c>
      <c r="J39" s="78"/>
      <c r="K39" s="60" t="str">
        <f>IF(ISBLANK(J39),"  ",IF(L39&gt;0,J39/L39,IF(J39&gt;0,1,0)))</f>
        <v xml:space="preserve">  </v>
      </c>
      <c r="L39" s="44">
        <f t="shared" si="9"/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8038737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8038737</v>
      </c>
      <c r="G40" s="768">
        <f>IF(ISBLANK(F40),"  ",IF(F76&gt;0,F40/F76,IF(F40&gt;0,1,0)))</f>
        <v>0.395822080072677</v>
      </c>
      <c r="H40" s="295">
        <v>6987604</v>
      </c>
      <c r="I40" s="81">
        <f t="shared" si="8"/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6987604</v>
      </c>
      <c r="M40" s="83">
        <f>IF(ISBLANK(L40),"  ",IF(L76&gt;0,L40/L76,IF(L40&gt;0,1,0)))</f>
        <v>0.26131294015546302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10">IF(ISBLANK(H42),"  ",IF(L42&gt;0,H42/L42,IF(H42&gt;0,1,0)))</f>
        <v>0</v>
      </c>
      <c r="J42" s="88">
        <v>0</v>
      </c>
      <c r="K42" s="54">
        <f t="shared" ref="K42:K48" si="11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10"/>
        <v>0</v>
      </c>
      <c r="J43" s="70">
        <v>0</v>
      </c>
      <c r="K43" s="60">
        <f t="shared" si="11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10"/>
        <v>0</v>
      </c>
      <c r="J44" s="70">
        <v>0</v>
      </c>
      <c r="K44" s="60">
        <f t="shared" si="11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10"/>
        <v>0</v>
      </c>
      <c r="J45" s="70">
        <v>0</v>
      </c>
      <c r="K45" s="60">
        <f t="shared" si="11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592793</v>
      </c>
      <c r="C46" s="749">
        <f t="shared" si="0"/>
        <v>1</v>
      </c>
      <c r="D46" s="755">
        <v>0</v>
      </c>
      <c r="E46" s="750">
        <f t="shared" si="0"/>
        <v>0</v>
      </c>
      <c r="F46" s="764">
        <f>D46+B46</f>
        <v>592793</v>
      </c>
      <c r="G46" s="752">
        <f>IF(ISBLANK(F46),"  ",IF(F76&gt;0,F46/F76,IF(F46&gt;0,1,0)))</f>
        <v>2.9188734289045955E-2</v>
      </c>
      <c r="H46" s="290">
        <v>0</v>
      </c>
      <c r="I46" s="58">
        <f t="shared" si="10"/>
        <v>0</v>
      </c>
      <c r="J46" s="70">
        <v>0</v>
      </c>
      <c r="K46" s="60">
        <f t="shared" si="11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592793</v>
      </c>
      <c r="C47" s="766">
        <f t="shared" si="0"/>
        <v>1</v>
      </c>
      <c r="D47" s="770">
        <v>0</v>
      </c>
      <c r="E47" s="767">
        <f t="shared" si="0"/>
        <v>0</v>
      </c>
      <c r="F47" s="771">
        <f>F46+F45+F44+F43+F42</f>
        <v>592793</v>
      </c>
      <c r="G47" s="768">
        <f>IF(ISBLANK(F47),"  ",IF(F76&gt;0,F47/F76,IF(F47&gt;0,1,0)))</f>
        <v>2.9188734289045955E-2</v>
      </c>
      <c r="H47" s="298">
        <v>0</v>
      </c>
      <c r="I47" s="81">
        <f t="shared" si="10"/>
        <v>0</v>
      </c>
      <c r="J47" s="92">
        <v>0</v>
      </c>
      <c r="K47" s="84">
        <f t="shared" si="11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10"/>
        <v>0</v>
      </c>
      <c r="J48" s="95">
        <v>0</v>
      </c>
      <c r="K48" s="84">
        <f t="shared" si="11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9966482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12">D50+B50</f>
        <v>9966482</v>
      </c>
      <c r="G50" s="683">
        <f>IF(ISBLANK(F50),"  ",IF(F76&gt;0,F50/F76,IF(F50&gt;0,1,0)))</f>
        <v>0.49074296574783999</v>
      </c>
      <c r="H50" s="98">
        <v>10603985</v>
      </c>
      <c r="I50" s="52">
        <f t="shared" ref="I50:I67" si="13">IF(ISBLANK(H50),"  ",IF(L50&gt;0,H50/L50,IF(H50&gt;0,1,0)))</f>
        <v>1</v>
      </c>
      <c r="J50" s="59">
        <v>0</v>
      </c>
      <c r="K50" s="54">
        <f t="shared" ref="K50:K67" si="14">IF(ISBLANK(J50),"  ",IF(L50&gt;0,J50/L50,IF(J50&gt;0,1,0)))</f>
        <v>0</v>
      </c>
      <c r="L50" s="102">
        <f t="shared" ref="L50:L66" si="15">J50+H50</f>
        <v>10603985</v>
      </c>
      <c r="M50" s="56">
        <f>IF(ISBLANK(L50),"  ",IF(L76&gt;0,L50/L76,IF(L50&gt;0,1,0)))</f>
        <v>0.39655345347481447</v>
      </c>
      <c r="N50" s="286"/>
    </row>
    <row r="51" spans="1:14" s="266" customFormat="1" ht="44.25" x14ac:dyDescent="0.55000000000000004">
      <c r="A51" s="289" t="s">
        <v>49</v>
      </c>
      <c r="B51" s="753">
        <v>109370.05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12"/>
        <v>109370.05</v>
      </c>
      <c r="G51" s="752">
        <f>IF(ISBLANK(F51),"  ",IF(F76&gt;0,F51/F76,IF(F51&gt;0,1,0)))</f>
        <v>5.3853087479603682E-3</v>
      </c>
      <c r="H51" s="292">
        <v>108374</v>
      </c>
      <c r="I51" s="58">
        <f t="shared" si="13"/>
        <v>1</v>
      </c>
      <c r="J51" s="70">
        <v>0</v>
      </c>
      <c r="K51" s="60">
        <f t="shared" si="14"/>
        <v>0</v>
      </c>
      <c r="L51" s="103">
        <f t="shared" si="15"/>
        <v>108374</v>
      </c>
      <c r="M51" s="62">
        <f>IF(ISBLANK(L51),"  ",IF(L76&gt;0,L51/L76,IF(L51&gt;0,1,0)))</f>
        <v>4.0528239116595826E-3</v>
      </c>
      <c r="N51" s="286"/>
    </row>
    <row r="52" spans="1:14" s="266" customFormat="1" ht="44.25" x14ac:dyDescent="0.55000000000000004">
      <c r="A52" s="104" t="s">
        <v>50</v>
      </c>
      <c r="B52" s="775">
        <v>602802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12"/>
        <v>602802</v>
      </c>
      <c r="G52" s="752">
        <f>IF(ISBLANK(F52),"  ",IF(F76&gt;0,F52/F76,IF(F52&gt;0,1,0)))</f>
        <v>2.9681570812923701E-2</v>
      </c>
      <c r="H52" s="105">
        <v>602776</v>
      </c>
      <c r="I52" s="58">
        <f t="shared" si="13"/>
        <v>1</v>
      </c>
      <c r="J52" s="106">
        <v>0</v>
      </c>
      <c r="K52" s="60">
        <f t="shared" si="14"/>
        <v>0</v>
      </c>
      <c r="L52" s="107">
        <f t="shared" si="15"/>
        <v>602776</v>
      </c>
      <c r="M52" s="62">
        <f>IF(ISBLANK(L52),"  ",IF(L76&gt;0,L52/L76,IF(L52&gt;0,1,0)))</f>
        <v>2.2541799566081502E-2</v>
      </c>
      <c r="N52" s="286"/>
    </row>
    <row r="53" spans="1:14" s="266" customFormat="1" ht="44.25" x14ac:dyDescent="0.55000000000000004">
      <c r="A53" s="104" t="s">
        <v>51</v>
      </c>
      <c r="B53" s="775">
        <v>0</v>
      </c>
      <c r="C53" s="749">
        <f t="shared" si="0"/>
        <v>0</v>
      </c>
      <c r="D53" s="776">
        <v>289570</v>
      </c>
      <c r="E53" s="750">
        <f t="shared" si="0"/>
        <v>1</v>
      </c>
      <c r="F53" s="777">
        <f t="shared" si="12"/>
        <v>289570</v>
      </c>
      <c r="G53" s="752">
        <f>IF(ISBLANK(F53),"  ",IF(F76&gt;0,F53/F76,IF(F53&gt;0,1,0)))</f>
        <v>1.4258234810598366E-2</v>
      </c>
      <c r="H53" s="105">
        <v>0</v>
      </c>
      <c r="I53" s="58">
        <f t="shared" si="13"/>
        <v>0</v>
      </c>
      <c r="J53" s="106">
        <v>289539.45</v>
      </c>
      <c r="K53" s="60">
        <f t="shared" si="14"/>
        <v>1</v>
      </c>
      <c r="L53" s="107">
        <f t="shared" si="15"/>
        <v>289539.45</v>
      </c>
      <c r="M53" s="62">
        <f>IF(ISBLANK(L53),"  ",IF(L76&gt;0,L53/L76,IF(L53&gt;0,1,0)))</f>
        <v>1.0827803775156073E-2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291040</v>
      </c>
      <c r="E54" s="750">
        <f>IF(ISBLANK(D54),"  ",IF(H54&gt;0,D54/H54,IF(D54&gt;0,1,0)))</f>
        <v>1</v>
      </c>
      <c r="F54" s="777">
        <f t="shared" si="12"/>
        <v>291040</v>
      </c>
      <c r="G54" s="752">
        <f>IF(ISBLANK(F54),"  ",IF(F78&gt;0,F54/F78,IF(F54&gt;0,1,0)))</f>
        <v>1</v>
      </c>
      <c r="H54" s="105">
        <v>0</v>
      </c>
      <c r="I54" s="58">
        <f t="shared" si="13"/>
        <v>0</v>
      </c>
      <c r="J54" s="106">
        <v>281775</v>
      </c>
      <c r="K54" s="60">
        <f t="shared" si="14"/>
        <v>1</v>
      </c>
      <c r="L54" s="107">
        <f t="shared" si="15"/>
        <v>281775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0</v>
      </c>
      <c r="C55" s="749">
        <f t="shared" si="0"/>
        <v>0</v>
      </c>
      <c r="D55" s="755">
        <v>68315.53</v>
      </c>
      <c r="E55" s="750">
        <f t="shared" si="0"/>
        <v>1</v>
      </c>
      <c r="F55" s="774">
        <f t="shared" si="12"/>
        <v>68315.53</v>
      </c>
      <c r="G55" s="752">
        <f>IF(ISBLANK(F55),"  ",IF(F76&gt;0,F55/F76,IF(F55&gt;0,1,0)))</f>
        <v>3.3638114029439408E-3</v>
      </c>
      <c r="H55" s="292">
        <v>0</v>
      </c>
      <c r="I55" s="58">
        <f t="shared" si="13"/>
        <v>0</v>
      </c>
      <c r="J55" s="70">
        <v>1967583.85</v>
      </c>
      <c r="K55" s="60">
        <f t="shared" si="14"/>
        <v>1</v>
      </c>
      <c r="L55" s="103">
        <f t="shared" si="15"/>
        <v>1967583.85</v>
      </c>
      <c r="M55" s="62">
        <f>IF(ISBLANK(L55),"  ",IF(L76&gt;0,L55/L76,IF(L55&gt;0,1,0)))</f>
        <v>7.358103304736581E-2</v>
      </c>
      <c r="N55" s="286"/>
    </row>
    <row r="56" spans="1:14" s="268" customFormat="1" ht="45" x14ac:dyDescent="0.6">
      <c r="A56" s="299" t="s">
        <v>54</v>
      </c>
      <c r="B56" s="778">
        <v>10678654.050000001</v>
      </c>
      <c r="C56" s="766">
        <f t="shared" si="0"/>
        <v>0.94271278118886548</v>
      </c>
      <c r="D56" s="770">
        <v>648925.53</v>
      </c>
      <c r="E56" s="767">
        <f t="shared" si="0"/>
        <v>5.735022427925076E-2</v>
      </c>
      <c r="F56" s="779">
        <f>F55+F53+F52+F51+F50+F54</f>
        <v>11327579.58</v>
      </c>
      <c r="G56" s="768">
        <f>IF(ISBLANK(F56),"  ",IF(F76&gt;0,F56/F76,IF(F56&gt;0,1,0)))</f>
        <v>0.55776250815823192</v>
      </c>
      <c r="H56" s="300">
        <v>11315135</v>
      </c>
      <c r="I56" s="81">
        <f t="shared" si="13"/>
        <v>0.81673941118648818</v>
      </c>
      <c r="J56" s="92">
        <v>2538898.3000000003</v>
      </c>
      <c r="K56" s="84">
        <f t="shared" si="14"/>
        <v>0.18326058881351182</v>
      </c>
      <c r="L56" s="103">
        <f t="shared" si="15"/>
        <v>13854033.300000001</v>
      </c>
      <c r="M56" s="83">
        <f>IF(ISBLANK(L56),"  ",IF(L76&gt;0,L56/L76,IF(L56&gt;0,1,0)))</f>
        <v>0.51809435317666708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6">D57+B57</f>
        <v>0</v>
      </c>
      <c r="G57" s="752">
        <f>IF(ISBLANK(F57),"  ",IF(F76&gt;0,F57/F76,IF(F57&gt;0,1,0)))</f>
        <v>0</v>
      </c>
      <c r="H57" s="109">
        <v>0</v>
      </c>
      <c r="I57" s="58">
        <f t="shared" si="13"/>
        <v>0</v>
      </c>
      <c r="J57" s="110">
        <v>0</v>
      </c>
      <c r="K57" s="60">
        <f t="shared" si="14"/>
        <v>0</v>
      </c>
      <c r="L57" s="111">
        <f t="shared" si="15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6"/>
        <v>0</v>
      </c>
      <c r="G58" s="752">
        <f>IF(ISBLANK(F58),"  ",IF(F76&gt;0,F58/F76,IF(F58&gt;0,1,0)))</f>
        <v>0</v>
      </c>
      <c r="H58" s="290">
        <v>0</v>
      </c>
      <c r="I58" s="58">
        <f t="shared" si="13"/>
        <v>0</v>
      </c>
      <c r="J58" s="70">
        <v>0</v>
      </c>
      <c r="K58" s="60">
        <f t="shared" si="14"/>
        <v>0</v>
      </c>
      <c r="L58" s="44">
        <f t="shared" si="15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6"/>
        <v>0</v>
      </c>
      <c r="G59" s="752">
        <f>IF(ISBLANK(F59),"  ",IF(F76&gt;0,F59/F76,IF(F59&gt;0,1,0)))</f>
        <v>0</v>
      </c>
      <c r="H59" s="290">
        <v>0</v>
      </c>
      <c r="I59" s="58">
        <f t="shared" si="13"/>
        <v>0</v>
      </c>
      <c r="J59" s="70">
        <v>0</v>
      </c>
      <c r="K59" s="60">
        <f t="shared" si="14"/>
        <v>0</v>
      </c>
      <c r="L59" s="44">
        <f t="shared" si="15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0</v>
      </c>
      <c r="E60" s="750">
        <f t="shared" si="0"/>
        <v>0</v>
      </c>
      <c r="F60" s="764">
        <f t="shared" si="16"/>
        <v>0</v>
      </c>
      <c r="G60" s="752">
        <f>IF(ISBLANK(F60),"  ",IF(F76&gt;0,F60/F76,IF(F60&gt;0,1,0)))</f>
        <v>0</v>
      </c>
      <c r="H60" s="294">
        <v>0</v>
      </c>
      <c r="I60" s="58">
        <f t="shared" si="13"/>
        <v>0</v>
      </c>
      <c r="J60" s="78">
        <v>838580</v>
      </c>
      <c r="K60" s="60">
        <f t="shared" si="14"/>
        <v>1</v>
      </c>
      <c r="L60" s="79">
        <f t="shared" si="15"/>
        <v>838580</v>
      </c>
      <c r="M60" s="62">
        <f>IF(ISBLANK(L60),"  ",IF(L76&gt;0,L60/L76,IF(L60&gt;0,1,0)))</f>
        <v>3.1360077840067661E-2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6"/>
        <v>0</v>
      </c>
      <c r="G61" s="752">
        <f>IF(ISBLANK(F61),"  ",IF(F76&gt;0,F61/F76,IF(F61&gt;0,1,0)))</f>
        <v>0</v>
      </c>
      <c r="H61" s="290">
        <v>0</v>
      </c>
      <c r="I61" s="58">
        <f t="shared" si="13"/>
        <v>0</v>
      </c>
      <c r="J61" s="70">
        <v>0</v>
      </c>
      <c r="K61" s="60">
        <f t="shared" si="14"/>
        <v>0</v>
      </c>
      <c r="L61" s="44">
        <f t="shared" si="15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6"/>
        <v>0</v>
      </c>
      <c r="G62" s="752">
        <f>IF(ISBLANK(F62),"  ",IF(F76&gt;0,F62/F76,IF(F62&gt;0,1,0)))</f>
        <v>0</v>
      </c>
      <c r="H62" s="290">
        <v>0</v>
      </c>
      <c r="I62" s="58">
        <f t="shared" si="13"/>
        <v>0</v>
      </c>
      <c r="J62" s="70">
        <v>0</v>
      </c>
      <c r="K62" s="60">
        <f t="shared" si="14"/>
        <v>0</v>
      </c>
      <c r="L62" s="44">
        <f t="shared" si="15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78028</v>
      </c>
      <c r="E63" s="750">
        <f t="shared" si="0"/>
        <v>1</v>
      </c>
      <c r="F63" s="747">
        <f t="shared" si="16"/>
        <v>78028</v>
      </c>
      <c r="G63" s="752">
        <f>IF(ISBLANK(F63),"  ",IF(F76&gt;0,F63/F76,IF(F63&gt;0,1,0)))</f>
        <v>3.8420469862256771E-3</v>
      </c>
      <c r="H63" s="290">
        <v>0</v>
      </c>
      <c r="I63" s="58">
        <f t="shared" si="13"/>
        <v>0</v>
      </c>
      <c r="J63" s="70">
        <v>80267</v>
      </c>
      <c r="K63" s="60">
        <f t="shared" si="14"/>
        <v>1</v>
      </c>
      <c r="L63" s="44">
        <f t="shared" si="15"/>
        <v>80267</v>
      </c>
      <c r="M63" s="62">
        <f>IF(ISBLANK(L63),"  ",IF(L76&gt;0,L63/L76,IF(L63&gt;0,1,0)))</f>
        <v>3.0017164349122457E-3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6"/>
        <v>0</v>
      </c>
      <c r="G64" s="752">
        <f>IF(ISBLANK(F64),"  ",IF(F76&gt;0,F64/F76,IF(F64&gt;0,1,0)))</f>
        <v>0</v>
      </c>
      <c r="H64" s="290">
        <v>0</v>
      </c>
      <c r="I64" s="58">
        <f t="shared" si="13"/>
        <v>0</v>
      </c>
      <c r="J64" s="70">
        <v>0</v>
      </c>
      <c r="K64" s="60">
        <f t="shared" si="14"/>
        <v>0</v>
      </c>
      <c r="L64" s="44">
        <f t="shared" si="15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0</v>
      </c>
      <c r="E65" s="750">
        <f t="shared" si="0"/>
        <v>0</v>
      </c>
      <c r="F65" s="747">
        <f t="shared" si="16"/>
        <v>0</v>
      </c>
      <c r="G65" s="752">
        <f>IF(ISBLANK(F65),"  ",IF(F76&gt;0,F65/F76,IF(F65&gt;0,1,0)))</f>
        <v>0</v>
      </c>
      <c r="H65" s="290">
        <v>0</v>
      </c>
      <c r="I65" s="58">
        <f t="shared" si="13"/>
        <v>0</v>
      </c>
      <c r="J65" s="70">
        <v>120170</v>
      </c>
      <c r="K65" s="60">
        <f t="shared" si="14"/>
        <v>1</v>
      </c>
      <c r="L65" s="44">
        <f t="shared" si="15"/>
        <v>120170</v>
      </c>
      <c r="M65" s="62">
        <f>IF(ISBLANK(L65),"  ",IF(L76&gt;0,L65/L76,IF(L65&gt;0,1,0)))</f>
        <v>4.4939547258948829E-3</v>
      </c>
      <c r="N65" s="286"/>
    </row>
    <row r="66" spans="1:14" s="266" customFormat="1" ht="44.25" x14ac:dyDescent="0.55000000000000004">
      <c r="A66" s="297" t="s">
        <v>64</v>
      </c>
      <c r="B66" s="738">
        <v>271828</v>
      </c>
      <c r="C66" s="749">
        <f t="shared" si="0"/>
        <v>1</v>
      </c>
      <c r="D66" s="755">
        <v>0</v>
      </c>
      <c r="E66" s="750">
        <f t="shared" si="0"/>
        <v>0</v>
      </c>
      <c r="F66" s="747">
        <f t="shared" si="16"/>
        <v>271828</v>
      </c>
      <c r="G66" s="752">
        <f>IF(ISBLANK(F66),"  ",IF(F76&gt;0,F66/F76,IF(F66&gt;0,1,0)))</f>
        <v>1.3384630493819568E-2</v>
      </c>
      <c r="H66" s="290">
        <v>90000</v>
      </c>
      <c r="I66" s="58">
        <f t="shared" si="13"/>
        <v>1</v>
      </c>
      <c r="J66" s="70">
        <v>0</v>
      </c>
      <c r="K66" s="60">
        <f t="shared" si="14"/>
        <v>0</v>
      </c>
      <c r="L66" s="44">
        <f t="shared" si="15"/>
        <v>90000</v>
      </c>
      <c r="M66" s="62">
        <f>IF(ISBLANK(L66),"  ",IF(L76&gt;0,L66/L76,IF(L66&gt;0,1,0)))</f>
        <v>3.3656979722937463E-3</v>
      </c>
      <c r="N66" s="286"/>
    </row>
    <row r="67" spans="1:14" s="268" customFormat="1" ht="45" x14ac:dyDescent="0.6">
      <c r="A67" s="301" t="s">
        <v>65</v>
      </c>
      <c r="B67" s="769">
        <v>10950482.050000001</v>
      </c>
      <c r="C67" s="766">
        <f t="shared" si="0"/>
        <v>0.93774715989484403</v>
      </c>
      <c r="D67" s="770">
        <v>726953.53</v>
      </c>
      <c r="E67" s="767">
        <f t="shared" si="0"/>
        <v>6.3739142938685073E-2</v>
      </c>
      <c r="F67" s="769">
        <f>F66+F65+F64+F63+F62+F61+F60+F59+F58+F57+F56</f>
        <v>11677435.58</v>
      </c>
      <c r="G67" s="768">
        <f>IF(ISBLANK(F67),"  ",IF(F76&gt;0,F67/F76,IF(F67&gt;0,1,0)))</f>
        <v>0.57498918563827717</v>
      </c>
      <c r="H67" s="298">
        <v>11405135</v>
      </c>
      <c r="I67" s="81">
        <f t="shared" si="13"/>
        <v>0.76120247690818998</v>
      </c>
      <c r="J67" s="92">
        <v>3577915.3000000003</v>
      </c>
      <c r="K67" s="84">
        <f t="shared" si="14"/>
        <v>0.23879752309180996</v>
      </c>
      <c r="L67" s="298">
        <f>L66+L65+L64+L63+L62+L61+L60+L59+L58+L57+L56</f>
        <v>14983050.300000001</v>
      </c>
      <c r="M67" s="83">
        <f>IF(ISBLANK(L67),"  ",IF(L76&gt;0,L67/L76,IF(L67&gt;0,1,0)))</f>
        <v>0.56031580014983562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 t="shared" ref="I69:I70" si="17"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 t="shared" si="17"/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683">
        <f>IF(ISBLANK(F72),"  ",IF(F76&gt;0,F72/F76,IF(F72&gt;0,1,0)))</f>
        <v>0</v>
      </c>
      <c r="H72" s="273">
        <v>0</v>
      </c>
      <c r="I72" s="52">
        <f t="shared" ref="I72:I76" si="18"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0</v>
      </c>
      <c r="E73" s="750">
        <f t="shared" si="0"/>
        <v>0</v>
      </c>
      <c r="F73" s="747">
        <f>D73+B73</f>
        <v>0</v>
      </c>
      <c r="G73" s="752">
        <f>IF(ISBLANK(F73),"  ",IF(F76&gt;0,F73/F76,IF(F73&gt;0,1,0)))</f>
        <v>0</v>
      </c>
      <c r="H73" s="290">
        <v>0</v>
      </c>
      <c r="I73" s="58">
        <f t="shared" si="18"/>
        <v>0</v>
      </c>
      <c r="J73" s="70">
        <v>4769713</v>
      </c>
      <c r="K73" s="60">
        <f>IF(ISBLANK(J73),"  ",IF(L73&gt;0,J73/L73,IF(J73&gt;0,1,0)))</f>
        <v>1</v>
      </c>
      <c r="L73" s="44">
        <f>J73+H73</f>
        <v>4769713</v>
      </c>
      <c r="M73" s="62">
        <f>IF(ISBLANK(L73),"  ",IF(L76&gt;0,L73/L76,IF(L73&gt;0,1,0)))</f>
        <v>0.17837125969470136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0</v>
      </c>
      <c r="E74" s="767">
        <f t="shared" si="0"/>
        <v>0</v>
      </c>
      <c r="F74" s="779">
        <f>F73+F72+F71+F70+F69</f>
        <v>0</v>
      </c>
      <c r="G74" s="785">
        <f>IF(ISBLANK(F74),"  ",IF(F76&gt;0,F74/F76,IF(F74&gt;0,1,0)))</f>
        <v>0</v>
      </c>
      <c r="H74" s="118">
        <v>0</v>
      </c>
      <c r="I74" s="81">
        <f t="shared" si="18"/>
        <v>0</v>
      </c>
      <c r="J74" s="96">
        <v>4769713</v>
      </c>
      <c r="K74" s="84">
        <f>IF(ISBLANK(J74),"  ",IF(L74&gt;0,J74/L74,IF(J74&gt;0,1,0)))</f>
        <v>1</v>
      </c>
      <c r="L74" s="119">
        <f>L73+L72+L71+L70+L69</f>
        <v>4769713</v>
      </c>
      <c r="M74" s="83">
        <f>IF(ISBLANK(L74),"  ",IF(L76&gt;0,L74/L76,IF(L74&gt;0,1,0)))</f>
        <v>0.17837125969470136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 t="shared" si="18"/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19582012.050000001</v>
      </c>
      <c r="C76" s="829">
        <f t="shared" si="0"/>
        <v>0.96420529016426659</v>
      </c>
      <c r="D76" s="830">
        <v>726953.53</v>
      </c>
      <c r="E76" s="831">
        <f>IF(ISBLANK(D76),"  ",IF(F76&gt;0,D76/F76,IF(D76&gt;0,1,0)))</f>
        <v>3.5794709835733546E-2</v>
      </c>
      <c r="F76" s="830">
        <f>F74+F67+F47+F40+F48+F75</f>
        <v>20308965.579999998</v>
      </c>
      <c r="G76" s="832">
        <f>IF(ISBLANK(F76),"  ",IF(F76&gt;0,F76/F76,IF(F76&gt;0,1,0)))</f>
        <v>1</v>
      </c>
      <c r="H76" s="122">
        <v>18392739</v>
      </c>
      <c r="I76" s="123">
        <f t="shared" si="18"/>
        <v>0.68782671508031223</v>
      </c>
      <c r="J76" s="122">
        <v>8347628.3000000007</v>
      </c>
      <c r="K76" s="124">
        <f>IF(ISBLANK(J76),"  ",IF(L76&gt;0,J76/L76,IF(J76&gt;0,1,0)))</f>
        <v>0.31217328491968771</v>
      </c>
      <c r="L76" s="122">
        <f>L74+L67+L47+L40+L48+L75</f>
        <v>26740367.300000001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</row>
    <row r="85" spans="17:17" ht="44.25" x14ac:dyDescent="0.55000000000000004">
      <c r="Q85" s="133">
        <v>3</v>
      </c>
    </row>
  </sheetData>
  <pageMargins left="0.25" right="0.25" top="0.75" bottom="0.75" header="0.3" footer="0.3"/>
  <pageSetup scale="16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13" sqref="D13:D7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130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4745980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4745980</v>
      </c>
      <c r="G13" s="683">
        <f>IF(ISBLANK(F13),"  ",IF(F76&gt;0,F13/F76,IF(F13&gt;0,1,0)))</f>
        <v>0.13391622029384434</v>
      </c>
      <c r="H13" s="9">
        <v>5184241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5184241</v>
      </c>
      <c r="M13" s="56">
        <f>IF(ISBLANK(L13),"  ",IF(L76&gt;0,L13/L76,IF(L13&gt;0,1,0)))</f>
        <v>0.15985202657909747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2520740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2520740</v>
      </c>
      <c r="G15" s="757">
        <f>IF(ISBLANK(F15),"  ",IF(F77&gt;0,F15/F77,IF(F15&gt;0,1,0)))</f>
        <v>1</v>
      </c>
      <c r="H15" s="292">
        <v>196619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196619</v>
      </c>
      <c r="M15" s="66">
        <f>IF(ISBLANK(L15),"  ",IF(L76&gt;0,L15/L76,IF(L15&gt;0,1,0)))</f>
        <v>6.062593466228821E-3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186773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186773</v>
      </c>
      <c r="G17" s="752">
        <f>IF(ISBLANK(F17),"  ",IF(F76&gt;0,F17/F76,IF(F17&gt;0,1,0)))</f>
        <v>5.2701305553209642E-3</v>
      </c>
      <c r="H17" s="290">
        <v>196619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196619</v>
      </c>
      <c r="M17" s="62">
        <f>IF(ISBLANK(L17),"  ",IF(L76&gt;0,L17/L76,IF(L17&gt;0,1,0)))</f>
        <v>6.062593466228821E-3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2333967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2333967</v>
      </c>
      <c r="G34" s="752">
        <f>IF(ISBLANK(F34),"  ",IF(F76&gt;0,F34/F76,IF(F34&gt;0,1,0)))</f>
        <v>6.5857007178825658E-2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7266720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7266720</v>
      </c>
      <c r="G40" s="768">
        <f>IF(ISBLANK(F40),"  ",IF(F76&gt;0,F40/F76,IF(F40&gt;0,1,0)))</f>
        <v>0.20504335802799098</v>
      </c>
      <c r="H40" s="295">
        <v>5380860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5380860</v>
      </c>
      <c r="M40" s="83">
        <f>IF(ISBLANK(L40),"  ",IF(L76&gt;0,L40/L76,IF(L40&gt;0,1,0)))</f>
        <v>0.16591462004532631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6977830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6977830</v>
      </c>
      <c r="G50" s="683">
        <f>IF(ISBLANK(F50),"  ",IF(F76&gt;0,F50/F76,IF(F50&gt;0,1,0)))</f>
        <v>0.19689181569517697</v>
      </c>
      <c r="H50" s="98">
        <v>6256818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56" si="10">J50+H50</f>
        <v>6256818</v>
      </c>
      <c r="M50" s="56">
        <f>IF(ISBLANK(L50),"  ",IF(L76&gt;0,L50/L76,IF(L50&gt;0,1,0)))</f>
        <v>0.19292410156792009</v>
      </c>
      <c r="N50" s="286"/>
    </row>
    <row r="51" spans="1:14" s="266" customFormat="1" ht="44.25" x14ac:dyDescent="0.55000000000000004">
      <c r="A51" s="289" t="s">
        <v>49</v>
      </c>
      <c r="B51" s="753">
        <v>75000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75000</v>
      </c>
      <c r="G51" s="752">
        <f>IF(ISBLANK(F51),"  ",IF(F76&gt;0,F51/F76,IF(F51&gt;0,1,0)))</f>
        <v>2.1162576584895692E-3</v>
      </c>
      <c r="H51" s="292">
        <v>100000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100000</v>
      </c>
      <c r="M51" s="62">
        <f>IF(ISBLANK(L51),"  ",IF(L76&gt;0,L51/L76,IF(L51&gt;0,1,0)))</f>
        <v>3.0834219817153078E-3</v>
      </c>
      <c r="N51" s="286"/>
    </row>
    <row r="52" spans="1:14" s="266" customFormat="1" ht="44.25" x14ac:dyDescent="0.55000000000000004">
      <c r="A52" s="104" t="s">
        <v>50</v>
      </c>
      <c r="B52" s="775">
        <v>480465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480465</v>
      </c>
      <c r="G52" s="752">
        <f>IF(ISBLANK(F52),"  ",IF(F76&gt;0,F52/F76,IF(F52&gt;0,1,0)))</f>
        <v>1.3557169811815879E-2</v>
      </c>
      <c r="H52" s="105">
        <v>588000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588000</v>
      </c>
      <c r="M52" s="62">
        <f>IF(ISBLANK(L52),"  ",IF(L76&gt;0,L52/L76,IF(L52&gt;0,1,0)))</f>
        <v>1.8130521252486008E-2</v>
      </c>
      <c r="N52" s="286"/>
    </row>
    <row r="53" spans="1:14" s="266" customFormat="1" ht="44.25" x14ac:dyDescent="0.55000000000000004">
      <c r="A53" s="104" t="s">
        <v>51</v>
      </c>
      <c r="B53" s="775">
        <v>0</v>
      </c>
      <c r="C53" s="749">
        <f t="shared" si="0"/>
        <v>0</v>
      </c>
      <c r="D53" s="776">
        <v>0</v>
      </c>
      <c r="E53" s="750">
        <f t="shared" si="0"/>
        <v>0</v>
      </c>
      <c r="F53" s="777">
        <f t="shared" si="7"/>
        <v>0</v>
      </c>
      <c r="G53" s="752">
        <f>IF(ISBLANK(F53),"  ",IF(F76&gt;0,F53/F76,IF(F53&gt;0,1,0)))</f>
        <v>0</v>
      </c>
      <c r="H53" s="105">
        <v>0</v>
      </c>
      <c r="I53" s="58">
        <f t="shared" si="8"/>
        <v>0</v>
      </c>
      <c r="J53" s="106">
        <v>0</v>
      </c>
      <c r="K53" s="60">
        <f t="shared" si="9"/>
        <v>0</v>
      </c>
      <c r="L53" s="107">
        <f t="shared" si="10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354543</v>
      </c>
      <c r="E54" s="750">
        <f>IF(ISBLANK(D54),"  ",IF(H54&gt;0,D54/H54,IF(D54&gt;0,1,0)))</f>
        <v>1</v>
      </c>
      <c r="F54" s="777">
        <f t="shared" si="7"/>
        <v>354543</v>
      </c>
      <c r="G54" s="752">
        <f>IF(ISBLANK(F54),"  ",IF(F78&gt;0,F54/F78,IF(F54&gt;0,1,0)))</f>
        <v>1</v>
      </c>
      <c r="H54" s="105">
        <v>0</v>
      </c>
      <c r="I54" s="58">
        <f>IF(ISBLANK(H54),"  ",IF(L54&gt;0,H54/L54,IF(H54&gt;0,1,0)))</f>
        <v>0</v>
      </c>
      <c r="J54" s="106">
        <v>395683</v>
      </c>
      <c r="K54" s="60">
        <f>IF(ISBLANK(J54),"  ",IF(L54&gt;0,J54/L54,IF(J54&gt;0,1,0)))</f>
        <v>1</v>
      </c>
      <c r="L54" s="107">
        <f t="shared" si="10"/>
        <v>395683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114654</v>
      </c>
      <c r="C55" s="749">
        <f t="shared" si="0"/>
        <v>8.6885551508868605E-2</v>
      </c>
      <c r="D55" s="755">
        <v>1204944</v>
      </c>
      <c r="E55" s="750">
        <f t="shared" si="0"/>
        <v>4.3816145454545454</v>
      </c>
      <c r="F55" s="774">
        <f t="shared" si="7"/>
        <v>1319598</v>
      </c>
      <c r="G55" s="752">
        <f>IF(ISBLANK(F55),"  ",IF(F76&gt;0,F55/F76,IF(F55&gt;0,1,0)))</f>
        <v>3.7234791648366919E-2</v>
      </c>
      <c r="H55" s="292">
        <v>275000</v>
      </c>
      <c r="I55" s="58">
        <f t="shared" si="8"/>
        <v>0.25477565382381195</v>
      </c>
      <c r="J55" s="70">
        <v>804381</v>
      </c>
      <c r="K55" s="60">
        <f t="shared" si="9"/>
        <v>0.74522434617618805</v>
      </c>
      <c r="L55" s="103">
        <f t="shared" si="10"/>
        <v>1079381</v>
      </c>
      <c r="M55" s="62">
        <f>IF(ISBLANK(L55),"  ",IF(L76&gt;0,L55/L76,IF(L55&gt;0,1,0)))</f>
        <v>3.3281871020458507E-2</v>
      </c>
      <c r="N55" s="286"/>
    </row>
    <row r="56" spans="1:14" s="268" customFormat="1" ht="45" x14ac:dyDescent="0.6">
      <c r="A56" s="299" t="s">
        <v>54</v>
      </c>
      <c r="B56" s="778">
        <v>7647949</v>
      </c>
      <c r="C56" s="766">
        <f t="shared" si="0"/>
        <v>0.83062744069032901</v>
      </c>
      <c r="D56" s="770">
        <v>1559487</v>
      </c>
      <c r="E56" s="767">
        <f t="shared" si="0"/>
        <v>0.21600087426026529</v>
      </c>
      <c r="F56" s="779">
        <f>F55+F53+F52+F51+F50+F54</f>
        <v>9207436</v>
      </c>
      <c r="G56" s="768">
        <f>IF(ISBLANK(F56),"  ",IF(F76&gt;0,F56/F76,IF(F56&gt;0,1,0)))</f>
        <v>0.25980409266736754</v>
      </c>
      <c r="H56" s="300">
        <v>7219818</v>
      </c>
      <c r="I56" s="81">
        <f t="shared" si="8"/>
        <v>0.85747258690798756</v>
      </c>
      <c r="J56" s="92">
        <v>1200064</v>
      </c>
      <c r="K56" s="84">
        <f t="shared" si="9"/>
        <v>0.14252741309201244</v>
      </c>
      <c r="L56" s="103">
        <f t="shared" si="10"/>
        <v>8419882</v>
      </c>
      <c r="M56" s="83">
        <f>IF(ISBLANK(L56),"  ",IF(L76&gt;0,L56/L76,IF(L56&gt;0,1,0)))</f>
        <v>0.25962049242249047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v>0</v>
      </c>
      <c r="J57" s="110">
        <v>0</v>
      </c>
      <c r="K57" s="60">
        <v>0</v>
      </c>
      <c r="L57" s="111"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ref="L59:L66" si="12">J59+H59</f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360674</v>
      </c>
      <c r="E60" s="750">
        <f t="shared" si="0"/>
        <v>1</v>
      </c>
      <c r="F60" s="764">
        <f t="shared" si="11"/>
        <v>360674</v>
      </c>
      <c r="G60" s="752">
        <f>IF(ISBLANK(F60),"  ",IF(F76&gt;0,F60/F76,IF(F60&gt;0,1,0)))</f>
        <v>1.0177054862907559E-2</v>
      </c>
      <c r="H60" s="294">
        <v>0</v>
      </c>
      <c r="I60" s="58">
        <f t="shared" si="8"/>
        <v>0</v>
      </c>
      <c r="J60" s="78">
        <v>795617</v>
      </c>
      <c r="K60" s="60">
        <f t="shared" si="9"/>
        <v>1</v>
      </c>
      <c r="L60" s="79">
        <f t="shared" si="12"/>
        <v>795617</v>
      </c>
      <c r="M60" s="62">
        <f>IF(ISBLANK(L60),"  ",IF(L76&gt;0,L60/L76,IF(L60&gt;0,1,0)))</f>
        <v>2.4532229468263878E-2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2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2356</v>
      </c>
      <c r="E62" s="750">
        <f t="shared" si="0"/>
        <v>1</v>
      </c>
      <c r="F62" s="747">
        <f t="shared" si="11"/>
        <v>2356</v>
      </c>
      <c r="G62" s="752">
        <f>IF(ISBLANK(F62),"  ",IF(F76&gt;0,F62/F76,IF(F62&gt;0,1,0)))</f>
        <v>6.647870724535234E-5</v>
      </c>
      <c r="H62" s="290">
        <v>0</v>
      </c>
      <c r="I62" s="58">
        <f t="shared" si="8"/>
        <v>0</v>
      </c>
      <c r="J62" s="70">
        <v>1729</v>
      </c>
      <c r="K62" s="60">
        <f t="shared" si="9"/>
        <v>1</v>
      </c>
      <c r="L62" s="44">
        <f t="shared" si="12"/>
        <v>1729</v>
      </c>
      <c r="M62" s="62">
        <f>IF(ISBLANK(L62),"  ",IF(L76&gt;0,L62/L76,IF(L62&gt;0,1,0)))</f>
        <v>5.3312366063857667E-5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273558</v>
      </c>
      <c r="E63" s="750">
        <f t="shared" si="0"/>
        <v>1</v>
      </c>
      <c r="F63" s="747">
        <f t="shared" si="11"/>
        <v>273558</v>
      </c>
      <c r="G63" s="752">
        <f>IF(ISBLANK(F63),"  ",IF(F76&gt;0,F63/F76,IF(F63&gt;0,1,0)))</f>
        <v>7.7189228338811946E-3</v>
      </c>
      <c r="H63" s="290">
        <v>0</v>
      </c>
      <c r="I63" s="58">
        <f t="shared" si="8"/>
        <v>0</v>
      </c>
      <c r="J63" s="70">
        <v>233045</v>
      </c>
      <c r="K63" s="60">
        <f t="shared" si="9"/>
        <v>1</v>
      </c>
      <c r="L63" s="44">
        <f t="shared" si="12"/>
        <v>233045</v>
      </c>
      <c r="M63" s="62">
        <f>IF(ISBLANK(L63),"  ",IF(L76&gt;0,L63/L76,IF(L63&gt;0,1,0)))</f>
        <v>7.1857607572884388E-3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2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0</v>
      </c>
      <c r="E65" s="750">
        <f t="shared" si="0"/>
        <v>0</v>
      </c>
      <c r="F65" s="747">
        <f t="shared" si="11"/>
        <v>0</v>
      </c>
      <c r="G65" s="752">
        <f>IF(ISBLANK(F65),"  ",IF(F76&gt;0,F65/F76,IF(F65&gt;0,1,0)))</f>
        <v>0</v>
      </c>
      <c r="H65" s="290">
        <v>0</v>
      </c>
      <c r="I65" s="58">
        <f t="shared" si="8"/>
        <v>0</v>
      </c>
      <c r="J65" s="70">
        <v>0</v>
      </c>
      <c r="K65" s="60">
        <f t="shared" si="9"/>
        <v>0</v>
      </c>
      <c r="L65" s="44">
        <f t="shared" si="12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150749</v>
      </c>
      <c r="C66" s="749">
        <f t="shared" si="0"/>
        <v>1</v>
      </c>
      <c r="D66" s="755">
        <v>0</v>
      </c>
      <c r="E66" s="750">
        <f t="shared" si="0"/>
        <v>0</v>
      </c>
      <c r="F66" s="747">
        <f t="shared" si="11"/>
        <v>150749</v>
      </c>
      <c r="G66" s="752">
        <f>IF(ISBLANK(F66),"  ",IF(F76&gt;0,F66/F76,IF(F66&gt;0,1,0)))</f>
        <v>4.2536496767952544E-3</v>
      </c>
      <c r="H66" s="290">
        <v>131570</v>
      </c>
      <c r="I66" s="58">
        <f t="shared" si="8"/>
        <v>1</v>
      </c>
      <c r="J66" s="70">
        <v>0</v>
      </c>
      <c r="K66" s="60">
        <f t="shared" si="9"/>
        <v>0</v>
      </c>
      <c r="L66" s="44">
        <f t="shared" si="12"/>
        <v>131570</v>
      </c>
      <c r="M66" s="62">
        <f>IF(ISBLANK(L66),"  ",IF(L76&gt;0,L66/L76,IF(L66&gt;0,1,0)))</f>
        <v>4.05685830134283E-3</v>
      </c>
      <c r="N66" s="286"/>
    </row>
    <row r="67" spans="1:14" s="268" customFormat="1" ht="45" x14ac:dyDescent="0.6">
      <c r="A67" s="301" t="s">
        <v>65</v>
      </c>
      <c r="B67" s="769">
        <v>7798698</v>
      </c>
      <c r="C67" s="766">
        <f t="shared" si="0"/>
        <v>0.78027765112824476</v>
      </c>
      <c r="D67" s="770">
        <v>2196075</v>
      </c>
      <c r="E67" s="767">
        <f t="shared" si="0"/>
        <v>0.29872930118774849</v>
      </c>
      <c r="F67" s="769">
        <f>F66+F65+F64+F63+F62+F61+F60+F59+F58+F57+F56</f>
        <v>9994773</v>
      </c>
      <c r="G67" s="768">
        <f>IF(ISBLANK(F67),"  ",IF(F76&gt;0,F67/F76,IF(F67&gt;0,1,0)))</f>
        <v>0.28202019874819689</v>
      </c>
      <c r="H67" s="298">
        <v>7351388</v>
      </c>
      <c r="I67" s="81">
        <f t="shared" si="8"/>
        <v>0.76722066934304811</v>
      </c>
      <c r="J67" s="92">
        <v>2230455</v>
      </c>
      <c r="K67" s="84">
        <f t="shared" si="9"/>
        <v>0.23277933065695192</v>
      </c>
      <c r="L67" s="298">
        <f>L66+L65+L64+L63+L62+L61+L60+L59+L58+L57+L56</f>
        <v>9581843</v>
      </c>
      <c r="M67" s="83">
        <f>IF(ISBLANK(L67),"  ",IF(L76&gt;0,L67/L76,IF(L67&gt;0,1,0)))</f>
        <v>0.29544865331544951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9944907</v>
      </c>
      <c r="E72" s="681">
        <f t="shared" si="0"/>
        <v>1</v>
      </c>
      <c r="F72" s="693">
        <f>D72+B72</f>
        <v>9944907</v>
      </c>
      <c r="G72" s="683">
        <f>IF(ISBLANK(F72),"  ",IF(F76&gt;0,F72/F76,IF(F72&gt;0,1,0)))</f>
        <v>0.28061314135622034</v>
      </c>
      <c r="H72" s="273">
        <v>0</v>
      </c>
      <c r="I72" s="52">
        <f>IF(ISBLANK(H72),"  ",IF(L72&gt;0,H72/L72,IF(H72&gt;0,1,0)))</f>
        <v>0</v>
      </c>
      <c r="J72" s="59">
        <v>10716665</v>
      </c>
      <c r="K72" s="54">
        <f>IF(ISBLANK(J72),"  ",IF(L72&gt;0,J72/L72,IF(J72&gt;0,1,0)))</f>
        <v>1</v>
      </c>
      <c r="L72" s="68">
        <f>J72+H72</f>
        <v>10716665</v>
      </c>
      <c r="M72" s="56">
        <f>IF(ISBLANK(L72),"  ",IF(L76&gt;0,L72/L76,IF(L72&gt;0,1,0)))</f>
        <v>0.33044000431679077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8233519</v>
      </c>
      <c r="E73" s="750">
        <f t="shared" si="0"/>
        <v>1</v>
      </c>
      <c r="F73" s="747">
        <f>D73+B73</f>
        <v>8233519</v>
      </c>
      <c r="G73" s="752">
        <f>IF(ISBLANK(F73),"  ",IF(F76&gt;0,F73/F76,IF(F73&gt;0,1,0)))</f>
        <v>0.23232330186759173</v>
      </c>
      <c r="H73" s="290">
        <v>0</v>
      </c>
      <c r="I73" s="58">
        <f>IF(ISBLANK(H73),"  ",IF(L73&gt;0,H73/L73,IF(H73&gt;0,1,0)))</f>
        <v>0</v>
      </c>
      <c r="J73" s="70">
        <v>6752132</v>
      </c>
      <c r="K73" s="60">
        <f>IF(ISBLANK(J73),"  ",IF(L73&gt;0,J73/L73,IF(J73&gt;0,1,0)))</f>
        <v>1</v>
      </c>
      <c r="L73" s="44">
        <f>J73+H73</f>
        <v>6752132</v>
      </c>
      <c r="M73" s="62">
        <f>IF(ISBLANK(L73),"  ",IF(L76&gt;0,L73/L76,IF(L73&gt;0,1,0)))</f>
        <v>0.20819672232243344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18178426</v>
      </c>
      <c r="E74" s="767">
        <f t="shared" si="0"/>
        <v>1</v>
      </c>
      <c r="F74" s="779">
        <f>F73+F72+F71+F70+F69</f>
        <v>18178426</v>
      </c>
      <c r="G74" s="785">
        <f>IF(ISBLANK(F74),"  ",IF(F76&gt;0,F74/F76,IF(F74&gt;0,1,0)))</f>
        <v>0.51293644322381216</v>
      </c>
      <c r="H74" s="118">
        <v>0</v>
      </c>
      <c r="I74" s="81">
        <f>IF(ISBLANK(H74),"  ",IF(L74&gt;0,H74/L74,IF(H74&gt;0,1,0)))</f>
        <v>0</v>
      </c>
      <c r="J74" s="96">
        <v>17468797</v>
      </c>
      <c r="K74" s="84">
        <f>IF(ISBLANK(J74),"  ",IF(L74&gt;0,J74/L74,IF(J74&gt;0,1,0)))</f>
        <v>1</v>
      </c>
      <c r="L74" s="119">
        <f>L73+L72+L71+L70+L69</f>
        <v>17468797</v>
      </c>
      <c r="M74" s="83">
        <f>IF(ISBLANK(L74),"  ",IF(L76&gt;0,L74/L76,IF(L74&gt;0,1,0)))</f>
        <v>0.53863672663922424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15065418</v>
      </c>
      <c r="C76" s="829">
        <f t="shared" si="0"/>
        <v>0.42509741627795483</v>
      </c>
      <c r="D76" s="830">
        <v>20374501</v>
      </c>
      <c r="E76" s="831">
        <f>IF(ISBLANK(D76),"  ",IF(F76&gt;0,D76/F76,IF(D76&gt;0,1,0)))</f>
        <v>0.57490258372204517</v>
      </c>
      <c r="F76" s="830">
        <f>F74+F67+F47+F40+F48+F75</f>
        <v>35439919</v>
      </c>
      <c r="G76" s="832">
        <f>IF(ISBLANK(F76),"  ",IF(F76&gt;0,F76/F76,IF(F76&gt;0,1,0)))</f>
        <v>1</v>
      </c>
      <c r="H76" s="122">
        <v>12732248</v>
      </c>
      <c r="I76" s="123">
        <f>IF(ISBLANK(H76),"  ",IF(L76&gt;0,H76/L76,IF(H76&gt;0,1,0)))</f>
        <v>0.39258893359850761</v>
      </c>
      <c r="J76" s="122">
        <v>19699252</v>
      </c>
      <c r="K76" s="124">
        <f>IF(ISBLANK(J76),"  ",IF(L76&gt;0,J76/L76,IF(J76&gt;0,1,0)))</f>
        <v>0.60741106640149234</v>
      </c>
      <c r="L76" s="122">
        <f>L74+L67+L47+L40+L48+L75</f>
        <v>32431500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19" zoomScale="30" zoomScaleNormal="30" workbookViewId="0">
      <selection activeCell="B14" sqref="B14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79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2306331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2306331</v>
      </c>
      <c r="G13" s="683">
        <f>IF(ISBLANK(F13),"  ",IF(F76&gt;0,F13/F76,IF(F13&gt;0,1,0)))</f>
        <v>0.14654193024429871</v>
      </c>
      <c r="H13" s="9">
        <v>4860662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4860662</v>
      </c>
      <c r="M13" s="56">
        <f>IF(ISBLANK(L13),"  ",IF(L76&gt;0,L13/L76,IF(L13&gt;0,1,0)))</f>
        <v>0.36189750224963863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3657643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3657643</v>
      </c>
      <c r="G15" s="757">
        <f>IF(ISBLANK(F15),"  ",IF(F77&gt;0,F15/F77,IF(F15&gt;0,1,0)))</f>
        <v>1</v>
      </c>
      <c r="H15" s="292">
        <v>209821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209821</v>
      </c>
      <c r="M15" s="66">
        <f>IF(ISBLANK(L15),"  ",IF(L76&gt;0,L15/L76,IF(L15&gt;0,1,0)))</f>
        <v>1.5622089299671821E-2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199314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199314</v>
      </c>
      <c r="G17" s="752">
        <f>IF(ISBLANK(F17),"  ",IF(F76&gt;0,F17/F76,IF(F17&gt;0,1,0)))</f>
        <v>1.2664209207053172E-2</v>
      </c>
      <c r="H17" s="290">
        <v>209821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209821</v>
      </c>
      <c r="M17" s="62">
        <f>IF(ISBLANK(L17),"  ",IF(L76&gt;0,L17/L76,IF(L17&gt;0,1,0)))</f>
        <v>1.5622089299671821E-2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3458329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3458329</v>
      </c>
      <c r="G34" s="752">
        <f>IF(ISBLANK(F34),"  ",IF(F76&gt;0,F34/F76,IF(F34&gt;0,1,0)))</f>
        <v>0.21973871360174896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5963954</v>
      </c>
      <c r="C40" s="766">
        <f t="shared" si="0"/>
        <v>0.99999664653132292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5963974</v>
      </c>
      <c r="G40" s="768">
        <f>IF(ISBLANK(F40),"  ",IF(F76&gt;0,F40/F76,IF(F40&gt;0,1,0)))</f>
        <v>0.37894485305310083</v>
      </c>
      <c r="H40" s="295">
        <v>5070483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5070483</v>
      </c>
      <c r="M40" s="83">
        <f>IF(ISBLANK(L40),"  ",IF(L76&gt;0,L40/L76,IF(L40&gt;0,1,0)))</f>
        <v>0.37751959154931047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7528442.2400000012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7528442.2400000012</v>
      </c>
      <c r="G50" s="683">
        <f>IF(ISBLANK(F50),"  ",IF(F76&gt;0,F50/F76,IF(F50&gt;0,1,0)))</f>
        <v>0.47834957670096445</v>
      </c>
      <c r="H50" s="98">
        <v>6833658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6833658</v>
      </c>
      <c r="M50" s="56">
        <f>IF(ISBLANK(L50),"  ",IF(L76&gt;0,L50/L76,IF(L50&gt;0,1,0)))</f>
        <v>0.50879566639858131</v>
      </c>
      <c r="N50" s="286"/>
    </row>
    <row r="51" spans="1:14" s="266" customFormat="1" ht="44.25" x14ac:dyDescent="0.55000000000000004">
      <c r="A51" s="289" t="s">
        <v>49</v>
      </c>
      <c r="B51" s="753">
        <v>1287999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1287999</v>
      </c>
      <c r="G51" s="752">
        <f>IF(ISBLANK(F51),"  ",IF(F76&gt;0,F51/F76,IF(F51&gt;0,1,0)))</f>
        <v>8.1838148822838727E-2</v>
      </c>
      <c r="H51" s="292">
        <v>1192700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1192700</v>
      </c>
      <c r="M51" s="62">
        <f>IF(ISBLANK(L51),"  ",IF(L76&gt;0,L51/L76,IF(L51&gt;0,1,0)))</f>
        <v>8.8801721027535752E-2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0</v>
      </c>
      <c r="E52" s="750">
        <f t="shared" si="0"/>
        <v>0</v>
      </c>
      <c r="F52" s="777">
        <f t="shared" si="7"/>
        <v>0</v>
      </c>
      <c r="G52" s="752">
        <f>IF(ISBLANK(F52),"  ",IF(F76&gt;0,F52/F76,IF(F52&gt;0,1,0)))</f>
        <v>0</v>
      </c>
      <c r="H52" s="105">
        <v>0</v>
      </c>
      <c r="I52" s="58">
        <f t="shared" si="8"/>
        <v>0</v>
      </c>
      <c r="J52" s="106">
        <v>0</v>
      </c>
      <c r="K52" s="60">
        <f t="shared" si="9"/>
        <v>0</v>
      </c>
      <c r="L52" s="107">
        <f t="shared" si="10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775">
        <v>164191.76999999999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164191.76999999999</v>
      </c>
      <c r="G53" s="752">
        <f>IF(ISBLANK(F53),"  ",IF(F76&gt;0,F53/F76,IF(F53&gt;0,1,0)))</f>
        <v>1.0432578370592917E-2</v>
      </c>
      <c r="H53" s="105">
        <v>130581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130581</v>
      </c>
      <c r="M53" s="62">
        <f>IF(ISBLANK(L53),"  ",IF(L76&gt;0,L53/L76,IF(L53&gt;0,1,0)))</f>
        <v>9.7223254242446936E-3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0</v>
      </c>
      <c r="C55" s="749">
        <f t="shared" si="0"/>
        <v>0</v>
      </c>
      <c r="D55" s="755">
        <v>197301.96</v>
      </c>
      <c r="E55" s="750">
        <f t="shared" si="0"/>
        <v>1</v>
      </c>
      <c r="F55" s="774">
        <f t="shared" si="7"/>
        <v>197301.96</v>
      </c>
      <c r="G55" s="752">
        <f>IF(ISBLANK(F55),"  ",IF(F76&gt;0,F55/F76,IF(F55&gt;0,1,0)))</f>
        <v>1.2536366228170809E-2</v>
      </c>
      <c r="H55" s="292">
        <v>0</v>
      </c>
      <c r="I55" s="58">
        <f t="shared" si="8"/>
        <v>0</v>
      </c>
      <c r="J55" s="70">
        <v>153624</v>
      </c>
      <c r="K55" s="60">
        <f t="shared" si="9"/>
        <v>1</v>
      </c>
      <c r="L55" s="103">
        <f t="shared" si="10"/>
        <v>153624</v>
      </c>
      <c r="M55" s="62">
        <f>IF(ISBLANK(L55),"  ",IF(L76&gt;0,L55/L76,IF(L55&gt;0,1,0)))</f>
        <v>1.1437977354853822E-2</v>
      </c>
      <c r="N55" s="286"/>
    </row>
    <row r="56" spans="1:14" s="268" customFormat="1" ht="45" x14ac:dyDescent="0.6">
      <c r="A56" s="299" t="s">
        <v>54</v>
      </c>
      <c r="B56" s="778">
        <v>8980633.0100000016</v>
      </c>
      <c r="C56" s="766">
        <f t="shared" si="0"/>
        <v>0.97850257594492429</v>
      </c>
      <c r="D56" s="770">
        <v>197301.96</v>
      </c>
      <c r="E56" s="767">
        <f t="shared" si="0"/>
        <v>2.4188235317194353E-2</v>
      </c>
      <c r="F56" s="779">
        <f>F55+F53+F52+F51+F50+F54</f>
        <v>9177934.9700000007</v>
      </c>
      <c r="G56" s="768">
        <f>IF(ISBLANK(F56),"  ",IF(F76&gt;0,F56/F76,IF(F56&gt;0,1,0)))</f>
        <v>0.58315667012256689</v>
      </c>
      <c r="H56" s="300">
        <v>8156939</v>
      </c>
      <c r="I56" s="81">
        <f t="shared" si="8"/>
        <v>0.98151460978034821</v>
      </c>
      <c r="J56" s="92">
        <v>153624</v>
      </c>
      <c r="K56" s="84">
        <f t="shared" si="9"/>
        <v>1.8485390219651784E-2</v>
      </c>
      <c r="L56" s="103">
        <f t="shared" si="10"/>
        <v>8310563</v>
      </c>
      <c r="M56" s="83">
        <f>IF(ISBLANK(L56),"  ",IF(L76&gt;0,L56/L76,IF(L56&gt;0,1,0)))</f>
        <v>0.61875769020521554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0</v>
      </c>
      <c r="E60" s="750">
        <f t="shared" si="0"/>
        <v>0</v>
      </c>
      <c r="F60" s="764">
        <f t="shared" si="11"/>
        <v>0</v>
      </c>
      <c r="G60" s="752">
        <f>IF(ISBLANK(F60),"  ",IF(F76&gt;0,F60/F76,IF(F60&gt;0,1,0)))</f>
        <v>0</v>
      </c>
      <c r="H60" s="294">
        <v>0</v>
      </c>
      <c r="I60" s="58">
        <f t="shared" si="8"/>
        <v>0</v>
      </c>
      <c r="J60" s="78">
        <v>0</v>
      </c>
      <c r="K60" s="60">
        <f t="shared" si="9"/>
        <v>0</v>
      </c>
      <c r="L60" s="79">
        <f t="shared" si="10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0</v>
      </c>
      <c r="E65" s="750">
        <f t="shared" si="0"/>
        <v>0</v>
      </c>
      <c r="F65" s="747">
        <f t="shared" si="11"/>
        <v>0</v>
      </c>
      <c r="G65" s="752">
        <f>IF(ISBLANK(F65),"  ",IF(F76&gt;0,F65/F76,IF(F65&gt;0,1,0)))</f>
        <v>0</v>
      </c>
      <c r="H65" s="290">
        <v>0</v>
      </c>
      <c r="I65" s="58">
        <f t="shared" si="8"/>
        <v>0</v>
      </c>
      <c r="J65" s="70">
        <v>0</v>
      </c>
      <c r="K65" s="60">
        <f t="shared" si="9"/>
        <v>0</v>
      </c>
      <c r="L65" s="44">
        <f t="shared" si="10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596460.22</v>
      </c>
      <c r="C66" s="749">
        <f t="shared" si="0"/>
        <v>1</v>
      </c>
      <c r="D66" s="755">
        <v>0</v>
      </c>
      <c r="E66" s="750">
        <f t="shared" si="0"/>
        <v>0</v>
      </c>
      <c r="F66" s="747">
        <f t="shared" si="11"/>
        <v>596460.22</v>
      </c>
      <c r="G66" s="752">
        <f>IF(ISBLANK(F66),"  ",IF(F76&gt;0,F66/F76,IF(F66&gt;0,1,0)))</f>
        <v>3.7898476824332263E-2</v>
      </c>
      <c r="H66" s="290">
        <v>50000</v>
      </c>
      <c r="I66" s="58">
        <f t="shared" si="8"/>
        <v>1</v>
      </c>
      <c r="J66" s="70">
        <v>0</v>
      </c>
      <c r="K66" s="60">
        <f t="shared" si="9"/>
        <v>0</v>
      </c>
      <c r="L66" s="44">
        <f t="shared" si="10"/>
        <v>50000</v>
      </c>
      <c r="M66" s="62">
        <f>IF(ISBLANK(L66),"  ",IF(L76&gt;0,L66/L76,IF(L66&gt;0,1,0)))</f>
        <v>3.7227182454739566E-3</v>
      </c>
      <c r="N66" s="286"/>
    </row>
    <row r="67" spans="1:14" s="268" customFormat="1" ht="45" x14ac:dyDescent="0.6">
      <c r="A67" s="301" t="s">
        <v>65</v>
      </c>
      <c r="B67" s="769">
        <v>9577093.2300000023</v>
      </c>
      <c r="C67" s="766">
        <f t="shared" si="0"/>
        <v>0.97981440731986624</v>
      </c>
      <c r="D67" s="770">
        <v>197301.96</v>
      </c>
      <c r="E67" s="767">
        <f t="shared" si="0"/>
        <v>2.4040870780201971E-2</v>
      </c>
      <c r="F67" s="769">
        <f>F66+F65+F64+F63+F62+F61+F60+F59+F58+F57+F56</f>
        <v>9774395.1900000013</v>
      </c>
      <c r="G67" s="768">
        <f>IF(ISBLANK(F67),"  ",IF(F76&gt;0,F67/F76,IF(F67&gt;0,1,0)))</f>
        <v>0.62105514694689923</v>
      </c>
      <c r="H67" s="298">
        <v>8206939</v>
      </c>
      <c r="I67" s="81">
        <f t="shared" si="8"/>
        <v>0.98162516088928464</v>
      </c>
      <c r="J67" s="92">
        <v>153624</v>
      </c>
      <c r="K67" s="84">
        <f t="shared" si="9"/>
        <v>1.8374839110715392E-2</v>
      </c>
      <c r="L67" s="298">
        <f>L66+L65+L64+L63+L62+L61+L60+L59+L58+L57+L56</f>
        <v>8360563</v>
      </c>
      <c r="M67" s="83">
        <f>IF(ISBLANK(L67),"  ",IF(L76&gt;0,L67/L76,IF(L67&gt;0,1,0)))</f>
        <v>0.62248040845068953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683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0</v>
      </c>
      <c r="E73" s="750">
        <f t="shared" si="0"/>
        <v>0</v>
      </c>
      <c r="F73" s="747">
        <f>D73+B73</f>
        <v>0</v>
      </c>
      <c r="G73" s="752">
        <f>IF(ISBLANK(F73),"  ",IF(F76&gt;0,F73/F76,IF(F73&gt;0,1,0)))</f>
        <v>0</v>
      </c>
      <c r="H73" s="290">
        <v>0</v>
      </c>
      <c r="I73" s="58">
        <f>IF(ISBLANK(H73),"  ",IF(L73&gt;0,H73/L73,IF(H73&gt;0,1,0)))</f>
        <v>0</v>
      </c>
      <c r="J73" s="70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0</v>
      </c>
      <c r="E74" s="767">
        <f t="shared" si="0"/>
        <v>0</v>
      </c>
      <c r="F74" s="779">
        <f>F73+F72+F71+F70+F69</f>
        <v>0</v>
      </c>
      <c r="G74" s="785">
        <f>IF(ISBLANK(F74),"  ",IF(F76&gt;0,F74/F76,IF(F74&gt;0,1,0)))</f>
        <v>0</v>
      </c>
      <c r="H74" s="118">
        <v>0</v>
      </c>
      <c r="I74" s="81">
        <f>IF(ISBLANK(H74),"  ",IF(L74&gt;0,H74/L74,IF(H74&gt;0,1,0)))</f>
        <v>0</v>
      </c>
      <c r="J74" s="96">
        <v>0</v>
      </c>
      <c r="K74" s="84">
        <f>IF(ISBLANK(J74),"  ",IF(L74&gt;0,J74/L74,IF(J74&gt;0,1,0)))</f>
        <v>0</v>
      </c>
      <c r="L74" s="119">
        <f>L73+L72+L71+L70+L69</f>
        <v>0</v>
      </c>
      <c r="M74" s="83">
        <f>IF(ISBLANK(L74),"  ",IF(L76&gt;0,L74/L76,IF(L74&gt;0,1,0)))</f>
        <v>0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15541047.230000002</v>
      </c>
      <c r="C76" s="829">
        <f t="shared" si="0"/>
        <v>0.98746236299213419</v>
      </c>
      <c r="D76" s="830">
        <v>197301.96</v>
      </c>
      <c r="E76" s="831">
        <f>IF(ISBLANK(D76),"  ",IF(F76&gt;0,D76/F76,IF(D76&gt;0,1,0)))</f>
        <v>1.2536366228170809E-2</v>
      </c>
      <c r="F76" s="830">
        <f>F74+F67+F47+F40+F48+F75</f>
        <v>15738369.190000001</v>
      </c>
      <c r="G76" s="832">
        <f>IF(ISBLANK(F76),"  ",IF(F76&gt;0,F76/F76,IF(F76&gt;0,1,0)))</f>
        <v>1</v>
      </c>
      <c r="H76" s="122">
        <v>13277422</v>
      </c>
      <c r="I76" s="123">
        <f>IF(ISBLANK(H76),"  ",IF(L76&gt;0,H76/L76,IF(H76&gt;0,1,0)))</f>
        <v>0.98856202264514614</v>
      </c>
      <c r="J76" s="122">
        <v>153624</v>
      </c>
      <c r="K76" s="124">
        <f>IF(ISBLANK(J76),"  ",IF(L76&gt;0,J76/L76,IF(J76&gt;0,1,0)))</f>
        <v>1.1437977354853822E-2</v>
      </c>
      <c r="L76" s="122">
        <f>L74+L67+L47+L40+L48+L75</f>
        <v>13431046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zoomScale="30" zoomScaleNormal="30" workbookViewId="0">
      <selection activeCell="D78" sqref="D78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77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4402168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4402168</v>
      </c>
      <c r="G13" s="683">
        <f>IF(ISBLANK(F13),"  ",IF(F76&gt;0,F13/F76,IF(F13&gt;0,1,0)))</f>
        <v>0.42934901637124323</v>
      </c>
      <c r="H13" s="9">
        <v>2407371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2407371</v>
      </c>
      <c r="M13" s="56">
        <f>IF(ISBLANK(L13),"  ",IF(L76&gt;0,L13/L76,IF(L13&gt;0,1,0)))</f>
        <v>0.30592426929742172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2770211.36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2770211.36</v>
      </c>
      <c r="G15" s="757">
        <f>IF(ISBLANK(F15),"  ",IF(F77&gt;0,F15/F77,IF(F15&gt;0,1,0)))</f>
        <v>1</v>
      </c>
      <c r="H15" s="292">
        <v>1807593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1807593</v>
      </c>
      <c r="M15" s="66">
        <f>IF(ISBLANK(L15),"  ",IF(L76&gt;0,L15/L76,IF(L15&gt;0,1,0)))</f>
        <v>0.22970558659721929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54710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54710</v>
      </c>
      <c r="G17" s="752">
        <f>IF(ISBLANK(F17),"  ",IF(F76&gt;0,F17/F76,IF(F17&gt;0,1,0)))</f>
        <v>5.3359355403225679E-3</v>
      </c>
      <c r="H17" s="290">
        <v>57593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57593</v>
      </c>
      <c r="M17" s="62">
        <f>IF(ISBLANK(L17),"  ",IF(L76&gt;0,L17/L76,IF(L17&gt;0,1,0)))</f>
        <v>7.3188122817988621E-3</v>
      </c>
      <c r="N17" s="286"/>
    </row>
    <row r="18" spans="1:14" s="266" customFormat="1" ht="44.25" x14ac:dyDescent="0.55000000000000004">
      <c r="A18" s="69" t="s">
        <v>18</v>
      </c>
      <c r="B18" s="738">
        <v>957296.36</v>
      </c>
      <c r="C18" s="749">
        <f t="shared" si="0"/>
        <v>1</v>
      </c>
      <c r="D18" s="755">
        <v>0</v>
      </c>
      <c r="E18" s="750">
        <f t="shared" si="0"/>
        <v>0</v>
      </c>
      <c r="F18" s="747">
        <f t="shared" si="1"/>
        <v>957296.36</v>
      </c>
      <c r="G18" s="752">
        <f>IF(ISBLANK(F18),"  ",IF(F76&gt;0,F18/F76,IF(F18&gt;0,1,0)))</f>
        <v>9.3366325533639688E-2</v>
      </c>
      <c r="H18" s="290">
        <v>1000000</v>
      </c>
      <c r="I18" s="58">
        <f t="shared" si="3"/>
        <v>1</v>
      </c>
      <c r="J18" s="70">
        <v>0</v>
      </c>
      <c r="K18" s="60">
        <f t="shared" si="4"/>
        <v>0</v>
      </c>
      <c r="L18" s="44">
        <f t="shared" si="2"/>
        <v>1000000</v>
      </c>
      <c r="M18" s="62">
        <f>IF(ISBLANK(L18),"  ",IF(L76&gt;0,L18/L76,IF(L18&gt;0,1,0)))</f>
        <v>0.12707815675166884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750000</v>
      </c>
      <c r="C22" s="749">
        <f t="shared" si="0"/>
        <v>1</v>
      </c>
      <c r="D22" s="755">
        <v>0</v>
      </c>
      <c r="E22" s="750">
        <f t="shared" si="0"/>
        <v>0</v>
      </c>
      <c r="F22" s="747">
        <f t="shared" si="1"/>
        <v>750000</v>
      </c>
      <c r="G22" s="752">
        <f>IF(ISBLANK(F22),"  ",IF(F76&gt;0,F22/F76,IF(F22&gt;0,1,0)))</f>
        <v>7.3148449191042325E-2</v>
      </c>
      <c r="H22" s="290">
        <v>750000</v>
      </c>
      <c r="I22" s="58">
        <f t="shared" si="3"/>
        <v>1</v>
      </c>
      <c r="J22" s="70">
        <v>0</v>
      </c>
      <c r="K22" s="60">
        <f t="shared" si="4"/>
        <v>0</v>
      </c>
      <c r="L22" s="44">
        <f t="shared" si="2"/>
        <v>750000</v>
      </c>
      <c r="M22" s="62">
        <f>IF(ISBLANK(L22),"  ",IF(L76&gt;0,L22/L76,IF(L22&gt;0,1,0)))</f>
        <v>9.5308617563751613E-2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1008205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1008205</v>
      </c>
      <c r="G34" s="752">
        <f>IF(ISBLANK(F34),"  ",IF(F76&gt;0,F34/F76,IF(F34&gt;0,1,0)))</f>
        <v>9.8331509622206451E-2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129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7172379.3599999994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7172379.3599999994</v>
      </c>
      <c r="G40" s="768">
        <f>IF(ISBLANK(F40),"  ",IF(F76&gt;0,F40/F76,IF(F40&gt;0,1,0)))</f>
        <v>0.69953123625845426</v>
      </c>
      <c r="H40" s="295">
        <v>4214964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4214964</v>
      </c>
      <c r="M40" s="83">
        <f>IF(ISBLANK(L40),"  ",IF(L76&gt;0,L40/L76,IF(L40&gt;0,1,0)))</f>
        <v>0.53562985589464107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 t="e">
        <f>IF(ISBLANK(F42),"  ",IF(F76&gt;0,F42/D76,IF(F42&gt;0,1,0)))</f>
        <v>#DIV/0!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 t="e">
        <f>IF(ISBLANK(L42),"  ",IF(L76&gt;0,L42/J76,IF(L42&gt;0,1,0)))</f>
        <v>#DIV/0!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0</v>
      </c>
      <c r="C50" s="679">
        <f t="shared" si="0"/>
        <v>0</v>
      </c>
      <c r="D50" s="685">
        <v>0</v>
      </c>
      <c r="E50" s="681">
        <f t="shared" si="0"/>
        <v>0</v>
      </c>
      <c r="F50" s="713">
        <f t="shared" ref="F50:F55" si="7">D50+B50</f>
        <v>0</v>
      </c>
      <c r="G50" s="683">
        <f>IF(ISBLANK(F50),"  ",IF(F76&gt;0,F50/F76,IF(F50&gt;0,1,0)))</f>
        <v>0</v>
      </c>
      <c r="H50" s="98">
        <v>0</v>
      </c>
      <c r="I50" s="52">
        <f t="shared" ref="I50:I67" si="8">IF(ISBLANK(H50),"  ",IF(L50&gt;0,H50/L50,IF(H50&gt;0,1,0)))</f>
        <v>0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0</v>
      </c>
      <c r="M50" s="56">
        <f>IF(ISBLANK(L50),"  ",IF(L76&gt;0,L50/L76,IF(L50&gt;0,1,0)))</f>
        <v>0</v>
      </c>
      <c r="N50" s="286"/>
    </row>
    <row r="51" spans="1:14" s="266" customFormat="1" ht="44.25" x14ac:dyDescent="0.55000000000000004">
      <c r="A51" s="289" t="s">
        <v>49</v>
      </c>
      <c r="B51" s="753">
        <v>0</v>
      </c>
      <c r="C51" s="749">
        <f t="shared" si="0"/>
        <v>0</v>
      </c>
      <c r="D51" s="755">
        <v>0</v>
      </c>
      <c r="E51" s="750">
        <f t="shared" si="0"/>
        <v>0</v>
      </c>
      <c r="F51" s="774">
        <f t="shared" si="7"/>
        <v>0</v>
      </c>
      <c r="G51" s="752">
        <f>IF(ISBLANK(F51),"  ",IF(F76&gt;0,F51/F76,IF(F51&gt;0,1,0)))</f>
        <v>0</v>
      </c>
      <c r="H51" s="292">
        <v>0</v>
      </c>
      <c r="I51" s="58">
        <f t="shared" si="8"/>
        <v>0</v>
      </c>
      <c r="J51" s="70">
        <v>0</v>
      </c>
      <c r="K51" s="60">
        <f t="shared" si="9"/>
        <v>0</v>
      </c>
      <c r="L51" s="103">
        <f t="shared" si="10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0</v>
      </c>
      <c r="E52" s="750">
        <f t="shared" si="0"/>
        <v>0</v>
      </c>
      <c r="F52" s="777">
        <f t="shared" si="7"/>
        <v>0</v>
      </c>
      <c r="G52" s="752">
        <f>IF(ISBLANK(F52),"  ",IF(F76&gt;0,F52/F76,IF(F52&gt;0,1,0)))</f>
        <v>0</v>
      </c>
      <c r="H52" s="105">
        <v>0</v>
      </c>
      <c r="I52" s="58">
        <f t="shared" si="8"/>
        <v>0</v>
      </c>
      <c r="J52" s="106">
        <v>0</v>
      </c>
      <c r="K52" s="60">
        <f t="shared" si="9"/>
        <v>0</v>
      </c>
      <c r="L52" s="107">
        <f t="shared" si="10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775">
        <v>0</v>
      </c>
      <c r="C53" s="749">
        <f t="shared" si="0"/>
        <v>0</v>
      </c>
      <c r="D53" s="776">
        <v>0</v>
      </c>
      <c r="E53" s="750">
        <f t="shared" si="0"/>
        <v>0</v>
      </c>
      <c r="F53" s="777">
        <f t="shared" si="7"/>
        <v>0</v>
      </c>
      <c r="G53" s="752">
        <f>IF(ISBLANK(F53),"  ",IF(F76&gt;0,F53/F76,IF(F53&gt;0,1,0)))</f>
        <v>0</v>
      </c>
      <c r="H53" s="105">
        <v>0</v>
      </c>
      <c r="I53" s="58">
        <f t="shared" si="8"/>
        <v>0</v>
      </c>
      <c r="J53" s="106">
        <v>0</v>
      </c>
      <c r="K53" s="60">
        <f t="shared" si="9"/>
        <v>0</v>
      </c>
      <c r="L53" s="107">
        <f t="shared" si="10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0</v>
      </c>
      <c r="C55" s="749">
        <f t="shared" si="0"/>
        <v>0</v>
      </c>
      <c r="D55" s="755">
        <v>0</v>
      </c>
      <c r="E55" s="750">
        <f t="shared" si="0"/>
        <v>0</v>
      </c>
      <c r="F55" s="774">
        <f t="shared" si="7"/>
        <v>0</v>
      </c>
      <c r="G55" s="752">
        <f>IF(ISBLANK(F55),"  ",IF(F76&gt;0,F55/F76,IF(F55&gt;0,1,0)))</f>
        <v>0</v>
      </c>
      <c r="H55" s="292">
        <v>0</v>
      </c>
      <c r="I55" s="58">
        <f t="shared" si="8"/>
        <v>0</v>
      </c>
      <c r="J55" s="70">
        <v>0</v>
      </c>
      <c r="K55" s="60">
        <f t="shared" si="9"/>
        <v>0</v>
      </c>
      <c r="L55" s="103">
        <f t="shared" si="10"/>
        <v>0</v>
      </c>
      <c r="M55" s="62">
        <f>IF(ISBLANK(L55),"  ",IF(L76&gt;0,L55/L76,IF(L55&gt;0,1,0)))</f>
        <v>0</v>
      </c>
      <c r="N55" s="286"/>
    </row>
    <row r="56" spans="1:14" s="268" customFormat="1" ht="45" x14ac:dyDescent="0.6">
      <c r="A56" s="299" t="s">
        <v>54</v>
      </c>
      <c r="B56" s="778">
        <v>0</v>
      </c>
      <c r="C56" s="766">
        <f t="shared" si="0"/>
        <v>0</v>
      </c>
      <c r="D56" s="770">
        <v>0</v>
      </c>
      <c r="E56" s="767">
        <f t="shared" si="0"/>
        <v>0</v>
      </c>
      <c r="F56" s="779">
        <f>F55+F53+F52+F51+F50+F54</f>
        <v>0</v>
      </c>
      <c r="G56" s="768">
        <f>IF(ISBLANK(F56),"  ",IF(F76&gt;0,F56/F76,IF(F56&gt;0,1,0)))</f>
        <v>0</v>
      </c>
      <c r="H56" s="300">
        <v>0</v>
      </c>
      <c r="I56" s="81">
        <f t="shared" si="8"/>
        <v>0</v>
      </c>
      <c r="J56" s="92">
        <v>0</v>
      </c>
      <c r="K56" s="84">
        <f t="shared" si="9"/>
        <v>0</v>
      </c>
      <c r="L56" s="103">
        <f t="shared" si="10"/>
        <v>0</v>
      </c>
      <c r="M56" s="83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0</v>
      </c>
      <c r="E60" s="750">
        <f t="shared" si="0"/>
        <v>0</v>
      </c>
      <c r="F60" s="764">
        <f t="shared" si="11"/>
        <v>0</v>
      </c>
      <c r="G60" s="752">
        <f>IF(ISBLANK(F60),"  ",IF(F76&gt;0,F60/F76,IF(F60&gt;0,1,0)))</f>
        <v>0</v>
      </c>
      <c r="H60" s="294">
        <v>0</v>
      </c>
      <c r="I60" s="58">
        <f t="shared" si="8"/>
        <v>0</v>
      </c>
      <c r="J60" s="78">
        <v>0</v>
      </c>
      <c r="K60" s="60">
        <f t="shared" si="9"/>
        <v>0</v>
      </c>
      <c r="L60" s="79">
        <f t="shared" si="10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0</v>
      </c>
      <c r="E65" s="750">
        <f t="shared" si="0"/>
        <v>0</v>
      </c>
      <c r="F65" s="747">
        <f t="shared" si="11"/>
        <v>0</v>
      </c>
      <c r="G65" s="752">
        <f>IF(ISBLANK(F65),"  ",IF(F76&gt;0,F65/F76,IF(F65&gt;0,1,0)))</f>
        <v>0</v>
      </c>
      <c r="H65" s="290">
        <v>0</v>
      </c>
      <c r="I65" s="58">
        <f t="shared" si="8"/>
        <v>0</v>
      </c>
      <c r="J65" s="70">
        <v>0</v>
      </c>
      <c r="K65" s="60">
        <f t="shared" si="9"/>
        <v>0</v>
      </c>
      <c r="L65" s="44">
        <f t="shared" si="10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0</v>
      </c>
      <c r="C66" s="749">
        <f t="shared" si="0"/>
        <v>0</v>
      </c>
      <c r="D66" s="755">
        <v>0</v>
      </c>
      <c r="E66" s="750">
        <f t="shared" si="0"/>
        <v>0</v>
      </c>
      <c r="F66" s="747">
        <f t="shared" si="11"/>
        <v>0</v>
      </c>
      <c r="G66" s="752">
        <f>IF(ISBLANK(F66),"  ",IF(F76&gt;0,F66/F76,IF(F66&gt;0,1,0)))</f>
        <v>0</v>
      </c>
      <c r="H66" s="290">
        <v>0</v>
      </c>
      <c r="I66" s="58">
        <f t="shared" si="8"/>
        <v>0</v>
      </c>
      <c r="J66" s="70">
        <v>0</v>
      </c>
      <c r="K66" s="60">
        <f t="shared" si="9"/>
        <v>0</v>
      </c>
      <c r="L66" s="44">
        <f t="shared" si="10"/>
        <v>0</v>
      </c>
      <c r="M66" s="62">
        <f>IF(ISBLANK(L66),"  ",IF(L76&gt;0,L66/L76,IF(L66&gt;0,1,0)))</f>
        <v>0</v>
      </c>
      <c r="N66" s="286"/>
    </row>
    <row r="67" spans="1:14" s="268" customFormat="1" ht="45" x14ac:dyDescent="0.6">
      <c r="A67" s="301" t="s">
        <v>65</v>
      </c>
      <c r="B67" s="769">
        <v>0</v>
      </c>
      <c r="C67" s="766">
        <f t="shared" si="0"/>
        <v>0</v>
      </c>
      <c r="D67" s="770">
        <v>0</v>
      </c>
      <c r="E67" s="767">
        <f t="shared" si="0"/>
        <v>0</v>
      </c>
      <c r="F67" s="769">
        <f>F66+F65+F64+F63+F62+F61+F60+F59+F58+F57+F56</f>
        <v>0</v>
      </c>
      <c r="G67" s="768">
        <f>IF(ISBLANK(F67),"  ",IF(F76&gt;0,F67/F76,IF(F67&gt;0,1,0)))</f>
        <v>0</v>
      </c>
      <c r="H67" s="298">
        <v>0</v>
      </c>
      <c r="I67" s="81">
        <f t="shared" si="8"/>
        <v>0</v>
      </c>
      <c r="J67" s="92">
        <v>0</v>
      </c>
      <c r="K67" s="84">
        <f t="shared" si="9"/>
        <v>0</v>
      </c>
      <c r="L67" s="298">
        <f>L66+L65+L64+L63+L62+L61+L60+L59+L58+L57+L56</f>
        <v>0</v>
      </c>
      <c r="M67" s="83">
        <f>IF(ISBLANK(L67),"  ",IF(L76&gt;0,L67/L76,IF(L67&gt;0,1,0)))</f>
        <v>0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3080743</v>
      </c>
      <c r="C69" s="679">
        <f t="shared" si="0"/>
        <v>1</v>
      </c>
      <c r="D69" s="685">
        <v>0</v>
      </c>
      <c r="E69" s="681">
        <f t="shared" si="0"/>
        <v>0</v>
      </c>
      <c r="F69" s="693">
        <f>D69+B69</f>
        <v>3080743</v>
      </c>
      <c r="G69" s="683">
        <f>IF(ISBLANK(F69),"  ",IF(F76&gt;0,F69/F76,IF(F69&gt;0,1,0)))</f>
        <v>0.30046876374154574</v>
      </c>
      <c r="H69" s="273">
        <v>3654209</v>
      </c>
      <c r="I69" s="52">
        <f>IF(ISBLANK(H69),"  ",IF(L69&gt;0,H69/L69,IF(H69&gt;0,1,0)))</f>
        <v>1</v>
      </c>
      <c r="J69" s="59">
        <v>0</v>
      </c>
      <c r="K69" s="54">
        <f>IF(ISBLANK(J69),"  ",IF(L69&gt;0,J69/L69,IF(J69&gt;0,1,0)))</f>
        <v>0</v>
      </c>
      <c r="L69" s="68">
        <f>J69+H69</f>
        <v>3654209</v>
      </c>
      <c r="M69" s="56">
        <f>IF(ISBLANK(L69),"  ",IF(L76&gt;0,L69/L76,IF(L69&gt;0,1,0)))</f>
        <v>0.46437014410535898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683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0</v>
      </c>
      <c r="E73" s="750">
        <f t="shared" si="0"/>
        <v>0</v>
      </c>
      <c r="F73" s="747">
        <f>D73+B73</f>
        <v>0</v>
      </c>
      <c r="G73" s="752">
        <f>IF(ISBLANK(F73),"  ",IF(F76&gt;0,F73/F76,IF(F73&gt;0,1,0)))</f>
        <v>0</v>
      </c>
      <c r="H73" s="290">
        <v>0</v>
      </c>
      <c r="I73" s="58">
        <f>IF(ISBLANK(H73),"  ",IF(L73&gt;0,H73/L73,IF(H73&gt;0,1,0)))</f>
        <v>0</v>
      </c>
      <c r="J73" s="70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68" customFormat="1" ht="45" x14ac:dyDescent="0.6">
      <c r="A74" s="296" t="s">
        <v>72</v>
      </c>
      <c r="B74" s="783">
        <v>3080743</v>
      </c>
      <c r="C74" s="766">
        <f t="shared" si="0"/>
        <v>1</v>
      </c>
      <c r="D74" s="784">
        <v>0</v>
      </c>
      <c r="E74" s="767">
        <f t="shared" si="0"/>
        <v>0</v>
      </c>
      <c r="F74" s="779">
        <f>F73+F72+F71+F70+F69</f>
        <v>3080743</v>
      </c>
      <c r="G74" s="785">
        <f>IF(ISBLANK(F74),"  ",IF(F76&gt;0,F74/F76,IF(F74&gt;0,1,0)))</f>
        <v>0.30046876374154574</v>
      </c>
      <c r="H74" s="118">
        <v>3654209</v>
      </c>
      <c r="I74" s="81">
        <f>IF(ISBLANK(H74),"  ",IF(L74&gt;0,H74/L74,IF(H74&gt;0,1,0)))</f>
        <v>1</v>
      </c>
      <c r="J74" s="96">
        <v>0</v>
      </c>
      <c r="K74" s="84">
        <f>IF(ISBLANK(J74),"  ",IF(L74&gt;0,J74/L74,IF(J74&gt;0,1,0)))</f>
        <v>0</v>
      </c>
      <c r="L74" s="119">
        <f>L73+L72+L71+L70+L69</f>
        <v>3654209</v>
      </c>
      <c r="M74" s="83">
        <f>IF(ISBLANK(L74),"  ",IF(L76&gt;0,L74/L76,IF(L74&gt;0,1,0)))</f>
        <v>0.46437014410535898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10253122.359999999</v>
      </c>
      <c r="C76" s="829">
        <f t="shared" si="0"/>
        <v>1</v>
      </c>
      <c r="D76" s="830">
        <v>0</v>
      </c>
      <c r="E76" s="831">
        <f>IF(ISBLANK(D76),"  ",IF(F76&gt;0,D76/F76,IF(D76&gt;0,1,0)))</f>
        <v>0</v>
      </c>
      <c r="F76" s="830">
        <f>F74+F67+F47+F40+F48+F75</f>
        <v>10253122.359999999</v>
      </c>
      <c r="G76" s="832">
        <f>IF(ISBLANK(F76),"  ",IF(F76&gt;0,F76/F76,IF(F76&gt;0,1,0)))</f>
        <v>1</v>
      </c>
      <c r="H76" s="122">
        <v>7869173</v>
      </c>
      <c r="I76" s="123">
        <f>IF(ISBLANK(H76),"  ",IF(L76&gt;0,H76/L76,IF(H76&gt;0,1,0)))</f>
        <v>1</v>
      </c>
      <c r="J76" s="122">
        <v>0</v>
      </c>
      <c r="K76" s="124">
        <f>IF(ISBLANK(J76),"  ",IF(L76&gt;0,J76/L76,IF(J76&gt;0,1,0)))</f>
        <v>0</v>
      </c>
      <c r="L76" s="122">
        <f>L74+L67+L47+L40+L48+L75</f>
        <v>7869173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  <row r="96" spans="7:7" x14ac:dyDescent="0.2">
      <c r="G96" s="267" t="s">
        <v>4</v>
      </c>
    </row>
  </sheetData>
  <pageMargins left="0.25" right="0.25" top="0.75" bottom="0.75" header="0.3" footer="0.3"/>
  <pageSetup scale="1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129" customWidth="1"/>
    <col min="2" max="2" width="56.42578125" style="130" customWidth="1"/>
    <col min="3" max="3" width="45.5703125" style="129" customWidth="1"/>
    <col min="4" max="4" width="45.5703125" style="130" customWidth="1"/>
    <col min="5" max="5" width="45.5703125" style="129" customWidth="1"/>
    <col min="6" max="6" width="45.5703125" style="130" customWidth="1"/>
    <col min="7" max="7" width="45.5703125" style="129" customWidth="1"/>
    <col min="8" max="8" width="54.7109375" style="130" customWidth="1"/>
    <col min="9" max="9" width="45.5703125" style="129" customWidth="1"/>
    <col min="10" max="10" width="45.5703125" style="130" customWidth="1"/>
    <col min="11" max="11" width="45.5703125" style="129" customWidth="1"/>
    <col min="12" max="12" width="45.5703125" style="130" customWidth="1"/>
    <col min="13" max="13" width="45.5703125" style="129" customWidth="1"/>
    <col min="14" max="256" width="12.42578125" style="129"/>
    <col min="257" max="257" width="186.7109375" style="129" customWidth="1"/>
    <col min="258" max="258" width="56.42578125" style="129" customWidth="1"/>
    <col min="259" max="263" width="45.5703125" style="129" customWidth="1"/>
    <col min="264" max="264" width="54.7109375" style="129" customWidth="1"/>
    <col min="265" max="269" width="45.5703125" style="129" customWidth="1"/>
    <col min="270" max="512" width="12.42578125" style="129"/>
    <col min="513" max="513" width="186.7109375" style="129" customWidth="1"/>
    <col min="514" max="514" width="56.42578125" style="129" customWidth="1"/>
    <col min="515" max="519" width="45.5703125" style="129" customWidth="1"/>
    <col min="520" max="520" width="54.7109375" style="129" customWidth="1"/>
    <col min="521" max="525" width="45.5703125" style="129" customWidth="1"/>
    <col min="526" max="768" width="12.42578125" style="129"/>
    <col min="769" max="769" width="186.7109375" style="129" customWidth="1"/>
    <col min="770" max="770" width="56.42578125" style="129" customWidth="1"/>
    <col min="771" max="775" width="45.5703125" style="129" customWidth="1"/>
    <col min="776" max="776" width="54.7109375" style="129" customWidth="1"/>
    <col min="777" max="781" width="45.5703125" style="129" customWidth="1"/>
    <col min="782" max="1024" width="12.42578125" style="129"/>
    <col min="1025" max="1025" width="186.7109375" style="129" customWidth="1"/>
    <col min="1026" max="1026" width="56.42578125" style="129" customWidth="1"/>
    <col min="1027" max="1031" width="45.5703125" style="129" customWidth="1"/>
    <col min="1032" max="1032" width="54.7109375" style="129" customWidth="1"/>
    <col min="1033" max="1037" width="45.5703125" style="129" customWidth="1"/>
    <col min="1038" max="1280" width="12.42578125" style="129"/>
    <col min="1281" max="1281" width="186.7109375" style="129" customWidth="1"/>
    <col min="1282" max="1282" width="56.42578125" style="129" customWidth="1"/>
    <col min="1283" max="1287" width="45.5703125" style="129" customWidth="1"/>
    <col min="1288" max="1288" width="54.7109375" style="129" customWidth="1"/>
    <col min="1289" max="1293" width="45.5703125" style="129" customWidth="1"/>
    <col min="1294" max="1536" width="12.42578125" style="129"/>
    <col min="1537" max="1537" width="186.7109375" style="129" customWidth="1"/>
    <col min="1538" max="1538" width="56.42578125" style="129" customWidth="1"/>
    <col min="1539" max="1543" width="45.5703125" style="129" customWidth="1"/>
    <col min="1544" max="1544" width="54.7109375" style="129" customWidth="1"/>
    <col min="1545" max="1549" width="45.5703125" style="129" customWidth="1"/>
    <col min="1550" max="1792" width="12.42578125" style="129"/>
    <col min="1793" max="1793" width="186.7109375" style="129" customWidth="1"/>
    <col min="1794" max="1794" width="56.42578125" style="129" customWidth="1"/>
    <col min="1795" max="1799" width="45.5703125" style="129" customWidth="1"/>
    <col min="1800" max="1800" width="54.7109375" style="129" customWidth="1"/>
    <col min="1801" max="1805" width="45.5703125" style="129" customWidth="1"/>
    <col min="1806" max="2048" width="12.42578125" style="129"/>
    <col min="2049" max="2049" width="186.7109375" style="129" customWidth="1"/>
    <col min="2050" max="2050" width="56.42578125" style="129" customWidth="1"/>
    <col min="2051" max="2055" width="45.5703125" style="129" customWidth="1"/>
    <col min="2056" max="2056" width="54.7109375" style="129" customWidth="1"/>
    <col min="2057" max="2061" width="45.5703125" style="129" customWidth="1"/>
    <col min="2062" max="2304" width="12.42578125" style="129"/>
    <col min="2305" max="2305" width="186.7109375" style="129" customWidth="1"/>
    <col min="2306" max="2306" width="56.42578125" style="129" customWidth="1"/>
    <col min="2307" max="2311" width="45.5703125" style="129" customWidth="1"/>
    <col min="2312" max="2312" width="54.7109375" style="129" customWidth="1"/>
    <col min="2313" max="2317" width="45.5703125" style="129" customWidth="1"/>
    <col min="2318" max="2560" width="12.42578125" style="129"/>
    <col min="2561" max="2561" width="186.7109375" style="129" customWidth="1"/>
    <col min="2562" max="2562" width="56.42578125" style="129" customWidth="1"/>
    <col min="2563" max="2567" width="45.5703125" style="129" customWidth="1"/>
    <col min="2568" max="2568" width="54.7109375" style="129" customWidth="1"/>
    <col min="2569" max="2573" width="45.5703125" style="129" customWidth="1"/>
    <col min="2574" max="2816" width="12.42578125" style="129"/>
    <col min="2817" max="2817" width="186.7109375" style="129" customWidth="1"/>
    <col min="2818" max="2818" width="56.42578125" style="129" customWidth="1"/>
    <col min="2819" max="2823" width="45.5703125" style="129" customWidth="1"/>
    <col min="2824" max="2824" width="54.7109375" style="129" customWidth="1"/>
    <col min="2825" max="2829" width="45.5703125" style="129" customWidth="1"/>
    <col min="2830" max="3072" width="12.42578125" style="129"/>
    <col min="3073" max="3073" width="186.7109375" style="129" customWidth="1"/>
    <col min="3074" max="3074" width="56.42578125" style="129" customWidth="1"/>
    <col min="3075" max="3079" width="45.5703125" style="129" customWidth="1"/>
    <col min="3080" max="3080" width="54.7109375" style="129" customWidth="1"/>
    <col min="3081" max="3085" width="45.5703125" style="129" customWidth="1"/>
    <col min="3086" max="3328" width="12.42578125" style="129"/>
    <col min="3329" max="3329" width="186.7109375" style="129" customWidth="1"/>
    <col min="3330" max="3330" width="56.42578125" style="129" customWidth="1"/>
    <col min="3331" max="3335" width="45.5703125" style="129" customWidth="1"/>
    <col min="3336" max="3336" width="54.7109375" style="129" customWidth="1"/>
    <col min="3337" max="3341" width="45.5703125" style="129" customWidth="1"/>
    <col min="3342" max="3584" width="12.42578125" style="129"/>
    <col min="3585" max="3585" width="186.7109375" style="129" customWidth="1"/>
    <col min="3586" max="3586" width="56.42578125" style="129" customWidth="1"/>
    <col min="3587" max="3591" width="45.5703125" style="129" customWidth="1"/>
    <col min="3592" max="3592" width="54.7109375" style="129" customWidth="1"/>
    <col min="3593" max="3597" width="45.5703125" style="129" customWidth="1"/>
    <col min="3598" max="3840" width="12.42578125" style="129"/>
    <col min="3841" max="3841" width="186.7109375" style="129" customWidth="1"/>
    <col min="3842" max="3842" width="56.42578125" style="129" customWidth="1"/>
    <col min="3843" max="3847" width="45.5703125" style="129" customWidth="1"/>
    <col min="3848" max="3848" width="54.7109375" style="129" customWidth="1"/>
    <col min="3849" max="3853" width="45.5703125" style="129" customWidth="1"/>
    <col min="3854" max="4096" width="12.42578125" style="129"/>
    <col min="4097" max="4097" width="186.7109375" style="129" customWidth="1"/>
    <col min="4098" max="4098" width="56.42578125" style="129" customWidth="1"/>
    <col min="4099" max="4103" width="45.5703125" style="129" customWidth="1"/>
    <col min="4104" max="4104" width="54.7109375" style="129" customWidth="1"/>
    <col min="4105" max="4109" width="45.5703125" style="129" customWidth="1"/>
    <col min="4110" max="4352" width="12.42578125" style="129"/>
    <col min="4353" max="4353" width="186.7109375" style="129" customWidth="1"/>
    <col min="4354" max="4354" width="56.42578125" style="129" customWidth="1"/>
    <col min="4355" max="4359" width="45.5703125" style="129" customWidth="1"/>
    <col min="4360" max="4360" width="54.7109375" style="129" customWidth="1"/>
    <col min="4361" max="4365" width="45.5703125" style="129" customWidth="1"/>
    <col min="4366" max="4608" width="12.42578125" style="129"/>
    <col min="4609" max="4609" width="186.7109375" style="129" customWidth="1"/>
    <col min="4610" max="4610" width="56.42578125" style="129" customWidth="1"/>
    <col min="4611" max="4615" width="45.5703125" style="129" customWidth="1"/>
    <col min="4616" max="4616" width="54.7109375" style="129" customWidth="1"/>
    <col min="4617" max="4621" width="45.5703125" style="129" customWidth="1"/>
    <col min="4622" max="4864" width="12.42578125" style="129"/>
    <col min="4865" max="4865" width="186.7109375" style="129" customWidth="1"/>
    <col min="4866" max="4866" width="56.42578125" style="129" customWidth="1"/>
    <col min="4867" max="4871" width="45.5703125" style="129" customWidth="1"/>
    <col min="4872" max="4872" width="54.7109375" style="129" customWidth="1"/>
    <col min="4873" max="4877" width="45.5703125" style="129" customWidth="1"/>
    <col min="4878" max="5120" width="12.42578125" style="129"/>
    <col min="5121" max="5121" width="186.7109375" style="129" customWidth="1"/>
    <col min="5122" max="5122" width="56.42578125" style="129" customWidth="1"/>
    <col min="5123" max="5127" width="45.5703125" style="129" customWidth="1"/>
    <col min="5128" max="5128" width="54.7109375" style="129" customWidth="1"/>
    <col min="5129" max="5133" width="45.5703125" style="129" customWidth="1"/>
    <col min="5134" max="5376" width="12.42578125" style="129"/>
    <col min="5377" max="5377" width="186.7109375" style="129" customWidth="1"/>
    <col min="5378" max="5378" width="56.42578125" style="129" customWidth="1"/>
    <col min="5379" max="5383" width="45.5703125" style="129" customWidth="1"/>
    <col min="5384" max="5384" width="54.7109375" style="129" customWidth="1"/>
    <col min="5385" max="5389" width="45.5703125" style="129" customWidth="1"/>
    <col min="5390" max="5632" width="12.42578125" style="129"/>
    <col min="5633" max="5633" width="186.7109375" style="129" customWidth="1"/>
    <col min="5634" max="5634" width="56.42578125" style="129" customWidth="1"/>
    <col min="5635" max="5639" width="45.5703125" style="129" customWidth="1"/>
    <col min="5640" max="5640" width="54.7109375" style="129" customWidth="1"/>
    <col min="5641" max="5645" width="45.5703125" style="129" customWidth="1"/>
    <col min="5646" max="5888" width="12.42578125" style="129"/>
    <col min="5889" max="5889" width="186.7109375" style="129" customWidth="1"/>
    <col min="5890" max="5890" width="56.42578125" style="129" customWidth="1"/>
    <col min="5891" max="5895" width="45.5703125" style="129" customWidth="1"/>
    <col min="5896" max="5896" width="54.7109375" style="129" customWidth="1"/>
    <col min="5897" max="5901" width="45.5703125" style="129" customWidth="1"/>
    <col min="5902" max="6144" width="12.42578125" style="129"/>
    <col min="6145" max="6145" width="186.7109375" style="129" customWidth="1"/>
    <col min="6146" max="6146" width="56.42578125" style="129" customWidth="1"/>
    <col min="6147" max="6151" width="45.5703125" style="129" customWidth="1"/>
    <col min="6152" max="6152" width="54.7109375" style="129" customWidth="1"/>
    <col min="6153" max="6157" width="45.5703125" style="129" customWidth="1"/>
    <col min="6158" max="6400" width="12.42578125" style="129"/>
    <col min="6401" max="6401" width="186.7109375" style="129" customWidth="1"/>
    <col min="6402" max="6402" width="56.42578125" style="129" customWidth="1"/>
    <col min="6403" max="6407" width="45.5703125" style="129" customWidth="1"/>
    <col min="6408" max="6408" width="54.7109375" style="129" customWidth="1"/>
    <col min="6409" max="6413" width="45.5703125" style="129" customWidth="1"/>
    <col min="6414" max="6656" width="12.42578125" style="129"/>
    <col min="6657" max="6657" width="186.7109375" style="129" customWidth="1"/>
    <col min="6658" max="6658" width="56.42578125" style="129" customWidth="1"/>
    <col min="6659" max="6663" width="45.5703125" style="129" customWidth="1"/>
    <col min="6664" max="6664" width="54.7109375" style="129" customWidth="1"/>
    <col min="6665" max="6669" width="45.5703125" style="129" customWidth="1"/>
    <col min="6670" max="6912" width="12.42578125" style="129"/>
    <col min="6913" max="6913" width="186.7109375" style="129" customWidth="1"/>
    <col min="6914" max="6914" width="56.42578125" style="129" customWidth="1"/>
    <col min="6915" max="6919" width="45.5703125" style="129" customWidth="1"/>
    <col min="6920" max="6920" width="54.7109375" style="129" customWidth="1"/>
    <col min="6921" max="6925" width="45.5703125" style="129" customWidth="1"/>
    <col min="6926" max="7168" width="12.42578125" style="129"/>
    <col min="7169" max="7169" width="186.7109375" style="129" customWidth="1"/>
    <col min="7170" max="7170" width="56.42578125" style="129" customWidth="1"/>
    <col min="7171" max="7175" width="45.5703125" style="129" customWidth="1"/>
    <col min="7176" max="7176" width="54.7109375" style="129" customWidth="1"/>
    <col min="7177" max="7181" width="45.5703125" style="129" customWidth="1"/>
    <col min="7182" max="7424" width="12.42578125" style="129"/>
    <col min="7425" max="7425" width="186.7109375" style="129" customWidth="1"/>
    <col min="7426" max="7426" width="56.42578125" style="129" customWidth="1"/>
    <col min="7427" max="7431" width="45.5703125" style="129" customWidth="1"/>
    <col min="7432" max="7432" width="54.7109375" style="129" customWidth="1"/>
    <col min="7433" max="7437" width="45.5703125" style="129" customWidth="1"/>
    <col min="7438" max="7680" width="12.42578125" style="129"/>
    <col min="7681" max="7681" width="186.7109375" style="129" customWidth="1"/>
    <col min="7682" max="7682" width="56.42578125" style="129" customWidth="1"/>
    <col min="7683" max="7687" width="45.5703125" style="129" customWidth="1"/>
    <col min="7688" max="7688" width="54.7109375" style="129" customWidth="1"/>
    <col min="7689" max="7693" width="45.5703125" style="129" customWidth="1"/>
    <col min="7694" max="7936" width="12.42578125" style="129"/>
    <col min="7937" max="7937" width="186.7109375" style="129" customWidth="1"/>
    <col min="7938" max="7938" width="56.42578125" style="129" customWidth="1"/>
    <col min="7939" max="7943" width="45.5703125" style="129" customWidth="1"/>
    <col min="7944" max="7944" width="54.7109375" style="129" customWidth="1"/>
    <col min="7945" max="7949" width="45.5703125" style="129" customWidth="1"/>
    <col min="7950" max="8192" width="12.42578125" style="129"/>
    <col min="8193" max="8193" width="186.7109375" style="129" customWidth="1"/>
    <col min="8194" max="8194" width="56.42578125" style="129" customWidth="1"/>
    <col min="8195" max="8199" width="45.5703125" style="129" customWidth="1"/>
    <col min="8200" max="8200" width="54.7109375" style="129" customWidth="1"/>
    <col min="8201" max="8205" width="45.5703125" style="129" customWidth="1"/>
    <col min="8206" max="8448" width="12.42578125" style="129"/>
    <col min="8449" max="8449" width="186.7109375" style="129" customWidth="1"/>
    <col min="8450" max="8450" width="56.42578125" style="129" customWidth="1"/>
    <col min="8451" max="8455" width="45.5703125" style="129" customWidth="1"/>
    <col min="8456" max="8456" width="54.7109375" style="129" customWidth="1"/>
    <col min="8457" max="8461" width="45.5703125" style="129" customWidth="1"/>
    <col min="8462" max="8704" width="12.42578125" style="129"/>
    <col min="8705" max="8705" width="186.7109375" style="129" customWidth="1"/>
    <col min="8706" max="8706" width="56.42578125" style="129" customWidth="1"/>
    <col min="8707" max="8711" width="45.5703125" style="129" customWidth="1"/>
    <col min="8712" max="8712" width="54.7109375" style="129" customWidth="1"/>
    <col min="8713" max="8717" width="45.5703125" style="129" customWidth="1"/>
    <col min="8718" max="8960" width="12.42578125" style="129"/>
    <col min="8961" max="8961" width="186.7109375" style="129" customWidth="1"/>
    <col min="8962" max="8962" width="56.42578125" style="129" customWidth="1"/>
    <col min="8963" max="8967" width="45.5703125" style="129" customWidth="1"/>
    <col min="8968" max="8968" width="54.7109375" style="129" customWidth="1"/>
    <col min="8969" max="8973" width="45.5703125" style="129" customWidth="1"/>
    <col min="8974" max="9216" width="12.42578125" style="129"/>
    <col min="9217" max="9217" width="186.7109375" style="129" customWidth="1"/>
    <col min="9218" max="9218" width="56.42578125" style="129" customWidth="1"/>
    <col min="9219" max="9223" width="45.5703125" style="129" customWidth="1"/>
    <col min="9224" max="9224" width="54.7109375" style="129" customWidth="1"/>
    <col min="9225" max="9229" width="45.5703125" style="129" customWidth="1"/>
    <col min="9230" max="9472" width="12.42578125" style="129"/>
    <col min="9473" max="9473" width="186.7109375" style="129" customWidth="1"/>
    <col min="9474" max="9474" width="56.42578125" style="129" customWidth="1"/>
    <col min="9475" max="9479" width="45.5703125" style="129" customWidth="1"/>
    <col min="9480" max="9480" width="54.7109375" style="129" customWidth="1"/>
    <col min="9481" max="9485" width="45.5703125" style="129" customWidth="1"/>
    <col min="9486" max="9728" width="12.42578125" style="129"/>
    <col min="9729" max="9729" width="186.7109375" style="129" customWidth="1"/>
    <col min="9730" max="9730" width="56.42578125" style="129" customWidth="1"/>
    <col min="9731" max="9735" width="45.5703125" style="129" customWidth="1"/>
    <col min="9736" max="9736" width="54.7109375" style="129" customWidth="1"/>
    <col min="9737" max="9741" width="45.5703125" style="129" customWidth="1"/>
    <col min="9742" max="9984" width="12.42578125" style="129"/>
    <col min="9985" max="9985" width="186.7109375" style="129" customWidth="1"/>
    <col min="9986" max="9986" width="56.42578125" style="129" customWidth="1"/>
    <col min="9987" max="9991" width="45.5703125" style="129" customWidth="1"/>
    <col min="9992" max="9992" width="54.7109375" style="129" customWidth="1"/>
    <col min="9993" max="9997" width="45.5703125" style="129" customWidth="1"/>
    <col min="9998" max="10240" width="12.42578125" style="129"/>
    <col min="10241" max="10241" width="186.7109375" style="129" customWidth="1"/>
    <col min="10242" max="10242" width="56.42578125" style="129" customWidth="1"/>
    <col min="10243" max="10247" width="45.5703125" style="129" customWidth="1"/>
    <col min="10248" max="10248" width="54.7109375" style="129" customWidth="1"/>
    <col min="10249" max="10253" width="45.5703125" style="129" customWidth="1"/>
    <col min="10254" max="10496" width="12.42578125" style="129"/>
    <col min="10497" max="10497" width="186.7109375" style="129" customWidth="1"/>
    <col min="10498" max="10498" width="56.42578125" style="129" customWidth="1"/>
    <col min="10499" max="10503" width="45.5703125" style="129" customWidth="1"/>
    <col min="10504" max="10504" width="54.7109375" style="129" customWidth="1"/>
    <col min="10505" max="10509" width="45.5703125" style="129" customWidth="1"/>
    <col min="10510" max="10752" width="12.42578125" style="129"/>
    <col min="10753" max="10753" width="186.7109375" style="129" customWidth="1"/>
    <col min="10754" max="10754" width="56.42578125" style="129" customWidth="1"/>
    <col min="10755" max="10759" width="45.5703125" style="129" customWidth="1"/>
    <col min="10760" max="10760" width="54.7109375" style="129" customWidth="1"/>
    <col min="10761" max="10765" width="45.5703125" style="129" customWidth="1"/>
    <col min="10766" max="11008" width="12.42578125" style="129"/>
    <col min="11009" max="11009" width="186.7109375" style="129" customWidth="1"/>
    <col min="11010" max="11010" width="56.42578125" style="129" customWidth="1"/>
    <col min="11011" max="11015" width="45.5703125" style="129" customWidth="1"/>
    <col min="11016" max="11016" width="54.7109375" style="129" customWidth="1"/>
    <col min="11017" max="11021" width="45.5703125" style="129" customWidth="1"/>
    <col min="11022" max="11264" width="12.42578125" style="129"/>
    <col min="11265" max="11265" width="186.7109375" style="129" customWidth="1"/>
    <col min="11266" max="11266" width="56.42578125" style="129" customWidth="1"/>
    <col min="11267" max="11271" width="45.5703125" style="129" customWidth="1"/>
    <col min="11272" max="11272" width="54.7109375" style="129" customWidth="1"/>
    <col min="11273" max="11277" width="45.5703125" style="129" customWidth="1"/>
    <col min="11278" max="11520" width="12.42578125" style="129"/>
    <col min="11521" max="11521" width="186.7109375" style="129" customWidth="1"/>
    <col min="11522" max="11522" width="56.42578125" style="129" customWidth="1"/>
    <col min="11523" max="11527" width="45.5703125" style="129" customWidth="1"/>
    <col min="11528" max="11528" width="54.7109375" style="129" customWidth="1"/>
    <col min="11529" max="11533" width="45.5703125" style="129" customWidth="1"/>
    <col min="11534" max="11776" width="12.42578125" style="129"/>
    <col min="11777" max="11777" width="186.7109375" style="129" customWidth="1"/>
    <col min="11778" max="11778" width="56.42578125" style="129" customWidth="1"/>
    <col min="11779" max="11783" width="45.5703125" style="129" customWidth="1"/>
    <col min="11784" max="11784" width="54.7109375" style="129" customWidth="1"/>
    <col min="11785" max="11789" width="45.5703125" style="129" customWidth="1"/>
    <col min="11790" max="12032" width="12.42578125" style="129"/>
    <col min="12033" max="12033" width="186.7109375" style="129" customWidth="1"/>
    <col min="12034" max="12034" width="56.42578125" style="129" customWidth="1"/>
    <col min="12035" max="12039" width="45.5703125" style="129" customWidth="1"/>
    <col min="12040" max="12040" width="54.7109375" style="129" customWidth="1"/>
    <col min="12041" max="12045" width="45.5703125" style="129" customWidth="1"/>
    <col min="12046" max="12288" width="12.42578125" style="129"/>
    <col min="12289" max="12289" width="186.7109375" style="129" customWidth="1"/>
    <col min="12290" max="12290" width="56.42578125" style="129" customWidth="1"/>
    <col min="12291" max="12295" width="45.5703125" style="129" customWidth="1"/>
    <col min="12296" max="12296" width="54.7109375" style="129" customWidth="1"/>
    <col min="12297" max="12301" width="45.5703125" style="129" customWidth="1"/>
    <col min="12302" max="12544" width="12.42578125" style="129"/>
    <col min="12545" max="12545" width="186.7109375" style="129" customWidth="1"/>
    <col min="12546" max="12546" width="56.42578125" style="129" customWidth="1"/>
    <col min="12547" max="12551" width="45.5703125" style="129" customWidth="1"/>
    <col min="12552" max="12552" width="54.7109375" style="129" customWidth="1"/>
    <col min="12553" max="12557" width="45.5703125" style="129" customWidth="1"/>
    <col min="12558" max="12800" width="12.42578125" style="129"/>
    <col min="12801" max="12801" width="186.7109375" style="129" customWidth="1"/>
    <col min="12802" max="12802" width="56.42578125" style="129" customWidth="1"/>
    <col min="12803" max="12807" width="45.5703125" style="129" customWidth="1"/>
    <col min="12808" max="12808" width="54.7109375" style="129" customWidth="1"/>
    <col min="12809" max="12813" width="45.5703125" style="129" customWidth="1"/>
    <col min="12814" max="13056" width="12.42578125" style="129"/>
    <col min="13057" max="13057" width="186.7109375" style="129" customWidth="1"/>
    <col min="13058" max="13058" width="56.42578125" style="129" customWidth="1"/>
    <col min="13059" max="13063" width="45.5703125" style="129" customWidth="1"/>
    <col min="13064" max="13064" width="54.7109375" style="129" customWidth="1"/>
    <col min="13065" max="13069" width="45.5703125" style="129" customWidth="1"/>
    <col min="13070" max="13312" width="12.42578125" style="129"/>
    <col min="13313" max="13313" width="186.7109375" style="129" customWidth="1"/>
    <col min="13314" max="13314" width="56.42578125" style="129" customWidth="1"/>
    <col min="13315" max="13319" width="45.5703125" style="129" customWidth="1"/>
    <col min="13320" max="13320" width="54.7109375" style="129" customWidth="1"/>
    <col min="13321" max="13325" width="45.5703125" style="129" customWidth="1"/>
    <col min="13326" max="13568" width="12.42578125" style="129"/>
    <col min="13569" max="13569" width="186.7109375" style="129" customWidth="1"/>
    <col min="13570" max="13570" width="56.42578125" style="129" customWidth="1"/>
    <col min="13571" max="13575" width="45.5703125" style="129" customWidth="1"/>
    <col min="13576" max="13576" width="54.7109375" style="129" customWidth="1"/>
    <col min="13577" max="13581" width="45.5703125" style="129" customWidth="1"/>
    <col min="13582" max="13824" width="12.42578125" style="129"/>
    <col min="13825" max="13825" width="186.7109375" style="129" customWidth="1"/>
    <col min="13826" max="13826" width="56.42578125" style="129" customWidth="1"/>
    <col min="13827" max="13831" width="45.5703125" style="129" customWidth="1"/>
    <col min="13832" max="13832" width="54.7109375" style="129" customWidth="1"/>
    <col min="13833" max="13837" width="45.5703125" style="129" customWidth="1"/>
    <col min="13838" max="14080" width="12.42578125" style="129"/>
    <col min="14081" max="14081" width="186.7109375" style="129" customWidth="1"/>
    <col min="14082" max="14082" width="56.42578125" style="129" customWidth="1"/>
    <col min="14083" max="14087" width="45.5703125" style="129" customWidth="1"/>
    <col min="14088" max="14088" width="54.7109375" style="129" customWidth="1"/>
    <col min="14089" max="14093" width="45.5703125" style="129" customWidth="1"/>
    <col min="14094" max="14336" width="12.42578125" style="129"/>
    <col min="14337" max="14337" width="186.7109375" style="129" customWidth="1"/>
    <col min="14338" max="14338" width="56.42578125" style="129" customWidth="1"/>
    <col min="14339" max="14343" width="45.5703125" style="129" customWidth="1"/>
    <col min="14344" max="14344" width="54.7109375" style="129" customWidth="1"/>
    <col min="14345" max="14349" width="45.5703125" style="129" customWidth="1"/>
    <col min="14350" max="14592" width="12.42578125" style="129"/>
    <col min="14593" max="14593" width="186.7109375" style="129" customWidth="1"/>
    <col min="14594" max="14594" width="56.42578125" style="129" customWidth="1"/>
    <col min="14595" max="14599" width="45.5703125" style="129" customWidth="1"/>
    <col min="14600" max="14600" width="54.7109375" style="129" customWidth="1"/>
    <col min="14601" max="14605" width="45.5703125" style="129" customWidth="1"/>
    <col min="14606" max="14848" width="12.42578125" style="129"/>
    <col min="14849" max="14849" width="186.7109375" style="129" customWidth="1"/>
    <col min="14850" max="14850" width="56.42578125" style="129" customWidth="1"/>
    <col min="14851" max="14855" width="45.5703125" style="129" customWidth="1"/>
    <col min="14856" max="14856" width="54.7109375" style="129" customWidth="1"/>
    <col min="14857" max="14861" width="45.5703125" style="129" customWidth="1"/>
    <col min="14862" max="15104" width="12.42578125" style="129"/>
    <col min="15105" max="15105" width="186.7109375" style="129" customWidth="1"/>
    <col min="15106" max="15106" width="56.42578125" style="129" customWidth="1"/>
    <col min="15107" max="15111" width="45.5703125" style="129" customWidth="1"/>
    <col min="15112" max="15112" width="54.7109375" style="129" customWidth="1"/>
    <col min="15113" max="15117" width="45.5703125" style="129" customWidth="1"/>
    <col min="15118" max="15360" width="12.42578125" style="129"/>
    <col min="15361" max="15361" width="186.7109375" style="129" customWidth="1"/>
    <col min="15362" max="15362" width="56.42578125" style="129" customWidth="1"/>
    <col min="15363" max="15367" width="45.5703125" style="129" customWidth="1"/>
    <col min="15368" max="15368" width="54.7109375" style="129" customWidth="1"/>
    <col min="15369" max="15373" width="45.5703125" style="129" customWidth="1"/>
    <col min="15374" max="15616" width="12.42578125" style="129"/>
    <col min="15617" max="15617" width="186.7109375" style="129" customWidth="1"/>
    <col min="15618" max="15618" width="56.42578125" style="129" customWidth="1"/>
    <col min="15619" max="15623" width="45.5703125" style="129" customWidth="1"/>
    <col min="15624" max="15624" width="54.7109375" style="129" customWidth="1"/>
    <col min="15625" max="15629" width="45.5703125" style="129" customWidth="1"/>
    <col min="15630" max="15872" width="12.42578125" style="129"/>
    <col min="15873" max="15873" width="186.7109375" style="129" customWidth="1"/>
    <col min="15874" max="15874" width="56.42578125" style="129" customWidth="1"/>
    <col min="15875" max="15879" width="45.5703125" style="129" customWidth="1"/>
    <col min="15880" max="15880" width="54.7109375" style="129" customWidth="1"/>
    <col min="15881" max="15885" width="45.5703125" style="129" customWidth="1"/>
    <col min="15886" max="16128" width="12.42578125" style="129"/>
    <col min="16129" max="16129" width="186.7109375" style="129" customWidth="1"/>
    <col min="16130" max="16130" width="56.42578125" style="129" customWidth="1"/>
    <col min="16131" max="16135" width="45.5703125" style="129" customWidth="1"/>
    <col min="16136" max="16136" width="54.7109375" style="129" customWidth="1"/>
    <col min="16137" max="16141" width="45.5703125" style="129" customWidth="1"/>
    <col min="16142" max="16384" width="12.42578125" style="129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107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266" customFormat="1" ht="45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44.25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44.25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44.25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11" customFormat="1" ht="44.25" x14ac:dyDescent="0.55000000000000004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 x14ac:dyDescent="0.6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13</v>
      </c>
      <c r="B13" s="9">
        <f>LCTCBoard!B13+Online!B13+BRCC!B13+BPCC!B13+Delgado!B13+CentLATCC!B13+Fletcher!B13+LDCC!B13+Northshore!B13+Nunez!B13+RPCC!B13+SLCC!B13+Sowela!B13+LTC!B13</f>
        <v>65503886</v>
      </c>
      <c r="C13" s="52">
        <f t="shared" ref="C13:C76" si="0">IF(ISBLANK(B13),"  ",IF(F13&gt;0,B13/F13,IF(B13&gt;0,1,0)))</f>
        <v>1</v>
      </c>
      <c r="D13" s="53">
        <f>LCTCBoard!D13+Online!D13+BRCC!D13+BPCC!D13+Delgado!D13+CentLATCC!D13+Fletcher!D13+LDCC!D13+Northshore!D13+Nunez!D13+RPCC!D13+SLCC!D13+Sowela!D13+LTC!D13</f>
        <v>0</v>
      </c>
      <c r="E13" s="54">
        <f>IF(ISBLANK(D13),"  ",IF(F13&gt;0,D13/F13,IF(D13&gt;0,1,0)))</f>
        <v>0</v>
      </c>
      <c r="F13" s="55">
        <f>D13+B13</f>
        <v>65503886</v>
      </c>
      <c r="G13" s="56">
        <f>IF(ISBLANK(F13),"  ",IF($F$76&gt;0,F13/$F$76,IF(F13&gt;0,1,0)))</f>
        <v>0.11928519543361059</v>
      </c>
      <c r="H13" s="9">
        <f>LCTCBoard!H13+Online!H13+BRCC!H13+BPCC!H13+Delgado!H13+CentLATCC!H13+Fletcher!H13+LDCC!H13+Northshore!H13+Nunez!H13+RPCC!H13+SLCC!H13+Sowela!H13+LTC!H13</f>
        <v>117459669</v>
      </c>
      <c r="I13" s="52">
        <f>IF(ISBLANK(H13),"  ",IF(L13&gt;0,H13/L13,IF(H13&gt;0,1,0)))</f>
        <v>1</v>
      </c>
      <c r="J13" s="53">
        <f>LCTCBoard!J13+Online!J13+BRCC!J13+BPCC!J13+Delgado!J13+CentLATCC!J13+Fletcher!J13+LDCC!J13+Northshore!J13+Nunez!J13+RPCC!J13+SLCC!J13+Sowela!J13+LTC!J13</f>
        <v>0</v>
      </c>
      <c r="K13" s="54">
        <f>IF(ISBLANK(J13),"  ",IF(L13&gt;0,J13/L13,IF(J13&gt;0,1,0)))</f>
        <v>0</v>
      </c>
      <c r="L13" s="55">
        <f t="shared" ref="L13:L34" si="1">J13+H13</f>
        <v>117459669</v>
      </c>
      <c r="M13" s="56">
        <f>IF(ISBLANK(L13),"  ",IF(L76&gt;0,L13/L76,IF(L13&gt;0,1,0)))</f>
        <v>0.21544896668359398</v>
      </c>
      <c r="N13" s="57"/>
    </row>
    <row r="14" spans="1:17" s="11" customFormat="1" ht="44.25" x14ac:dyDescent="0.55000000000000004">
      <c r="A14" s="21" t="s">
        <v>14</v>
      </c>
      <c r="B14" s="9">
        <f>LCTCBoard!B14+Online!B14+BRCC!B14+BPCC!B14+Delgado!B14+CentLATCC!B14+Fletcher!B14+LDCC!B14+Northshore!B14+Nunez!B14+RPCC!B14+SLCC!B14+Sowela!B14+LTC!B14</f>
        <v>0</v>
      </c>
      <c r="C14" s="58">
        <f t="shared" si="0"/>
        <v>0</v>
      </c>
      <c r="D14" s="53">
        <f>LCTCBoard!D14+Online!D14+BRCC!D14+BPCC!D14+Delgado!D14+CentLATCC!D14+Fletcher!D14+LDCC!D14+Northshore!D14+Nunez!D14+RPCC!D14+SLCC!D14+Sowela!D14+LTC!D14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LCTCBoard!H14+Online!H14+BRCC!H14+BPCC!H14+Delgado!H14+CentLATCC!H14+Fletcher!H14+LDCC!H14+Northshore!H14+Nunez!H14+RPCC!H14+SLCC!H14+Sowela!H14+LTC!H14</f>
        <v>0</v>
      </c>
      <c r="I14" s="58">
        <f>IF(ISBLANK(H14),"  ",IF(L14&gt;0,H14/L14,IF(H14&gt;0,1,0)))</f>
        <v>0</v>
      </c>
      <c r="J14" s="53">
        <f>LCTCBoard!J14+Online!J14+BRCC!J14+BPCC!J14+Delgado!J14+CentLATCC!J14+Fletcher!J14+LDCC!J14+Northshore!J14+Nunez!J14+RPCC!J14+SLCC!J14+Sowela!J14+LTC!J14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15</v>
      </c>
      <c r="B15" s="551">
        <f>LCTCBoard!B15+Online!B15+BRCC!B15+BPCC!B15+Delgado!B15+CentLATCC!B15+Fletcher!B15+LDCC!B15+Northshore!B15+Nunez!B15+RPCC!B15+SLCC!B15+Sowela!B15+LTC!B15</f>
        <v>71970268</v>
      </c>
      <c r="C15" s="552">
        <f t="shared" si="0"/>
        <v>1</v>
      </c>
      <c r="D15" s="553">
        <f>LCTCBoard!D15+Online!D15+BRCC!D15+BPCC!D15+Delgado!D15+CentLATCC!D15+Fletcher!D15+LDCC!D15+Northshore!D15+Nunez!D15+RPCC!D15+SLCC!D15+Sowela!D15+LTC!D15</f>
        <v>0</v>
      </c>
      <c r="E15" s="552">
        <f>IF(ISBLANK(D15),"  ",IF(F15&gt;0,D15/F15,IF(D15&gt;0,1,0)))</f>
        <v>0</v>
      </c>
      <c r="F15" s="554">
        <f>D15+B15</f>
        <v>71970268</v>
      </c>
      <c r="G15" s="552">
        <f>IF(ISBLANK(F15),"  ",IF(F76&gt;0,F15/F76,IF(F15&gt;0,1,0)))</f>
        <v>0.13106073559955406</v>
      </c>
      <c r="H15" s="553">
        <f>LCTCBoard!H15+Online!H15+BRCC!H15+BPCC!H15+Delgado!H15+CentLATCC!H15+Fletcher!H15+LDCC!H15+Northshore!H15+Nunez!H15+RPCC!H15+SLCC!H15+Sowela!H15+LTC!H15</f>
        <v>16118331</v>
      </c>
      <c r="I15" s="552">
        <f>IF(ISBLANK(H15),"  ",IF(L15&gt;0,H15/L15,IF(H15&gt;0,1,0)))</f>
        <v>1</v>
      </c>
      <c r="J15" s="553">
        <f>LCTCBoard!J15+Online!J15+BRCC!J15+BPCC!J15+Delgado!J15+CentLATCC!J15+Fletcher!J15+LDCC!J15+Northshore!J15+Nunez!J15+RPCC!J15+SLCC!J15+Sowela!J15+LTC!J15</f>
        <v>0</v>
      </c>
      <c r="K15" s="552">
        <f>IF(ISBLANK(J15),"  ",IF(L15&gt;0,J15/L15,IF(J15&gt;0,1,0)))</f>
        <v>0</v>
      </c>
      <c r="L15" s="554">
        <f t="shared" si="1"/>
        <v>16118331</v>
      </c>
      <c r="M15" s="555">
        <f>IF(ISBLANK(L15),"  ",IF(L76&gt;0,L15/L76,IF(L15&gt;0,1,0)))</f>
        <v>2.9564852243999941E-2</v>
      </c>
      <c r="N15" s="35"/>
    </row>
    <row r="16" spans="1:17" s="11" customFormat="1" ht="44.25" x14ac:dyDescent="0.55000000000000004">
      <c r="A16" s="67" t="s">
        <v>16</v>
      </c>
      <c r="B16" s="556">
        <f>LCTCBoard!B16+Online!B16+BRCC!B16+BPCC!B16+Delgado!B16+CentLATCC!B16+Fletcher!B16+LDCC!B16+Northshore!B16+Nunez!B16+RPCC!B16+SLCC!B16+Sowela!B16+LTC!B16</f>
        <v>0</v>
      </c>
      <c r="C16" s="557">
        <f t="shared" si="0"/>
        <v>0</v>
      </c>
      <c r="D16" s="558">
        <f>LCTCBoard!D16+Online!D16+BRCC!D16+BPCC!D16+Delgado!D16+CentLATCC!D16+Fletcher!D16+LDCC!D16+Northshore!D16+Nunez!D16+RPCC!D16+SLCC!D16+Sowela!D16+LTC!D16</f>
        <v>0</v>
      </c>
      <c r="E16" s="557">
        <f>IF(ISBLANK(D16),"  ",IF(F16&gt;0,D16/F16,IF(D16&gt;0,1,0)))</f>
        <v>0</v>
      </c>
      <c r="F16" s="553">
        <f t="shared" ref="F16:F39" si="2">D16+B16</f>
        <v>0</v>
      </c>
      <c r="G16" s="557">
        <f>IF(ISBLANK(F16),"  ",IF(F76&gt;0,F16/F76,IF(F16&gt;0,1,0)))</f>
        <v>0</v>
      </c>
      <c r="H16" s="558">
        <f>LCTCBoard!H16+Online!H16+BRCC!H16+BPCC!H16+Delgado!H16+CentLATCC!H16+Fletcher!H16+LDCC!H16+Northshore!H16+Nunez!H16+RPCC!H16+SLCC!H16+Sowela!H16+LTC!H16</f>
        <v>0</v>
      </c>
      <c r="I16" s="557">
        <f t="shared" ref="I16:I34" si="3">IF(ISBLANK(H16),"  ",IF(L16&gt;0,H16/L16,IF(H16&gt;0,1,0)))</f>
        <v>0</v>
      </c>
      <c r="J16" s="558">
        <f>LCTCBoard!J16+Online!J16+BRCC!J16+BPCC!J16+Delgado!J16+CentLATCC!J16+Fletcher!J16+LDCC!J16+Northshore!J16+Nunez!J16+RPCC!J16+SLCC!J16+Sowela!J16+LTC!J16</f>
        <v>0</v>
      </c>
      <c r="K16" s="557">
        <f t="shared" ref="K16:K34" si="4">IF(ISBLANK(J16),"  ",IF(L16&gt;0,J16/L16,IF(J16&gt;0,1,0)))</f>
        <v>0</v>
      </c>
      <c r="L16" s="553">
        <f t="shared" si="1"/>
        <v>0</v>
      </c>
      <c r="M16" s="559">
        <f>IF(ISBLANK(L16),"  ",IF(L76&gt;0,L16/L76,IF(L16&gt;0,1,0)))</f>
        <v>0</v>
      </c>
      <c r="N16" s="35"/>
    </row>
    <row r="17" spans="1:14" s="11" customFormat="1" ht="44.25" x14ac:dyDescent="0.55000000000000004">
      <c r="A17" s="69" t="s">
        <v>17</v>
      </c>
      <c r="B17" s="9">
        <f>LCTCBoard!B17+Online!B17+BRCC!B17+BPCC!B17+Delgado!B17+CentLATCC!B17+Fletcher!B17+LDCC!B17+Northshore!B17+Nunez!B17+RPCC!B17+SLCC!B17+Sowela!B17+LTC!B17</f>
        <v>5069083</v>
      </c>
      <c r="C17" s="58">
        <f t="shared" si="0"/>
        <v>1</v>
      </c>
      <c r="D17" s="53">
        <f>LCTCBoard!D17+Online!D17+BRCC!D17+BPCC!D17+Delgado!D17+CentLATCC!D17+Fletcher!D17+LDCC!D17+Northshore!D17+Nunez!D17+RPCC!D17+SLCC!D17+Sowela!D17+LTC!D17</f>
        <v>0</v>
      </c>
      <c r="E17" s="54">
        <f t="shared" ref="E17:E34" si="5">IF(ISBLANK(D17),"  ",IF(F17&gt;0,D17/F17,IF(D17&gt;0,1,0)))</f>
        <v>0</v>
      </c>
      <c r="F17" s="44">
        <f t="shared" si="2"/>
        <v>5069083</v>
      </c>
      <c r="G17" s="62">
        <f>IF(ISBLANK(F17),"  ",IF(F76&gt;0,F17/F76,IF(F17&gt;0,1,0)))</f>
        <v>9.2310028190418052E-3</v>
      </c>
      <c r="H17" s="9">
        <f>LCTCBoard!H17+Online!H17+BRCC!H17+BPCC!H17+Delgado!H17+CentLATCC!H17+Fletcher!H17+LDCC!H17+Northshore!H17+Nunez!H17+RPCC!H17+SLCC!H17+Sowela!H17+LTC!H17</f>
        <v>5336308</v>
      </c>
      <c r="I17" s="58">
        <f t="shared" si="3"/>
        <v>1</v>
      </c>
      <c r="J17" s="53">
        <f>LCTCBoard!J17+Online!J17+BRCC!J17+BPCC!J17+Delgado!J17+CentLATCC!J17+Fletcher!J17+LDCC!J17+Northshore!J17+Nunez!J17+RPCC!J17+SLCC!J17+Sowela!J17+LTC!J17</f>
        <v>0</v>
      </c>
      <c r="K17" s="60">
        <f t="shared" si="4"/>
        <v>0</v>
      </c>
      <c r="L17" s="44">
        <f t="shared" si="1"/>
        <v>5336308</v>
      </c>
      <c r="M17" s="62">
        <f>IF(ISBLANK(L17),"  ",IF(L76&gt;0,L17/L76,IF(L17&gt;0,1,0)))</f>
        <v>9.7880579291041263E-3</v>
      </c>
      <c r="N17" s="35"/>
    </row>
    <row r="18" spans="1:14" s="11" customFormat="1" ht="44.25" x14ac:dyDescent="0.55000000000000004">
      <c r="A18" s="69" t="s">
        <v>18</v>
      </c>
      <c r="B18" s="9">
        <f>LCTCBoard!B18+Online!B18+BRCC!B18+BPCC!B18+Delgado!B18+CentLATCC!B18+Fletcher!B18+LDCC!B18+Northshore!B18+Nunez!B18+RPCC!B18+SLCC!B18+Sowela!B18+LTC!B18</f>
        <v>0</v>
      </c>
      <c r="C18" s="58">
        <f t="shared" si="0"/>
        <v>0</v>
      </c>
      <c r="D18" s="53">
        <f>LCTCBoard!D18+Online!D18+BRCC!D18+BPCC!D18+Delgado!D18+CentLATCC!D18+Fletcher!D18+LDCC!D18+Northshore!D18+Nunez!D18+RPCC!D18+SLCC!D18+Sowela!D18+LTC!D18</f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9">
        <f>LCTCBoard!H18+Online!H18+BRCC!H18+BPCC!H18+Delgado!H18+CentLATCC!H18+Fletcher!H18+LDCC!H18+Northshore!H18+Nunez!H18+RPCC!H18+SLCC!H18+Sowela!H18+LTC!H18</f>
        <v>0</v>
      </c>
      <c r="I18" s="58">
        <f t="shared" si="3"/>
        <v>0</v>
      </c>
      <c r="J18" s="53">
        <f>LCTCBoard!J18+Online!J18+BRCC!J18+BPCC!J18+Delgado!J18+CentLATCC!J18+Fletcher!J18+LDCC!J18+Northshore!J18+Nunez!J18+RPCC!J18+SLCC!J18+Sowela!J18+LTC!J18</f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35"/>
    </row>
    <row r="19" spans="1:14" s="11" customFormat="1" ht="44.25" x14ac:dyDescent="0.55000000000000004">
      <c r="A19" s="69" t="s">
        <v>19</v>
      </c>
      <c r="B19" s="9">
        <f>LCTCBoard!B19+Online!B19+BRCC!B19+BPCC!B19+Delgado!B19+CentLATCC!B19+Fletcher!B19+LDCC!B19+Northshore!B19+Nunez!B19+RPCC!B19+SLCC!B19+Sowela!B19+LTC!B19</f>
        <v>139931</v>
      </c>
      <c r="C19" s="58">
        <f t="shared" si="0"/>
        <v>1</v>
      </c>
      <c r="D19" s="53">
        <f>LCTCBoard!D19+Online!D19+BRCC!D19+BPCC!D19+Delgado!D19+CentLATCC!D19+Fletcher!D19+LDCC!D19+Northshore!D19+Nunez!D19+RPCC!D19+SLCC!D19+Sowela!D19+LTC!D19</f>
        <v>0</v>
      </c>
      <c r="E19" s="54">
        <f t="shared" si="5"/>
        <v>0</v>
      </c>
      <c r="F19" s="44">
        <f t="shared" si="2"/>
        <v>139931</v>
      </c>
      <c r="G19" s="62">
        <f>IF(ISBLANK(F19),"  ",IF(F76&gt;0,F19/F76,IF(F19&gt;0,1,0)))</f>
        <v>2.548199458307033E-4</v>
      </c>
      <c r="H19" s="9">
        <f>LCTCBoard!H19+Online!H19+BRCC!H19+BPCC!H19+Delgado!H19+CentLATCC!H19+Fletcher!H19+LDCC!H19+Northshore!H19+Nunez!H19+RPCC!H19+SLCC!H19+Sowela!H19+LTC!H19</f>
        <v>144736</v>
      </c>
      <c r="I19" s="58">
        <f t="shared" si="3"/>
        <v>1</v>
      </c>
      <c r="J19" s="53">
        <f>LCTCBoard!J19+Online!J19+BRCC!J19+BPCC!J19+Delgado!J19+CentLATCC!J19+Fletcher!J19+LDCC!J19+Northshore!J19+Nunez!J19+RPCC!J19+SLCC!J19+Sowela!J19+LTC!J19</f>
        <v>0</v>
      </c>
      <c r="K19" s="60">
        <f t="shared" si="4"/>
        <v>0</v>
      </c>
      <c r="L19" s="44">
        <f t="shared" si="1"/>
        <v>144736</v>
      </c>
      <c r="M19" s="62">
        <f>IF(ISBLANK(L19),"  ",IF(L76&gt;0,L19/L76,IF(L19&gt;0,1,0)))</f>
        <v>2.654802444736726E-4</v>
      </c>
      <c r="N19" s="35"/>
    </row>
    <row r="20" spans="1:14" s="11" customFormat="1" ht="44.25" x14ac:dyDescent="0.55000000000000004">
      <c r="A20" s="69" t="s">
        <v>20</v>
      </c>
      <c r="B20" s="9">
        <f>LCTCBoard!B20+Online!B20+BRCC!B20+BPCC!B20+Delgado!B20+CentLATCC!B20+Fletcher!B20+LDCC!B20+Northshore!B20+Nunez!B20+RPCC!B20+SLCC!B20+Sowela!B20+LTC!B20</f>
        <v>241884</v>
      </c>
      <c r="C20" s="58">
        <f t="shared" si="0"/>
        <v>1</v>
      </c>
      <c r="D20" s="53">
        <f>LCTCBoard!D20+Online!D20+BRCC!D20+BPCC!D20+Delgado!D20+CentLATCC!D20+Fletcher!D20+LDCC!D20+Northshore!D20+Nunez!D20+RPCC!D20+SLCC!D20+Sowela!D20+LTC!D20</f>
        <v>0</v>
      </c>
      <c r="E20" s="54">
        <f t="shared" si="5"/>
        <v>0</v>
      </c>
      <c r="F20" s="44">
        <f>D20+B20</f>
        <v>241884</v>
      </c>
      <c r="G20" s="62">
        <f>IF(ISBLANK(F20),"  ",IF(F76&gt;0,F20/F76,IF(F20&gt;0,1,0)))</f>
        <v>4.404804351953022E-4</v>
      </c>
      <c r="H20" s="9">
        <f>LCTCBoard!H20+Online!H20+BRCC!H20+BPCC!H20+Delgado!H20+CentLATCC!H20+Fletcher!H20+LDCC!H20+Northshore!H20+Nunez!H20+RPCC!H20+SLCC!H20+Sowela!H20+LTC!H20</f>
        <v>274495</v>
      </c>
      <c r="I20" s="58">
        <f t="shared" si="3"/>
        <v>1</v>
      </c>
      <c r="J20" s="53">
        <f>LCTCBoard!J20+Online!J20+BRCC!J20+BPCC!J20+Delgado!J20+CentLATCC!J20+Fletcher!J20+LDCC!J20+Northshore!J20+Nunez!J20+RPCC!J20+SLCC!J20+Sowela!J20+LTC!J20</f>
        <v>0</v>
      </c>
      <c r="K20" s="60">
        <f t="shared" si="4"/>
        <v>0</v>
      </c>
      <c r="L20" s="44">
        <f t="shared" si="1"/>
        <v>274495</v>
      </c>
      <c r="M20" s="62">
        <f>IF(ISBLANK(L20),"  ",IF(L76&gt;0,L20/L76,IF(L20&gt;0,1,0)))</f>
        <v>5.034891091836223E-4</v>
      </c>
      <c r="N20" s="35"/>
    </row>
    <row r="21" spans="1:14" s="11" customFormat="1" ht="44.25" x14ac:dyDescent="0.55000000000000004">
      <c r="A21" s="69" t="s">
        <v>21</v>
      </c>
      <c r="B21" s="9">
        <f>LCTCBoard!B21+Online!B21+BRCC!B21+BPCC!B21+Delgado!B21+CentLATCC!B21+Fletcher!B21+LDCC!B21+Northshore!B21+Nunez!B21+RPCC!B21+SLCC!B21+Sowela!B21+LTC!B21</f>
        <v>0</v>
      </c>
      <c r="C21" s="58">
        <f t="shared" si="0"/>
        <v>0</v>
      </c>
      <c r="D21" s="53">
        <f>LCTCBoard!D21+Online!D21+BRCC!D21+BPCC!D21+Delgado!D21+CentLATCC!D21+Fletcher!D21+LDCC!D21+Northshore!D21+Nunez!D21+RPCC!D21+SLCC!D21+Sowela!D21+LTC!D21</f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9">
        <f>LCTCBoard!H21+Online!H21+BRCC!H21+BPCC!H21+Delgado!H21+CentLATCC!H21+Fletcher!H21+LDCC!H21+Northshore!H21+Nunez!H21+RPCC!H21+SLCC!H21+Sowela!H21+LTC!H21</f>
        <v>0</v>
      </c>
      <c r="I21" s="58">
        <f t="shared" si="3"/>
        <v>0</v>
      </c>
      <c r="J21" s="53">
        <f>LCTCBoard!J21+Online!J21+BRCC!J21+BPCC!J21+Delgado!J21+CentLATCC!J21+Fletcher!J21+LDCC!J21+Northshore!J21+Nunez!J21+RPCC!J21+SLCC!J21+Sowela!J21+LTC!J21</f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35"/>
    </row>
    <row r="22" spans="1:14" s="11" customFormat="1" ht="44.25" x14ac:dyDescent="0.55000000000000004">
      <c r="A22" s="69" t="s">
        <v>22</v>
      </c>
      <c r="B22" s="9">
        <f>LCTCBoard!B22+Online!B22+BRCC!B22+BPCC!B22+Delgado!B22+CentLATCC!B22+Fletcher!B22+LDCC!B22+Northshore!B22+Nunez!B22+RPCC!B22+SLCC!B22+Sowela!B22+LTC!B22</f>
        <v>0</v>
      </c>
      <c r="C22" s="58">
        <f t="shared" si="0"/>
        <v>0</v>
      </c>
      <c r="D22" s="53">
        <f>LCTCBoard!D22+Online!D22+BRCC!D22+BPCC!D22+Delgado!D22+CentLATCC!D22+Fletcher!D22+LDCC!D22+Northshore!D22+Nunez!D22+RPCC!D22+SLCC!D22+Sowela!D22+LTC!D22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LCTCBoard!H22+Online!H22+BRCC!H22+BPCC!H22+Delgado!H22+CentLATCC!H22+Fletcher!H22+LDCC!H22+Northshore!H22+Nunez!H22+RPCC!H22+SLCC!H22+Sowela!H22+LTC!H22</f>
        <v>0</v>
      </c>
      <c r="I22" s="58">
        <f t="shared" si="3"/>
        <v>0</v>
      </c>
      <c r="J22" s="53">
        <f>LCTCBoard!J22+Online!J22+BRCC!J22+BPCC!J22+Delgado!J22+CentLATCC!J22+Fletcher!J22+LDCC!J22+Northshore!J22+Nunez!J22+RPCC!J22+SLCC!J22+Sowela!J22+LTC!J22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35"/>
    </row>
    <row r="23" spans="1:14" s="11" customFormat="1" ht="44.25" x14ac:dyDescent="0.55000000000000004">
      <c r="A23" s="69" t="s">
        <v>23</v>
      </c>
      <c r="B23" s="9">
        <f>LCTCBoard!B23+Online!B23+BRCC!B23+BPCC!B23+Delgado!B23+CentLATCC!B23+Fletcher!B23+LDCC!B23+Northshore!B23+Nunez!B23+RPCC!B23+SLCC!B23+Sowela!B23+LTC!B23</f>
        <v>0</v>
      </c>
      <c r="C23" s="58">
        <f t="shared" si="0"/>
        <v>0</v>
      </c>
      <c r="D23" s="53">
        <f>LCTCBoard!D23+Online!D23+BRCC!D23+BPCC!D23+Delgado!D23+CentLATCC!D23+Fletcher!D23+LDCC!D23+Northshore!D23+Nunez!D23+RPCC!D23+SLCC!D23+Sowela!D23+LTC!D23</f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9">
        <f>LCTCBoard!H23+Online!H23+BRCC!H23+BPCC!H23+Delgado!H23+CentLATCC!H23+Fletcher!H23+LDCC!H23+Northshore!H23+Nunez!H23+RPCC!H23+SLCC!H23+Sowela!H23+LTC!H23</f>
        <v>0</v>
      </c>
      <c r="I23" s="58">
        <f t="shared" si="3"/>
        <v>0</v>
      </c>
      <c r="J23" s="53">
        <f>LCTCBoard!J23+Online!J23+BRCC!J23+BPCC!J23+Delgado!J23+CentLATCC!J23+Fletcher!J23+LDCC!J23+Northshore!J23+Nunez!J23+RPCC!J23+SLCC!J23+Sowela!J23+LTC!J23</f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35"/>
    </row>
    <row r="24" spans="1:14" s="11" customFormat="1" ht="44.25" x14ac:dyDescent="0.55000000000000004">
      <c r="A24" s="69" t="s">
        <v>24</v>
      </c>
      <c r="B24" s="9">
        <f>LCTCBoard!B24+Online!B24+BRCC!B24+BPCC!B24+Delgado!B24+CentLATCC!B24+Fletcher!B24+LDCC!B24+Northshore!B24+Nunez!B24+RPCC!B24+SLCC!B24+Sowela!B24+LTC!B24</f>
        <v>0</v>
      </c>
      <c r="C24" s="58">
        <f t="shared" si="0"/>
        <v>0</v>
      </c>
      <c r="D24" s="53">
        <f>LCTCBoard!D24+Online!D24+BRCC!D24+BPCC!D24+Delgado!D24+CentLATCC!D24+Fletcher!D24+LDCC!D24+Northshore!D24+Nunez!D24+RPCC!D24+SLCC!D24+Sowela!D24+LTC!D24</f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9">
        <f>LCTCBoard!H24+Online!H24+BRCC!H24+BPCC!H24+Delgado!H24+CentLATCC!H24+Fletcher!H24+LDCC!H24+Northshore!H24+Nunez!H24+RPCC!H24+SLCC!H24+Sowela!H24+LTC!H24</f>
        <v>0</v>
      </c>
      <c r="I24" s="58">
        <f t="shared" si="3"/>
        <v>0</v>
      </c>
      <c r="J24" s="53">
        <f>LCTCBoard!J24+Online!J24+BRCC!J24+BPCC!J24+Delgado!J24+CentLATCC!J24+Fletcher!J24+LDCC!J24+Northshore!J24+Nunez!J24+RPCC!J24+SLCC!J24+Sowela!J24+LTC!J24</f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35"/>
    </row>
    <row r="25" spans="1:14" s="11" customFormat="1" ht="44.25" x14ac:dyDescent="0.55000000000000004">
      <c r="A25" s="69" t="s">
        <v>25</v>
      </c>
      <c r="B25" s="9">
        <f>LCTCBoard!B25+Online!B25+BRCC!B25+BPCC!B25+Delgado!B25+CentLATCC!B25+Fletcher!B25+LDCC!B25+Northshore!B25+Nunez!B25+RPCC!B25+SLCC!B25+Sowela!B25+LTC!B25</f>
        <v>0</v>
      </c>
      <c r="C25" s="58">
        <f t="shared" si="0"/>
        <v>0</v>
      </c>
      <c r="D25" s="53">
        <f>LCTCBoard!D25+Online!D25+BRCC!D25+BPCC!D25+Delgado!D25+CentLATCC!D25+Fletcher!D25+LDCC!D25+Northshore!D25+Nunez!D25+RPCC!D25+SLCC!D25+Sowela!D25+LTC!D25</f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9">
        <f>LCTCBoard!H25+Online!H25+BRCC!H25+BPCC!H25+Delgado!H25+CentLATCC!H25+Fletcher!H25+LDCC!H25+Northshore!H25+Nunez!H25+RPCC!H25+SLCC!H25+Sowela!H25+LTC!H25</f>
        <v>0</v>
      </c>
      <c r="I25" s="58">
        <f t="shared" si="3"/>
        <v>0</v>
      </c>
      <c r="J25" s="53">
        <f>LCTCBoard!J25+Online!J25+BRCC!J25+BPCC!J25+Delgado!J25+CentLATCC!J25+Fletcher!J25+LDCC!J25+Northshore!J25+Nunez!J25+RPCC!J25+SLCC!J25+Sowela!J25+LTC!J25</f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35"/>
    </row>
    <row r="26" spans="1:14" s="11" customFormat="1" ht="44.25" x14ac:dyDescent="0.55000000000000004">
      <c r="A26" s="69" t="s">
        <v>26</v>
      </c>
      <c r="B26" s="9">
        <f>LCTCBoard!B26+Online!B26+BRCC!B26+BPCC!B26+Delgado!B26+CentLATCC!B26+Fletcher!B26+LDCC!B26+Northshore!B26+Nunez!B26+RPCC!B26+SLCC!B26+Sowela!B26+LTC!B26</f>
        <v>0</v>
      </c>
      <c r="C26" s="58">
        <f t="shared" si="0"/>
        <v>0</v>
      </c>
      <c r="D26" s="53">
        <f>LCTCBoard!D26+Online!D26+BRCC!D26+BPCC!D26+Delgado!D26+CentLATCC!D26+Fletcher!D26+LDCC!D26+Northshore!D26+Nunez!D26+RPCC!D26+SLCC!D26+Sowela!D26+LTC!D26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LCTCBoard!H26+Online!H26+BRCC!H26+BPCC!H26+Delgado!H26+CentLATCC!H26+Fletcher!H26+LDCC!H26+Northshore!H26+Nunez!H26+RPCC!H26+SLCC!H26+Sowela!H26+LTC!H26</f>
        <v>0</v>
      </c>
      <c r="I26" s="58">
        <f t="shared" si="3"/>
        <v>0</v>
      </c>
      <c r="J26" s="53">
        <f>LCTCBoard!J26+Online!J26+BRCC!J26+BPCC!J26+Delgado!J26+CentLATCC!J26+Fletcher!J26+LDCC!J26+Northshore!J26+Nunez!J26+RPCC!J26+SLCC!J26+Sowela!J26+LTC!J26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9" t="s">
        <v>27</v>
      </c>
      <c r="B27" s="9">
        <f>LCTCBoard!B27+Online!B27+BRCC!B27+BPCC!B27+Delgado!B27+CentLATCC!B27+Fletcher!B27+LDCC!B27+Northshore!B27+Nunez!B27+RPCC!B27+SLCC!B27+Sowela!B27+LTC!B27</f>
        <v>0</v>
      </c>
      <c r="C27" s="58">
        <f t="shared" si="0"/>
        <v>0</v>
      </c>
      <c r="D27" s="53">
        <f>LCTCBoard!D27+Online!D27+BRCC!D27+BPCC!D27+Delgado!D27+CentLATCC!D27+Fletcher!D27+LDCC!D27+Northshore!D27+Nunez!D27+RPCC!D27+SLCC!D27+Sowela!D27+LTC!D27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LCTCBoard!H27+Online!H27+BRCC!H27+BPCC!H27+Delgado!H27+CentLATCC!H27+Fletcher!H27+LDCC!H27+Northshore!H27+Nunez!H27+RPCC!H27+SLCC!H27+Sowela!H27+LTC!H27</f>
        <v>0</v>
      </c>
      <c r="I27" s="58">
        <f t="shared" si="3"/>
        <v>0</v>
      </c>
      <c r="J27" s="53">
        <f>LCTCBoard!J27+Online!J27+BRCC!J27+BPCC!J27+Delgado!J27+CentLATCC!J27+Fletcher!J27+LDCC!J27+Northshore!J27+Nunez!J27+RPCC!J27+SLCC!J27+Sowela!J27+LTC!J27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1" t="s">
        <v>28</v>
      </c>
      <c r="B28" s="9">
        <f>LCTCBoard!B28+Online!B28+BRCC!B28+BPCC!B28+Delgado!B28+CentLATCC!B28+Fletcher!B28+LDCC!B28+Northshore!B28+Nunez!B28+RPCC!B28+SLCC!B28+Sowela!B28+LTC!B28</f>
        <v>0</v>
      </c>
      <c r="C28" s="58">
        <f t="shared" si="0"/>
        <v>0</v>
      </c>
      <c r="D28" s="53">
        <f>LCTCBoard!D28+Online!D28+BRCC!D28+BPCC!D28+Delgado!D28+CentLATCC!D28+Fletcher!D28+LDCC!D28+Northshore!D28+Nunez!D28+RPCC!D28+SLCC!D28+Sowela!D28+LTC!D28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LCTCBoard!H28+Online!H28+BRCC!H28+BPCC!H28+Delgado!H28+CentLATCC!H28+Fletcher!H28+LDCC!H28+Northshore!H28+Nunez!H28+RPCC!H28+SLCC!H28+Sowela!H28+LTC!H28</f>
        <v>0</v>
      </c>
      <c r="I28" s="58">
        <f t="shared" si="3"/>
        <v>0</v>
      </c>
      <c r="J28" s="53">
        <f>LCTCBoard!J28+Online!J28+BRCC!J28+BPCC!J28+Delgado!J28+CentLATCC!J28+Fletcher!J28+LDCC!J28+Northshore!J28+Nunez!J28+RPCC!J28+SLCC!J28+Sowela!J28+LTC!J28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1" t="s">
        <v>29</v>
      </c>
      <c r="B29" s="9">
        <f>LCTCBoard!B29+Online!B29+BRCC!B29+BPCC!B29+Delgado!B29+CentLATCC!B29+Fletcher!B29+LDCC!B29+Northshore!B29+Nunez!B29+RPCC!B29+SLCC!B29+Sowela!B29+LTC!B29</f>
        <v>10000000</v>
      </c>
      <c r="C29" s="58">
        <f t="shared" si="0"/>
        <v>1</v>
      </c>
      <c r="D29" s="53">
        <f>LCTCBoard!D29+Online!D29+BRCC!D29+BPCC!D29+Delgado!D29+CentLATCC!D29+Fletcher!D29+LDCC!D29+Northshore!D29+Nunez!D29+RPCC!D29+SLCC!D29+Sowela!D29+LTC!D29</f>
        <v>0</v>
      </c>
      <c r="E29" s="54">
        <f t="shared" si="5"/>
        <v>0</v>
      </c>
      <c r="F29" s="44">
        <f t="shared" si="2"/>
        <v>10000000</v>
      </c>
      <c r="G29" s="62">
        <f>IF(ISBLANK(F29),"  ",IF(F76&gt;0,F29/F76,IF(F29&gt;0,1,0)))</f>
        <v>1.8210399827822518E-2</v>
      </c>
      <c r="H29" s="9">
        <f>LCTCBoard!H29+Online!H29+BRCC!H29+BPCC!H29+Delgado!H29+CentLATCC!H29+Fletcher!H29+LDCC!H29+Northshore!H29+Nunez!H29+RPCC!H29+SLCC!H29+Sowela!H29+LTC!H29</f>
        <v>10000000</v>
      </c>
      <c r="I29" s="58">
        <f t="shared" si="3"/>
        <v>1</v>
      </c>
      <c r="J29" s="53">
        <f>LCTCBoard!J29+Online!J29+BRCC!J29+BPCC!J29+Delgado!J29+CentLATCC!J29+Fletcher!J29+LDCC!J29+Northshore!J29+Nunez!J29+RPCC!J29+SLCC!J29+Sowela!J29+LTC!J29</f>
        <v>0</v>
      </c>
      <c r="K29" s="60">
        <f t="shared" si="4"/>
        <v>0</v>
      </c>
      <c r="L29" s="44">
        <f t="shared" si="1"/>
        <v>10000000</v>
      </c>
      <c r="M29" s="62">
        <f>IF(ISBLANK(L29),"  ",IF(L76&gt;0,L29/L76,IF(L29&gt;0,1,0)))</f>
        <v>1.834237815565392E-2</v>
      </c>
      <c r="N29" s="35"/>
    </row>
    <row r="30" spans="1:14" s="11" customFormat="1" ht="44.25" x14ac:dyDescent="0.55000000000000004">
      <c r="A30" s="71" t="s">
        <v>30</v>
      </c>
      <c r="B30" s="9">
        <f>LCTCBoard!B30+Online!B30+BRCC!B30+BPCC!B30+Delgado!B30+CentLATCC!B30+Fletcher!B30+LDCC!B30+Northshore!B30+Nunez!B30+RPCC!B30+SLCC!B30+Sowela!B30+LTC!B30</f>
        <v>0</v>
      </c>
      <c r="C30" s="58">
        <f t="shared" si="0"/>
        <v>0</v>
      </c>
      <c r="D30" s="53">
        <f>LCTCBoard!D30+Online!D30+BRCC!D30+BPCC!D30+Delgado!D30+CentLATCC!D30+Fletcher!D30+LDCC!D30+Northshore!D30+Nunez!D30+RPCC!D30+SLCC!D30+Sowela!D30+LTC!D30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9">
        <f>LCTCBoard!H30+Online!H30+BRCC!H30+BPCC!H30+Delgado!H30+CentLATCC!H30+Fletcher!H30+LDCC!H30+Northshore!H30+Nunez!H30+RPCC!H30+SLCC!H30+Sowela!H30+LTC!H30</f>
        <v>0</v>
      </c>
      <c r="I30" s="58">
        <f t="shared" si="3"/>
        <v>0</v>
      </c>
      <c r="J30" s="53">
        <f>LCTCBoard!J30+Online!J30+BRCC!J30+BPCC!J30+Delgado!J30+CentLATCC!J30+Fletcher!J30+LDCC!J30+Northshore!J30+Nunez!J30+RPCC!J30+SLCC!J30+Sowela!J30+LTC!J30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35"/>
    </row>
    <row r="31" spans="1:14" s="11" customFormat="1" ht="44.25" x14ac:dyDescent="0.55000000000000004">
      <c r="A31" s="71" t="s">
        <v>31</v>
      </c>
      <c r="B31" s="9">
        <f>LCTCBoard!B31+Online!B31+BRCC!B31+BPCC!B31+Delgado!B31+CentLATCC!B31+Fletcher!B31+LDCC!B31+Northshore!B31+Nunez!B31+RPCC!B31+SLCC!B31+Sowela!B31+LTC!B31</f>
        <v>351712</v>
      </c>
      <c r="C31" s="58">
        <f t="shared" si="0"/>
        <v>1</v>
      </c>
      <c r="D31" s="53">
        <f>LCTCBoard!D31+Online!D31+BRCC!D31+BPCC!D31+Delgado!D31+CentLATCC!D31+Fletcher!D31+LDCC!D31+Northshore!D31+Nunez!D31+RPCC!D31+SLCC!D31+Sowela!D31+LTC!D31</f>
        <v>0</v>
      </c>
      <c r="E31" s="54">
        <f>IF(ISBLANK(D31),"  ",IF(F31&gt;0,D31/F31,IF(D31&gt;0,1,0)))</f>
        <v>0</v>
      </c>
      <c r="F31" s="44">
        <f t="shared" si="2"/>
        <v>351712</v>
      </c>
      <c r="G31" s="62">
        <f>IF(ISBLANK(F31),"  ",IF(F76&gt;0,F31/F76,IF(F31&gt;0,1,0)))</f>
        <v>6.4048161442431138E-4</v>
      </c>
      <c r="H31" s="9">
        <f>LCTCBoard!H31+Online!H31+BRCC!H31+BPCC!H31+Delgado!H31+CentLATCC!H31+Fletcher!H31+LDCC!H31+Northshore!H31+Nunez!H31+RPCC!H31+SLCC!H31+Sowela!H31+LTC!H31</f>
        <v>362792</v>
      </c>
      <c r="I31" s="58">
        <f t="shared" si="3"/>
        <v>1</v>
      </c>
      <c r="J31" s="53">
        <f>LCTCBoard!J31+Online!J31+BRCC!J31+BPCC!J31+Delgado!J31+CentLATCC!J31+Fletcher!J31+LDCC!J31+Northshore!J31+Nunez!J31+RPCC!J31+SLCC!J31+Sowela!J31+LTC!J31</f>
        <v>0</v>
      </c>
      <c r="K31" s="60">
        <f>IF(ISBLANK(J31),"  ",IF(L31&gt;0,J31/L31,IF(J31&gt;0,1,0)))</f>
        <v>0</v>
      </c>
      <c r="L31" s="44">
        <f t="shared" si="1"/>
        <v>362792</v>
      </c>
      <c r="M31" s="62">
        <f>IF(ISBLANK(L31),"  ",IF(L76&gt;0,L31/L76,IF(L31&gt;0,1,0)))</f>
        <v>6.6544680558459966E-4</v>
      </c>
      <c r="N31" s="35"/>
    </row>
    <row r="32" spans="1:14" s="11" customFormat="1" ht="44.25" x14ac:dyDescent="0.55000000000000004">
      <c r="A32" s="71" t="s">
        <v>32</v>
      </c>
      <c r="B32" s="9">
        <f>LCTCBoard!B32+Online!B32+BRCC!B32+BPCC!B32+Delgado!B32+CentLATCC!B32+Fletcher!B32+LDCC!B32+Northshore!B32+Nunez!B32+RPCC!B32+SLCC!B32+Sowela!B32+LTC!B32</f>
        <v>0</v>
      </c>
      <c r="C32" s="58">
        <f t="shared" si="0"/>
        <v>0</v>
      </c>
      <c r="D32" s="53">
        <f>LCTCBoard!D32+Online!D32+BRCC!D32+BPCC!D32+Delgado!D32+CentLATCC!D32+Fletcher!D32+LDCC!D32+Northshore!D32+Nunez!D32+RPCC!D32+SLCC!D32+Sowela!D32+LTC!D32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9">
        <f>LCTCBoard!H32+Online!H32+BRCC!H32+BPCC!H32+Delgado!H32+CentLATCC!H32+Fletcher!H32+LDCC!H32+Northshore!H32+Nunez!H32+RPCC!H32+SLCC!H32+Sowela!H32+LTC!H32</f>
        <v>0</v>
      </c>
      <c r="I32" s="58">
        <f t="shared" si="3"/>
        <v>0</v>
      </c>
      <c r="J32" s="53">
        <f>LCTCBoard!J32+Online!J32+BRCC!J32+BPCC!J32+Delgado!J32+CentLATCC!J32+Fletcher!J32+LDCC!J32+Northshore!J32+Nunez!J32+RPCC!J32+SLCC!J32+Sowela!J32+LTC!J32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35"/>
    </row>
    <row r="33" spans="1:14" s="11" customFormat="1" ht="44.25" x14ac:dyDescent="0.55000000000000004">
      <c r="A33" s="132" t="s">
        <v>76</v>
      </c>
      <c r="B33" s="9">
        <f>LCTCBoard!B33+Online!B33+BRCC!B33+BPCC!B33+Delgado!B33+CentLATCC!B33+Fletcher!B33+LDCC!B33+Northshore!B33+Nunez!B33+RPCC!B33+SLCC!B33+Sowela!B33+LTC!B33</f>
        <v>0</v>
      </c>
      <c r="C33" s="58">
        <f>IF(ISBLANK(B33),"  ",IF(F33&gt;0,B33/F33,IF(B33&gt;0,1,0)))</f>
        <v>0</v>
      </c>
      <c r="D33" s="53">
        <f>LCTCBoard!D33+Online!D33+BRCC!D33+BPCC!D33+Delgado!D33+CentLATCC!D33+Fletcher!D33+LDCC!D33+Northshore!D33+Nunez!D33+RPCC!D33+SLCC!D33+Sowela!D33+LTC!D33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9">
        <f>LCTCBoard!H33+Online!H33+BRCC!H33+BPCC!H33+Delgado!H33+CentLATCC!H33+Fletcher!H33+LDCC!H33+Northshore!H33+Nunez!H33+RPCC!H33+SLCC!H33+Sowela!H33+LTC!H33</f>
        <v>0</v>
      </c>
      <c r="I33" s="58">
        <f>IF(ISBLANK(H33),"  ",IF(L33&gt;0,H33/L33,IF(H33&gt;0,1,0)))</f>
        <v>0</v>
      </c>
      <c r="J33" s="53">
        <f>LCTCBoard!J33+Online!J33+BRCC!J33+BPCC!J33+Delgado!J33+CentLATCC!J33+Fletcher!J33+LDCC!J33+Northshore!J33+Nunez!J33+RPCC!J33+SLCC!J33+Sowela!J33+LTC!J33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35"/>
    </row>
    <row r="34" spans="1:14" s="11" customFormat="1" ht="44.25" x14ac:dyDescent="0.55000000000000004">
      <c r="A34" s="71" t="s">
        <v>33</v>
      </c>
      <c r="B34" s="9">
        <f>LCTCBoard!B34+Online!B34+BRCC!B34+BPCC!B34+Delgado!B34+CentLATCC!B34+Fletcher!B34+LDCC!B34+Northshore!B34+Nunez!B34+RPCC!B34+SLCC!B34+Sowela!B34+LTC!B34</f>
        <v>56167658</v>
      </c>
      <c r="C34" s="58">
        <f t="shared" si="0"/>
        <v>1</v>
      </c>
      <c r="D34" s="53">
        <f>LCTCBoard!D34+Online!D34+BRCC!D34+BPCC!D34+Delgado!D34+CentLATCC!D34+Fletcher!D34+LDCC!D34+Northshore!D34+Nunez!D34+RPCC!D34+SLCC!D34+Sowela!D34+LTC!D34</f>
        <v>0</v>
      </c>
      <c r="E34" s="54">
        <f t="shared" si="5"/>
        <v>0</v>
      </c>
      <c r="F34" s="44">
        <f t="shared" si="2"/>
        <v>56167658</v>
      </c>
      <c r="G34" s="62">
        <f>IF(ISBLANK(F34),"  ",IF(F76&gt;0,F34/F76,IF(F34&gt;0,1,0)))</f>
        <v>0.10228355095723941</v>
      </c>
      <c r="H34" s="9">
        <f>LCTCBoard!H34+Online!H34+BRCC!H34+BPCC!H34+Delgado!H34+CentLATCC!H34+Fletcher!H34+LDCC!H34+Northshore!H34+Nunez!H34+RPCC!H34+SLCC!H34+Sowela!H34+LTC!H34</f>
        <v>0</v>
      </c>
      <c r="I34" s="58">
        <f t="shared" si="3"/>
        <v>0</v>
      </c>
      <c r="J34" s="53">
        <f>LCTCBoard!J34+Online!J34+BRCC!J34+BPCC!J34+Delgado!J34+CentLATCC!J34+Fletcher!J34+LDCC!J34+Northshore!J34+Nunez!J34+RPCC!J34+SLCC!J34+Sowela!J34+LTC!J34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2" t="s">
        <v>34</v>
      </c>
      <c r="B35" s="137"/>
      <c r="C35" s="74" t="s">
        <v>4</v>
      </c>
      <c r="D35" s="140"/>
      <c r="E35" s="75" t="s">
        <v>4</v>
      </c>
      <c r="F35" s="44"/>
      <c r="G35" s="76" t="s">
        <v>4</v>
      </c>
      <c r="H35" s="137"/>
      <c r="I35" s="74" t="s">
        <v>4</v>
      </c>
      <c r="J35" s="140"/>
      <c r="K35" s="75" t="s">
        <v>4</v>
      </c>
      <c r="L35" s="44"/>
      <c r="M35" s="76" t="s">
        <v>4</v>
      </c>
      <c r="N35" s="35"/>
    </row>
    <row r="36" spans="1:14" s="11" customFormat="1" ht="44.25" x14ac:dyDescent="0.55000000000000004">
      <c r="A36" s="67" t="s">
        <v>35</v>
      </c>
      <c r="B36" s="9">
        <f>LCTCBoard!B36+Online!B36+BRCC!B36+BPCC!B36+Delgado!B36+CentLATCC!B36+Fletcher!B36+LDCC!B36+Northshore!B36+Nunez!B36+RPCC!B36+SLCC!B36+Sowela!B36+LTC!B36</f>
        <v>0</v>
      </c>
      <c r="C36" s="58">
        <f t="shared" si="0"/>
        <v>0</v>
      </c>
      <c r="D36" s="53">
        <f>LCTCBoard!D36+Online!D36+BRCC!D36+BPCC!D36+Delgado!D36+CentLATCC!D36+Fletcher!D36+LDCC!D36+Northshore!D36+Nunez!D36+RPCC!D36+SLCC!D36+Sowela!D36+LTC!D36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LCTCBoard!H36+Online!H36+BRCC!H36+BPCC!H36+Delgado!H36+CentLATCC!H36+Fletcher!H36+LDCC!H36+Northshore!H36+Nunez!H36+RPCC!H36+SLCC!H36+Sowela!H36+LTC!H36</f>
        <v>0</v>
      </c>
      <c r="I36" s="58">
        <f>IF(ISBLANK(H36),"  ",IF(L36&gt;0,H36/L36,IF(H36&gt;0,1,0)))</f>
        <v>0</v>
      </c>
      <c r="J36" s="53">
        <f>LCTCBoard!J36+Online!J36+BRCC!J36+BPCC!J36+Delgado!J36+CentLATCC!J36+Fletcher!J36+LDCC!J36+Northshore!J36+Nunez!J36+RPCC!J36+SLCC!J36+Sowela!J36+LTC!J36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2" t="s">
        <v>36</v>
      </c>
      <c r="B37" s="137"/>
      <c r="C37" s="74" t="s">
        <v>4</v>
      </c>
      <c r="D37" s="140"/>
      <c r="E37" s="75" t="s">
        <v>4</v>
      </c>
      <c r="F37" s="44"/>
      <c r="G37" s="76" t="s">
        <v>4</v>
      </c>
      <c r="H37" s="137"/>
      <c r="I37" s="74" t="s">
        <v>4</v>
      </c>
      <c r="J37" s="140"/>
      <c r="K37" s="75" t="s">
        <v>4</v>
      </c>
      <c r="L37" s="44"/>
      <c r="M37" s="76" t="s">
        <v>4</v>
      </c>
      <c r="N37" s="35"/>
    </row>
    <row r="38" spans="1:14" s="11" customFormat="1" ht="44.25" x14ac:dyDescent="0.55000000000000004">
      <c r="A38" s="69" t="s">
        <v>35</v>
      </c>
      <c r="B38" s="9">
        <f>LCTCBoard!B38+Online!B38+BRCC!B38+BPCC!B38+Delgado!B38+CentLATCC!B38+Fletcher!B38+LDCC!B38+Northshore!B38+Nunez!B38+RPCC!B38+SLCC!B38+Sowela!B38+LTC!B38</f>
        <v>0</v>
      </c>
      <c r="C38" s="58">
        <f t="shared" si="0"/>
        <v>0</v>
      </c>
      <c r="D38" s="53">
        <f>LCTCBoard!D38+Online!D38+BRCC!D38+BPCC!D38+Delgado!D38+CentLATCC!D38+Fletcher!D38+LDCC!D38+Northshore!D38+Nunez!D38+RPCC!D38+SLCC!D38+Sowela!D38+LTC!D38</f>
        <v>0</v>
      </c>
      <c r="E38" s="60">
        <f>IF(ISBLANK(D38),"  ",IF(F38&gt;0,D38/F38,IF(D38&gt;0,1,0)))</f>
        <v>0</v>
      </c>
      <c r="F38" s="79">
        <f t="shared" si="2"/>
        <v>0</v>
      </c>
      <c r="G38" s="62">
        <f>IF(ISBLANK(F38),"  ",IF(F76&gt;0,F38/F76,IF(F38&gt;0,1,0)))</f>
        <v>0</v>
      </c>
      <c r="H38" s="9">
        <f>LCTCBoard!H38+Online!H38+BRCC!H38+BPCC!H38+Delgado!H38+CentLATCC!H38+Fletcher!H38+LDCC!H38+Northshore!H38+Nunez!H38+RPCC!H38+SLCC!H38+Sowela!H38+LTC!H38</f>
        <v>0</v>
      </c>
      <c r="I38" s="58">
        <f>IF(ISBLANK(H38),"  ",IF(L38&gt;0,H38/L38,IF(H38&gt;0,1,0)))</f>
        <v>0</v>
      </c>
      <c r="J38" s="53">
        <f>LCTCBoard!J38+Online!J38+BRCC!J38+BPCC!J38+Delgado!J38+CentLATCC!J38+Fletcher!J38+LDCC!J38+Northshore!J38+Nunez!J38+RPCC!J38+SLCC!J38+Sowela!J38+LTC!J38</f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9" t="s">
        <v>37</v>
      </c>
      <c r="B39" s="77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77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6" customFormat="1" ht="45" x14ac:dyDescent="0.6">
      <c r="A40" s="72" t="s">
        <v>38</v>
      </c>
      <c r="B40" s="80">
        <f>B39+B38+B36+B34+B29+B28+B26+B27+B25+B24+B23+B22+B21+B20+B19+B18+B17+B16+B14+B13+B30+B31+B32</f>
        <v>137474154</v>
      </c>
      <c r="C40" s="81">
        <f t="shared" si="0"/>
        <v>1</v>
      </c>
      <c r="D40" s="142">
        <f>D39+D38+D36+D34+D29+D28+D26+D27+D25+D24+D23+D22+D21+D20+D19+D18+D17+D16+D14+D13+D30+D31+D32</f>
        <v>0</v>
      </c>
      <c r="E40" s="82">
        <f>IF(ISBLANK(D40),"  ",IF(F40&gt;0,D40/F40,IF(D40&gt;0,1,0)))</f>
        <v>0</v>
      </c>
      <c r="F40" s="80">
        <f>F39+F38+F36+F34+F29+F28+F26+F27+F25+F24+F23+F22+F21+F20+F19+F18+F17+F16+F14+F13+F30+F31+F32</f>
        <v>137474154</v>
      </c>
      <c r="G40" s="83">
        <f>IF(ISBLANK(F40),"  ",IF(F76&gt;0,F40/F76,IF(F40&gt;0,1,0)))</f>
        <v>0.25034593103316466</v>
      </c>
      <c r="H40" s="80">
        <f>H39+H38+H36+H34+H29+H28+H26+H27+H25+H24+H23+H22+H21+H20+H19+H18+H17+H16+H14+H13+H30+H31+H32</f>
        <v>133578000</v>
      </c>
      <c r="I40" s="81">
        <f>IF(ISBLANK(H40),"  ",IF(L40&gt;0,H40/L40,IF(H40&gt;0,1,0)))</f>
        <v>1</v>
      </c>
      <c r="J40" s="142">
        <f>J39+J38+J36+J34+J29+J28+J26+J27+J25+J24+J23+J22+J21+J20+J19+J18+J17+J16+J14+J13+J30+J31+J32</f>
        <v>0</v>
      </c>
      <c r="K40" s="84">
        <f>IF(ISBLANK(J40),"  ",IF(L40&gt;0,J40/L40,IF(J40&gt;0,1,0)))</f>
        <v>0</v>
      </c>
      <c r="L40" s="80">
        <f>L39+L38+L36+L34+L29+L28+L26+L27+L25+L24+L23+L22+L21+L20+L19+L18+L17+L16+L14+L13+L30+L31+L32</f>
        <v>133578000</v>
      </c>
      <c r="M40" s="83">
        <f>IF(ISBLANK(L40),"  ",IF(L76&gt;0,L40/L76,IF(L40&gt;0,1,0)))</f>
        <v>0.24501381892759394</v>
      </c>
      <c r="N40" s="85"/>
    </row>
    <row r="41" spans="1:14" s="11" customFormat="1" ht="45" x14ac:dyDescent="0.6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 x14ac:dyDescent="0.55000000000000004">
      <c r="A42" s="21" t="s">
        <v>40</v>
      </c>
      <c r="B42" s="9">
        <f>LCTCBoard!B42+Online!B42+BRCC!B42+BPCC!B42+Delgado!B42+CentLATCC!B42+Fletcher!B42+LDCC!B42+Northshore!B42+Nunez!B42+RPCC!B42+SLCC!B42+Sowela!B42+LTC!B42</f>
        <v>0</v>
      </c>
      <c r="C42" s="52">
        <f t="shared" si="0"/>
        <v>0</v>
      </c>
      <c r="D42" s="53">
        <f>LCTCBoard!D42+Online!D42+BRCC!D42+BPCC!D42+Delgado!D42+CentLATCC!D42+Fletcher!D42+LDCC!D42+Northshore!D42+Nunez!D42+RPCC!D42+SLCC!D42+Sowela!D42+LTC!D42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",IF(F76&gt;0,F42/D76,IF(F42&gt;0,1,0)))</f>
        <v>0</v>
      </c>
      <c r="H42" s="9">
        <f>LCTCBoard!H42+Online!H42+BRCC!H42+BPCC!H42+Delgado!H42+CentLATCC!H42+Fletcher!H42+LDCC!H42+Northshore!H42+Nunez!H42+RPCC!H42+SLCC!H42+Sowela!H42+LTC!H42</f>
        <v>0</v>
      </c>
      <c r="I42" s="52">
        <f t="shared" ref="I42:I48" si="7">IF(ISBLANK(H42),"  ",IF(L42&gt;0,H42/L42,IF(H42&gt;0,1,0)))</f>
        <v>0</v>
      </c>
      <c r="J42" s="53">
        <f>LCTCBoard!J42+Online!J42+BRCC!J42+BPCC!J42+Delgado!J42+CentLATCC!J42+Fletcher!J42+LDCC!J42+Northshore!J42+Nunez!J42+RPCC!J42+SLCC!J42+Sowela!J42+LTC!J42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35"/>
    </row>
    <row r="43" spans="1:14" s="11" customFormat="1" ht="44.25" x14ac:dyDescent="0.55000000000000004">
      <c r="A43" s="89" t="s">
        <v>41</v>
      </c>
      <c r="B43" s="9">
        <f>LCTCBoard!B43+Online!B43+BRCC!B43+BPCC!B43+Delgado!B43+CentLATCC!B43+Fletcher!B43+LDCC!B43+Northshore!B43+Nunez!B43+RPCC!B43+SLCC!B43+Sowela!B43+LTC!B43</f>
        <v>0</v>
      </c>
      <c r="C43" s="58">
        <f t="shared" si="0"/>
        <v>0</v>
      </c>
      <c r="D43" s="53">
        <f>LCTCBoard!D43+Online!D43+BRCC!D43+BPCC!D43+Delgado!D43+CentLATCC!D43+Fletcher!D43+LDCC!D43+Northshore!D43+Nunez!D43+RPCC!D43+SLCC!D43+Sowela!D43+LTC!D43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LCTCBoard!H43+Online!H43+BRCC!H43+BPCC!H43+Delgado!H43+CentLATCC!H43+Fletcher!H43+LDCC!H43+Northshore!H43+Nunez!H43+RPCC!H43+SLCC!H43+Sowela!H43+LTC!H43</f>
        <v>0</v>
      </c>
      <c r="I43" s="58">
        <f t="shared" si="7"/>
        <v>0</v>
      </c>
      <c r="J43" s="53">
        <f>LCTCBoard!J43+Online!J43+BRCC!J43+BPCC!J43+Delgado!J43+CentLATCC!J43+Fletcher!J43+LDCC!J43+Northshore!J43+Nunez!J43+RPCC!J43+SLCC!J43+Sowela!J43+LTC!J43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90" t="s">
        <v>42</v>
      </c>
      <c r="B44" s="9">
        <f>LCTCBoard!B44+Online!B44+BRCC!B44+BPCC!B44+Delgado!B44+CentLATCC!B44+Fletcher!B44+LDCC!B44+Northshore!B44+Nunez!B44+RPCC!B44+SLCC!B44+Sowela!B44+LTC!B44</f>
        <v>0</v>
      </c>
      <c r="C44" s="58">
        <f t="shared" si="0"/>
        <v>0</v>
      </c>
      <c r="D44" s="53">
        <f>LCTCBoard!D44+Online!D44+BRCC!D44+BPCC!D44+Delgado!D44+CentLATCC!D44+Fletcher!D44+LDCC!D44+Northshore!D44+Nunez!D44+RPCC!D44+SLCC!D44+Sowela!D44+LTC!D44</f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9">
        <f>LCTCBoard!H44+Online!H44+BRCC!H44+BPCC!H44+Delgado!H44+CentLATCC!H44+Fletcher!H44+LDCC!H44+Northshore!H44+Nunez!H44+RPCC!H44+SLCC!H44+Sowela!H44+LTC!H44</f>
        <v>0</v>
      </c>
      <c r="I44" s="58">
        <f t="shared" si="7"/>
        <v>0</v>
      </c>
      <c r="J44" s="53">
        <f>LCTCBoard!J44+Online!J44+BRCC!J44+BPCC!J44+Delgado!J44+CentLATCC!J44+Fletcher!J44+LDCC!J44+Northshore!J44+Nunez!J44+RPCC!J44+SLCC!J44+Sowela!J44+LTC!J44</f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43</v>
      </c>
      <c r="B45" s="9">
        <f>LCTCBoard!B45+Online!B45+BRCC!B45+BPCC!B45+Delgado!B45+CentLATCC!B45+Fletcher!B45+LDCC!B45+Northshore!B45+Nunez!B45+RPCC!B45+SLCC!B45+Sowela!B45+LTC!B45</f>
        <v>0</v>
      </c>
      <c r="C45" s="58">
        <f t="shared" si="0"/>
        <v>0</v>
      </c>
      <c r="D45" s="53">
        <f>LCTCBoard!D45+Online!D45+BRCC!D45+BPCC!D45+Delgado!D45+CentLATCC!D45+Fletcher!D45+LDCC!D45+Northshore!D45+Nunez!D45+RPCC!D45+SLCC!D45+Sowela!D45+LTC!D45</f>
        <v>0</v>
      </c>
      <c r="E45" s="60">
        <f t="shared" si="6"/>
        <v>0</v>
      </c>
      <c r="F45" s="79">
        <f>D45+B45</f>
        <v>0</v>
      </c>
      <c r="G45" s="62">
        <f>IF(ISBLANK(F45),"  ",IF(D76&gt;0,F45/D76,IF(F45&gt;0,1,0)))</f>
        <v>0</v>
      </c>
      <c r="H45" s="9">
        <f>LCTCBoard!H45+Online!H45+BRCC!H45+BPCC!H45+Delgado!H45+CentLATCC!H45+Fletcher!H45+LDCC!H45+Northshore!H45+Nunez!H45+RPCC!H45+SLCC!H45+Sowela!H45+LTC!H45</f>
        <v>0</v>
      </c>
      <c r="I45" s="58">
        <f t="shared" si="7"/>
        <v>0</v>
      </c>
      <c r="J45" s="53">
        <f>LCTCBoard!J45+Online!J45+BRCC!J45+BPCC!J45+Delgado!J45+CentLATCC!J45+Fletcher!J45+LDCC!J45+Northshore!J45+Nunez!J45+RPCC!J45+SLCC!J45+Sowela!J45+LTC!J45</f>
        <v>0</v>
      </c>
      <c r="K45" s="60">
        <f t="shared" si="8"/>
        <v>0</v>
      </c>
      <c r="L45" s="79">
        <f>J45+H45</f>
        <v>0</v>
      </c>
      <c r="M45" s="62">
        <f>IF(ISBLANK(L45),"  ",IF(J76&gt;0,L45/J76,IF(L45&gt;0,1,0)))</f>
        <v>0</v>
      </c>
      <c r="N45" s="35"/>
    </row>
    <row r="46" spans="1:14" s="11" customFormat="1" ht="44.25" x14ac:dyDescent="0.55000000000000004">
      <c r="A46" s="89" t="s">
        <v>44</v>
      </c>
      <c r="B46" s="9">
        <f>LCTCBoard!B46+Online!B46+BRCC!B46+BPCC!B46+Delgado!B46+CentLATCC!B46+Fletcher!B46+LDCC!B46+Northshore!B46+Nunez!B46+RPCC!B46+SLCC!B46+Sowela!B46+LTC!B46</f>
        <v>0</v>
      </c>
      <c r="C46" s="58">
        <f t="shared" si="0"/>
        <v>0</v>
      </c>
      <c r="D46" s="53">
        <f>LCTCBoard!D46+Online!D46+BRCC!D46+BPCC!D46+Delgado!D46+CentLATCC!D46+Fletcher!D46+LDCC!D46+Northshore!D46+Nunez!D46+RPCC!D46+SLCC!D46+Sowela!D46+LTC!D46</f>
        <v>716100</v>
      </c>
      <c r="E46" s="60">
        <f t="shared" si="6"/>
        <v>1</v>
      </c>
      <c r="F46" s="79">
        <f>D46+B46</f>
        <v>716100</v>
      </c>
      <c r="G46" s="62">
        <f>IF(ISBLANK(F46),"  ",IF(F76&gt;0,F46/F76,IF(F46&gt;0,1,0)))</f>
        <v>1.3040467316703705E-3</v>
      </c>
      <c r="H46" s="9">
        <f>LCTCBoard!H46+Online!H46+BRCC!H46+BPCC!H46+Delgado!H46+CentLATCC!H46+Fletcher!H46+LDCC!H46+Northshore!H46+Nunez!H46+RPCC!H46+SLCC!H46+Sowela!H46+LTC!H46</f>
        <v>0</v>
      </c>
      <c r="I46" s="58">
        <f t="shared" si="7"/>
        <v>0</v>
      </c>
      <c r="J46" s="53">
        <f>LCTCBoard!J46+Online!J46+BRCC!J46+BPCC!J46+Delgado!J46+CentLATCC!J46+Fletcher!J46+LDCC!J46+Northshore!J46+Nunez!J46+RPCC!J46+SLCC!J46+Sowela!J46+LTC!J46</f>
        <v>705000</v>
      </c>
      <c r="K46" s="60">
        <f t="shared" si="8"/>
        <v>1</v>
      </c>
      <c r="L46" s="79">
        <f>J46+H46</f>
        <v>705000</v>
      </c>
      <c r="M46" s="62">
        <f>IF(ISBLANK(L46),"  ",IF(L76&gt;0,L46/L76,IF(L46&gt;0,1,0)))</f>
        <v>1.2931376599736014E-3</v>
      </c>
      <c r="N46" s="35"/>
    </row>
    <row r="47" spans="1:14" s="86" customFormat="1" ht="45" x14ac:dyDescent="0.6">
      <c r="A47" s="87" t="s">
        <v>45</v>
      </c>
      <c r="B47" s="144">
        <f>B46+B45+B44+B43+B42</f>
        <v>0</v>
      </c>
      <c r="C47" s="81">
        <f t="shared" si="0"/>
        <v>0</v>
      </c>
      <c r="D47" s="145">
        <f>D46+D45+D44+D43+D42</f>
        <v>716100</v>
      </c>
      <c r="E47" s="84">
        <f t="shared" si="6"/>
        <v>1</v>
      </c>
      <c r="F47" s="93">
        <f>F46+F45+F44+F43+F42</f>
        <v>716100</v>
      </c>
      <c r="G47" s="83">
        <f>IF(ISBLANK(F47),"  ",IF(F76&gt;0,F47/F76,IF(F47&gt;0,1,0)))</f>
        <v>1.3040467316703705E-3</v>
      </c>
      <c r="H47" s="144">
        <f>H46+H45+H44+H43+H42</f>
        <v>0</v>
      </c>
      <c r="I47" s="81">
        <f t="shared" si="7"/>
        <v>0</v>
      </c>
      <c r="J47" s="145">
        <f>J46+J45+J44+J43+J42</f>
        <v>705000</v>
      </c>
      <c r="K47" s="84">
        <f t="shared" si="8"/>
        <v>1</v>
      </c>
      <c r="L47" s="93">
        <f>L46+L45+L44+L43+L42</f>
        <v>705000</v>
      </c>
      <c r="M47" s="83">
        <f>IF(ISBLANK(L47),"  ",IF(L76&gt;0,L47/L76,IF(L47&gt;0,1,0)))</f>
        <v>1.2931376599736014E-3</v>
      </c>
      <c r="N47" s="85"/>
    </row>
    <row r="48" spans="1:14" s="86" customFormat="1" ht="45" x14ac:dyDescent="0.6">
      <c r="A48" s="94" t="s">
        <v>46</v>
      </c>
      <c r="B48" s="134">
        <f>LCTCBoard!B48+Online!B48+BRCC!B48+BPCC!B48+Delgado!B48+CentLATCC!B48+Fletcher!B48+LDCC!B48+Northshore!B48+Nunez!B48+RPCC!B48+SLCC!B48+Sowela!B48+LTC!B48</f>
        <v>575448</v>
      </c>
      <c r="C48" s="81">
        <f t="shared" si="0"/>
        <v>1</v>
      </c>
      <c r="D48" s="143">
        <f>LCTCBoard!D48+Online!D48+BRCC!D48+BPCC!D48+Delgado!D48+CentLATCC!D48+Fletcher!D48+LDCC!D48+Northshore!D48+Nunez!D48+RPCC!D48+SLCC!D48+Sowela!D48+LTC!D48</f>
        <v>0</v>
      </c>
      <c r="E48" s="84">
        <f t="shared" si="6"/>
        <v>0</v>
      </c>
      <c r="F48" s="97">
        <f>D48+B48</f>
        <v>575448</v>
      </c>
      <c r="G48" s="83">
        <f>IF(ISBLANK(F48),"  ",IF(F76&gt;0,F48/F76,IF(F48&gt;0,1,0)))</f>
        <v>1.0479138160120812E-3</v>
      </c>
      <c r="H48" s="134">
        <f>LCTCBoard!H48+Online!H48+BRCC!H48+BPCC!H48+Delgado!H48+CentLATCC!H48+Fletcher!H48+LDCC!H48+Northshore!H48+Nunez!H48+RPCC!H48+SLCC!H48+Sowela!H48+LTC!H48</f>
        <v>0</v>
      </c>
      <c r="I48" s="81">
        <f t="shared" si="7"/>
        <v>0</v>
      </c>
      <c r="J48" s="143">
        <f>LCTCBoard!J48+Online!J48+BRCC!J48+BPCC!J48+Delgado!J48+CentLATCC!J48+Fletcher!J48+LDCC!J48+Northshore!J48+Nunez!J48+RPCC!J48+SLCC!J48+Sowela!J48+LTC!J48</f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85"/>
    </row>
    <row r="49" spans="1:14" s="11" customFormat="1" ht="45" x14ac:dyDescent="0.6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 x14ac:dyDescent="0.55000000000000004">
      <c r="A50" s="21" t="s">
        <v>48</v>
      </c>
      <c r="B50" s="9">
        <f>LCTCBoard!B50+Online!B50+BRCC!B50+BPCC!B50+Delgado!B50+CentLATCC!B50+Fletcher!B50+LDCC!B50+Northshore!B50+Nunez!B50+RPCC!B50+SLCC!B50+Sowela!B50+LTC!B50</f>
        <v>139977393.84</v>
      </c>
      <c r="C50" s="52">
        <f t="shared" si="0"/>
        <v>0.99270752749164692</v>
      </c>
      <c r="D50" s="53">
        <f>LCTCBoard!D50+Online!D50+BRCC!D50+BPCC!D50+Delgado!D50+CentLATCC!D50+Fletcher!D50+LDCC!D50+Northshore!D50+Nunez!D50+RPCC!D50+SLCC!D50+Sowela!D50+LTC!D50</f>
        <v>1028280</v>
      </c>
      <c r="E50" s="54">
        <f t="shared" ref="E50:E67" si="9">IF(ISBLANK(D50),"  ",IF(F50&gt;0,D50/F50,IF(D50&gt;0,1,0)))</f>
        <v>7.2924725083530718E-3</v>
      </c>
      <c r="F50" s="102">
        <f t="shared" ref="F50:F55" si="10">D50+B50</f>
        <v>141005673.84</v>
      </c>
      <c r="G50" s="56">
        <f>IF(ISBLANK(F50),"  ",IF(F76&gt;0,F50/F76,IF(F50&gt;0,1,0)))</f>
        <v>0.25677696986179344</v>
      </c>
      <c r="H50" s="9">
        <f>LCTCBoard!H50+Online!H50+BRCC!H50+BPCC!H50+Delgado!H50+CentLATCC!H50+Fletcher!H50+LDCC!H50+Northshore!H50+Nunez!H50+RPCC!H50+SLCC!H50+Sowela!H50+LTC!H50</f>
        <v>155203249</v>
      </c>
      <c r="I50" s="52">
        <f t="shared" ref="I50:I67" si="11">IF(ISBLANK(H50),"  ",IF(L50&gt;0,H50/L50,IF(H50&gt;0,1,0)))</f>
        <v>0.99899496258967702</v>
      </c>
      <c r="J50" s="53">
        <f>LCTCBoard!J50+Online!J50+BRCC!J50+BPCC!J50+Delgado!J50+CentLATCC!J50+Fletcher!J50+LDCC!J50+Northshore!J50+Nunez!J50+RPCC!J50+SLCC!J50+Sowela!J50+LTC!J50</f>
        <v>156142</v>
      </c>
      <c r="K50" s="54">
        <f t="shared" ref="K50:K67" si="12">IF(ISBLANK(J50),"  ",IF(L50&gt;0,J50/L50,IF(J50&gt;0,1,0)))</f>
        <v>1.0050374103230102E-3</v>
      </c>
      <c r="L50" s="102">
        <f t="shared" ref="L50:L66" si="13">J50+H50</f>
        <v>155359391</v>
      </c>
      <c r="M50" s="56">
        <f>IF(ISBLANK(L50),"  ",IF(L76&gt;0,L50/L76,IF(L50&gt;0,1,0)))</f>
        <v>0.28496606997540963</v>
      </c>
      <c r="N50" s="35"/>
    </row>
    <row r="51" spans="1:14" s="11" customFormat="1" ht="44.25" x14ac:dyDescent="0.55000000000000004">
      <c r="A51" s="41" t="s">
        <v>49</v>
      </c>
      <c r="B51" s="9">
        <f>LCTCBoard!B51+Online!B51+BRCC!B51+BPCC!B51+Delgado!B51+CentLATCC!B51+Fletcher!B51+LDCC!B51+Northshore!B51+Nunez!B51+RPCC!B51+SLCC!B51+Sowela!B51+LTC!B51</f>
        <v>5553353.8800000008</v>
      </c>
      <c r="C51" s="58">
        <f t="shared" si="0"/>
        <v>1</v>
      </c>
      <c r="D51" s="53">
        <f>LCTCBoard!D51+Online!D51+BRCC!D51+BPCC!D51+Delgado!D51+CentLATCC!D51+Fletcher!D51+LDCC!D51+Northshore!D51+Nunez!D51+RPCC!D51+SLCC!D51+Sowela!D51+LTC!D51</f>
        <v>0</v>
      </c>
      <c r="E51" s="60">
        <f t="shared" si="9"/>
        <v>0</v>
      </c>
      <c r="F51" s="103">
        <f t="shared" si="10"/>
        <v>5553353.8800000008</v>
      </c>
      <c r="G51" s="62">
        <f>IF(ISBLANK(F51),"  ",IF(F76&gt;0,F51/F76,IF(F51&gt;0,1,0)))</f>
        <v>1.0112879454018953E-2</v>
      </c>
      <c r="H51" s="9">
        <f>LCTCBoard!H51+Online!H51+BRCC!H51+BPCC!H51+Delgado!H51+CentLATCC!H51+Fletcher!H51+LDCC!H51+Northshore!H51+Nunez!H51+RPCC!H51+SLCC!H51+Sowela!H51+LTC!H51</f>
        <v>5774261</v>
      </c>
      <c r="I51" s="58">
        <f t="shared" si="11"/>
        <v>1</v>
      </c>
      <c r="J51" s="53">
        <f>LCTCBoard!J51+Online!J51+BRCC!J51+BPCC!J51+Delgado!J51+CentLATCC!J51+Fletcher!J51+LDCC!J51+Northshore!J51+Nunez!J51+RPCC!J51+SLCC!J51+Sowela!J51+LTC!J51</f>
        <v>0</v>
      </c>
      <c r="K51" s="60">
        <f t="shared" si="12"/>
        <v>0</v>
      </c>
      <c r="L51" s="103">
        <f t="shared" si="13"/>
        <v>5774261</v>
      </c>
      <c r="M51" s="62">
        <f>IF(ISBLANK(L51),"  ",IF(L76&gt;0,L51/L76,IF(L51&gt;0,1,0)))</f>
        <v>1.0591367883144435E-2</v>
      </c>
      <c r="N51" s="35"/>
    </row>
    <row r="52" spans="1:14" s="11" customFormat="1" ht="44.25" x14ac:dyDescent="0.55000000000000004">
      <c r="A52" s="104" t="s">
        <v>50</v>
      </c>
      <c r="B52" s="9">
        <f>LCTCBoard!B52+Online!B52+BRCC!B52+BPCC!B52+Delgado!B52+CentLATCC!B52+Fletcher!B52+LDCC!B52+Northshore!B52+Nunez!B52+RPCC!B52+SLCC!B52+Sowela!B52+LTC!B52</f>
        <v>812497.52</v>
      </c>
      <c r="C52" s="58">
        <f t="shared" si="0"/>
        <v>9.9474804241925174E-2</v>
      </c>
      <c r="D52" s="53">
        <f>LCTCBoard!D52+Online!D52+BRCC!D52+BPCC!D52+Delgado!D52+CentLATCC!D52+Fletcher!D52+LDCC!D52+Northshore!D52+Nunez!D52+RPCC!D52+SLCC!D52+Sowela!D52+LTC!D52</f>
        <v>7355375</v>
      </c>
      <c r="E52" s="60">
        <f t="shared" si="9"/>
        <v>0.90052519575807488</v>
      </c>
      <c r="F52" s="107">
        <f t="shared" si="10"/>
        <v>8167872.5199999996</v>
      </c>
      <c r="G52" s="62">
        <f>IF(ISBLANK(F52),"  ",IF(F76&gt;0,F52/F76,IF(F52&gt;0,1,0)))</f>
        <v>1.4874022433188427E-2</v>
      </c>
      <c r="H52" s="9">
        <f>LCTCBoard!H52+Online!H52+BRCC!H52+BPCC!H52+Delgado!H52+CentLATCC!H52+Fletcher!H52+LDCC!H52+Northshore!H52+Nunez!H52+RPCC!H52+SLCC!H52+Sowela!H52+LTC!H52</f>
        <v>253567</v>
      </c>
      <c r="I52" s="58">
        <f t="shared" si="11"/>
        <v>2.9485416017664714E-2</v>
      </c>
      <c r="J52" s="53">
        <f>LCTCBoard!J52+Online!J52+BRCC!J52+BPCC!J52+Delgado!J52+CentLATCC!J52+Fletcher!J52+LDCC!J52+Northshore!J52+Nunez!J52+RPCC!J52+SLCC!J52+Sowela!J52+LTC!J52</f>
        <v>8346176</v>
      </c>
      <c r="K52" s="60">
        <f t="shared" si="12"/>
        <v>0.97051458398233525</v>
      </c>
      <c r="L52" s="107">
        <f t="shared" si="13"/>
        <v>8599743</v>
      </c>
      <c r="M52" s="62">
        <f>IF(ISBLANK(L52),"  ",IF(L76&gt;0,L52/L76,IF(L52&gt;0,1,0)))</f>
        <v>1.5773973814743769E-2</v>
      </c>
      <c r="N52" s="35"/>
    </row>
    <row r="53" spans="1:14" s="11" customFormat="1" ht="44.25" x14ac:dyDescent="0.55000000000000004">
      <c r="A53" s="104" t="s">
        <v>51</v>
      </c>
      <c r="B53" s="9">
        <f>LCTCBoard!B53+Online!B53+BRCC!B53+BPCC!B53+Delgado!B53+CentLATCC!B53+Fletcher!B53+LDCC!B53+Northshore!B53+Nunez!B53+RPCC!B53+SLCC!B53+Sowela!B53+LTC!B53</f>
        <v>2571077</v>
      </c>
      <c r="C53" s="58">
        <f t="shared" si="0"/>
        <v>0.72962178572350855</v>
      </c>
      <c r="D53" s="53">
        <f>LCTCBoard!D53+Online!D53+BRCC!D53+BPCC!D53+Delgado!D53+CentLATCC!D53+Fletcher!D53+LDCC!D53+Northshore!D53+Nunez!D53+RPCC!D53+SLCC!D53+Sowela!D53+LTC!D53</f>
        <v>952772</v>
      </c>
      <c r="E53" s="60">
        <f t="shared" si="9"/>
        <v>0.27037821427649139</v>
      </c>
      <c r="F53" s="107">
        <f t="shared" si="10"/>
        <v>3523849</v>
      </c>
      <c r="G53" s="62">
        <f>IF(ISBLANK(F53),"  ",IF(F76&gt;0,F53/F76,IF(F53&gt;0,1,0)))</f>
        <v>6.4170699222872553E-3</v>
      </c>
      <c r="H53" s="9">
        <f>LCTCBoard!H53+Online!H53+BRCC!H53+BPCC!H53+Delgado!H53+CentLATCC!H53+Fletcher!H53+LDCC!H53+Northshore!H53+Nunez!H53+RPCC!H53+SLCC!H53+Sowela!H53+LTC!H53</f>
        <v>2862599</v>
      </c>
      <c r="I53" s="58">
        <f t="shared" si="11"/>
        <v>0.73402251710886413</v>
      </c>
      <c r="J53" s="53">
        <f>LCTCBoard!J53+Online!J53+BRCC!J53+BPCC!J53+Delgado!J53+CentLATCC!J53+Fletcher!J53+LDCC!J53+Northshore!J53+Nunez!J53+RPCC!J53+SLCC!J53+Sowela!J53+LTC!J53</f>
        <v>1037280</v>
      </c>
      <c r="K53" s="60">
        <f t="shared" si="12"/>
        <v>0.26597748289113587</v>
      </c>
      <c r="L53" s="107">
        <f t="shared" si="13"/>
        <v>3899879</v>
      </c>
      <c r="M53" s="62">
        <f>IF(ISBLANK(L53),"  ",IF(L76&gt;0,L53/L76,IF(L53&gt;0,1,0)))</f>
        <v>7.1533055379293456E-3</v>
      </c>
      <c r="N53" s="35"/>
    </row>
    <row r="54" spans="1:14" s="11" customFormat="1" ht="44.25" x14ac:dyDescent="0.55000000000000004">
      <c r="A54" s="104" t="s">
        <v>52</v>
      </c>
      <c r="B54" s="9">
        <f>LCTCBoard!B54+Online!B54+BRCC!B54+BPCC!B54+Delgado!B54+CentLATCC!B54+Fletcher!B54+LDCC!B54+Northshore!B54+Nunez!B54+RPCC!B54+SLCC!B54+Sowela!B54+LTC!B54</f>
        <v>0</v>
      </c>
      <c r="C54" s="58">
        <f>IF(ISBLANK(B54),"  ",IF(F54&gt;0,B54/F54,IF(B54&gt;0,1,0)))</f>
        <v>0</v>
      </c>
      <c r="D54" s="53">
        <f>LCTCBoard!D54+Online!D54+BRCC!D54+BPCC!D54+Delgado!D54+CentLATCC!D54+Fletcher!D54+LDCC!D54+Northshore!D54+Nunez!D54+RPCC!D54+SLCC!D54+Sowela!D54+LTC!D54</f>
        <v>1275277.81</v>
      </c>
      <c r="E54" s="60">
        <f>IF(ISBLANK(D54),"  ",IF(F54&gt;0,D54/F54,IF(D54&gt;0,1,0)))</f>
        <v>1</v>
      </c>
      <c r="F54" s="107">
        <f t="shared" si="10"/>
        <v>1275277.81</v>
      </c>
      <c r="G54" s="62">
        <f>IF(ISBLANK(F54),"  ",IF(F76&gt;0,F54/F76,IF(F54&gt;0,1,0)))</f>
        <v>2.3223318811649882E-3</v>
      </c>
      <c r="H54" s="9">
        <f>LCTCBoard!H54+Online!H54+BRCC!H54+BPCC!H54+Delgado!H54+CentLATCC!H54+Fletcher!H54+LDCC!H54+Northshore!H54+Nunez!H54+RPCC!H54+SLCC!H54+Sowela!H54+LTC!H54</f>
        <v>0</v>
      </c>
      <c r="I54" s="58">
        <f>IF(ISBLANK(H54),"  ",IF(L54&gt;0,H54/L54,IF(H54&gt;0,1,0)))</f>
        <v>0</v>
      </c>
      <c r="J54" s="53">
        <f>LCTCBoard!J54+Online!J54+BRCC!J54+BPCC!J54+Delgado!J54+CentLATCC!J54+Fletcher!J54+LDCC!J54+Northshore!J54+Nunez!J54+RPCC!J54+SLCC!J54+Sowela!J54+LTC!J54</f>
        <v>1311680</v>
      </c>
      <c r="K54" s="60">
        <f>IF(ISBLANK(J54),"  ",IF(L54&gt;0,J54/L54,IF(J54&gt;0,1,0)))</f>
        <v>1</v>
      </c>
      <c r="L54" s="107">
        <f t="shared" si="13"/>
        <v>1311680</v>
      </c>
      <c r="M54" s="62">
        <f>IF(ISBLANK(L54),"  ",IF(L76&gt;0,L54/L76,IF(L54&gt;0,1,0)))</f>
        <v>2.4059330579208134E-3</v>
      </c>
      <c r="N54" s="35"/>
    </row>
    <row r="55" spans="1:14" s="11" customFormat="1" ht="44.25" x14ac:dyDescent="0.55000000000000004">
      <c r="A55" s="41" t="s">
        <v>53</v>
      </c>
      <c r="B55" s="9">
        <f>LCTCBoard!B55+Online!B55+BRCC!B55+BPCC!B55+Delgado!B55+CentLATCC!B55+Fletcher!B55+LDCC!B55+Northshore!B55+Nunez!B55+RPCC!B55+SLCC!B55+Sowela!B55+LTC!B55</f>
        <v>8527216.2100000009</v>
      </c>
      <c r="C55" s="58">
        <f t="shared" si="0"/>
        <v>0.33590492926921472</v>
      </c>
      <c r="D55" s="53">
        <f>LCTCBoard!D55+Online!D55+BRCC!D55+BPCC!D55+Delgado!D55+CentLATCC!D55+Fletcher!D55+LDCC!D55+Northshore!D55+Nunez!D55+RPCC!D55+SLCC!D55+Sowela!D55+LTC!D55</f>
        <v>16858586.34</v>
      </c>
      <c r="E55" s="60">
        <f t="shared" si="9"/>
        <v>0.66409507073078533</v>
      </c>
      <c r="F55" s="103">
        <f t="shared" si="10"/>
        <v>25385802.550000001</v>
      </c>
      <c r="G55" s="62">
        <f>IF(ISBLANK(F55),"  ",IF(F76&gt;0,F55/F76,IF(F55&gt;0,1,0)))</f>
        <v>4.6228561438565643E-2</v>
      </c>
      <c r="H55" s="9">
        <f>LCTCBoard!H55+Online!H55+BRCC!H55+BPCC!H55+Delgado!H55+CentLATCC!H55+Fletcher!H55+LDCC!H55+Northshore!H55+Nunez!H55+RPCC!H55+SLCC!H55+Sowela!H55+LTC!H55</f>
        <v>9130436</v>
      </c>
      <c r="I55" s="58">
        <f t="shared" si="11"/>
        <v>0.33917796103822578</v>
      </c>
      <c r="J55" s="53">
        <f>LCTCBoard!J55+Online!J55+BRCC!J55+BPCC!J55+Delgado!J55+CentLATCC!J55+Fletcher!J55+LDCC!J55+Northshore!J55+Nunez!J55+RPCC!J55+SLCC!J55+Sowela!J55+LTC!J55</f>
        <v>17788872</v>
      </c>
      <c r="K55" s="60">
        <f t="shared" si="12"/>
        <v>0.66082203896177416</v>
      </c>
      <c r="L55" s="103">
        <f t="shared" si="13"/>
        <v>26919308</v>
      </c>
      <c r="M55" s="62">
        <f>IF(ISBLANK(L55),"  ",IF(L76&gt;0,L55/L76,IF(L55&gt;0,1,0)))</f>
        <v>4.937641270245198E-2</v>
      </c>
      <c r="N55" s="35"/>
    </row>
    <row r="56" spans="1:14" s="86" customFormat="1" ht="45" x14ac:dyDescent="0.6">
      <c r="A56" s="94" t="s">
        <v>54</v>
      </c>
      <c r="B56" s="144">
        <f>B55+B53+B52+B51+B50</f>
        <v>157441538.44999999</v>
      </c>
      <c r="C56" s="81">
        <f t="shared" si="0"/>
        <v>0.85144113705746372</v>
      </c>
      <c r="D56" s="145">
        <f>D55+D53+D52+D51+D50</f>
        <v>26195013.34</v>
      </c>
      <c r="E56" s="84">
        <f t="shared" si="9"/>
        <v>0.1416621824394084</v>
      </c>
      <c r="F56" s="108">
        <f>F55+F53+F52+F51+F50+F54</f>
        <v>184911829.60000002</v>
      </c>
      <c r="G56" s="83">
        <f>IF(ISBLANK(F56),"  ",IF(F76&gt;0,F56/F76,IF(F56&gt;0,1,0)))</f>
        <v>0.33673183499101872</v>
      </c>
      <c r="H56" s="144">
        <f>H55+H53+H52+H51+H50</f>
        <v>173224112</v>
      </c>
      <c r="I56" s="81">
        <f t="shared" si="11"/>
        <v>0.86373414030640605</v>
      </c>
      <c r="J56" s="145">
        <f>J55+J53+J52+J51+J50</f>
        <v>27328470</v>
      </c>
      <c r="K56" s="84">
        <f t="shared" si="12"/>
        <v>0.13626585969359398</v>
      </c>
      <c r="L56" s="103">
        <f t="shared" si="13"/>
        <v>200552582</v>
      </c>
      <c r="M56" s="83">
        <f>IF(ISBLANK(L56),"  ",IF(L76&gt;0,L56/L76,IF(L56&gt;0,1,0)))</f>
        <v>0.36786112991367914</v>
      </c>
      <c r="N56" s="85"/>
    </row>
    <row r="57" spans="1:14" s="11" customFormat="1" ht="44.25" x14ac:dyDescent="0.55000000000000004">
      <c r="A57" s="51" t="s">
        <v>55</v>
      </c>
      <c r="B57" s="9">
        <f>LCTCBoard!B57+Online!B57+BRCC!B57+BPCC!B57+Delgado!B57+CentLATCC!B57+Fletcher!B57+LDCC!B57+Northshore!B57+Nunez!B57+RPCC!B57+SLCC!B57+Sowela!B57+LTC!B57</f>
        <v>0</v>
      </c>
      <c r="C57" s="58">
        <f t="shared" si="0"/>
        <v>0</v>
      </c>
      <c r="D57" s="53">
        <f>LCTCBoard!D57+Online!D57+BRCC!D57+BPCC!D57+Delgado!D57+CentLATCC!D57+Fletcher!D57+LDCC!D57+Northshore!D57+Nunez!D57+RPCC!D57+SLCC!D57+Sowela!D57+LTC!D57</f>
        <v>0</v>
      </c>
      <c r="E57" s="60">
        <f t="shared" si="9"/>
        <v>0</v>
      </c>
      <c r="F57" s="111">
        <f t="shared" ref="F57:F66" si="14">D57+B57</f>
        <v>0</v>
      </c>
      <c r="G57" s="62">
        <f>IF(ISBLANK(F57),"  ",IF(F76&gt;0,F57/F76,IF(F57&gt;0,1,0)))</f>
        <v>0</v>
      </c>
      <c r="H57" s="9">
        <f>LCTCBoard!H57+Online!H57+BRCC!H57+BPCC!H57+Delgado!H57+CentLATCC!H57+Fletcher!H57+LDCC!H57+Northshore!H57+Nunez!H57+RPCC!H57+SLCC!H57+Sowela!H57+LTC!H57</f>
        <v>0</v>
      </c>
      <c r="I57" s="58">
        <f t="shared" si="11"/>
        <v>0</v>
      </c>
      <c r="J57" s="53">
        <f>LCTCBoard!J57+Online!J57+BRCC!J57+BPCC!J57+Delgado!J57+CentLATCC!J57+Fletcher!J57+LDCC!J57+Northshore!J57+Nunez!J57+RPCC!J57+SLCC!J57+Sowela!J57+LTC!J57</f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2" t="s">
        <v>56</v>
      </c>
      <c r="B58" s="9">
        <f>LCTCBoard!B58+Online!B58+BRCC!B58+BPCC!B58+Delgado!B58+CentLATCC!B58+Fletcher!B58+LDCC!B58+Northshore!B58+Nunez!B58+RPCC!B58+SLCC!B58+Sowela!B58+LTC!B58</f>
        <v>0</v>
      </c>
      <c r="C58" s="58">
        <f t="shared" si="0"/>
        <v>0</v>
      </c>
      <c r="D58" s="53">
        <f>LCTCBoard!D58+Online!D58+BRCC!D58+BPCC!D58+Delgado!D58+CentLATCC!D58+Fletcher!D58+LDCC!D58+Northshore!D58+Nunez!D58+RPCC!D58+SLCC!D58+Sowela!D58+LTC!D58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LCTCBoard!H58+Online!H58+BRCC!H58+BPCC!H58+Delgado!H58+CentLATCC!H58+Fletcher!H58+LDCC!H58+Northshore!H58+Nunez!H58+RPCC!H58+SLCC!H58+Sowela!H58+LTC!H58</f>
        <v>0</v>
      </c>
      <c r="I58" s="58">
        <f t="shared" si="11"/>
        <v>0</v>
      </c>
      <c r="J58" s="53">
        <f>LCTCBoard!J58+Online!J58+BRCC!J58+BPCC!J58+Delgado!J58+CentLATCC!J58+Fletcher!J58+LDCC!J58+Northshore!J58+Nunez!J58+RPCC!J58+SLCC!J58+Sowela!J58+LTC!J58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35"/>
    </row>
    <row r="59" spans="1:14" s="11" customFormat="1" ht="44.25" x14ac:dyDescent="0.55000000000000004">
      <c r="A59" s="90" t="s">
        <v>57</v>
      </c>
      <c r="B59" s="9">
        <f>LCTCBoard!B59+Online!B59+BRCC!B59+BPCC!B59+Delgado!B59+CentLATCC!B59+Fletcher!B59+LDCC!B59+Northshore!B59+Nunez!B59+RPCC!B59+SLCC!B59+Sowela!B59+LTC!B59</f>
        <v>97591</v>
      </c>
      <c r="C59" s="58">
        <f t="shared" si="0"/>
        <v>0.57293568556080665</v>
      </c>
      <c r="D59" s="53">
        <f>LCTCBoard!D59+Online!D59+BRCC!D59+BPCC!D59+Delgado!D59+CentLATCC!D59+Fletcher!D59+LDCC!D59+Northshore!D59+Nunez!D59+RPCC!D59+SLCC!D59+Sowela!D59+LTC!D59</f>
        <v>72744</v>
      </c>
      <c r="E59" s="60">
        <f t="shared" si="9"/>
        <v>0.42706431443919335</v>
      </c>
      <c r="F59" s="44">
        <f t="shared" si="14"/>
        <v>170335</v>
      </c>
      <c r="G59" s="62">
        <f>IF(ISBLANK(F59),"  ",IF(F76&gt;0,F59/F76,IF(F59&gt;0,1,0)))</f>
        <v>3.1018684546721485E-4</v>
      </c>
      <c r="H59" s="9">
        <f>LCTCBoard!H59+Online!H59+BRCC!H59+BPCC!H59+Delgado!H59+CentLATCC!H59+Fletcher!H59+LDCC!H59+Northshore!H59+Nunez!H59+RPCC!H59+SLCC!H59+Sowela!H59+LTC!H59</f>
        <v>96483</v>
      </c>
      <c r="I59" s="58">
        <f t="shared" si="11"/>
        <v>0.97474313771051591</v>
      </c>
      <c r="J59" s="53">
        <f>LCTCBoard!J59+Online!J59+BRCC!J59+BPCC!J59+Delgado!J59+CentLATCC!J59+Fletcher!J59+LDCC!J59+Northshore!J59+Nunez!J59+RPCC!J59+SLCC!J59+Sowela!J59+LTC!J59</f>
        <v>2500</v>
      </c>
      <c r="K59" s="60">
        <f t="shared" si="12"/>
        <v>2.5256862289484053E-2</v>
      </c>
      <c r="L59" s="44">
        <f t="shared" si="13"/>
        <v>98983</v>
      </c>
      <c r="M59" s="62">
        <f>IF(ISBLANK(L59),"  ",IF(L76&gt;0,L59/L76,IF(L59&gt;0,1,0)))</f>
        <v>1.8155836169810919E-4</v>
      </c>
      <c r="N59" s="35"/>
    </row>
    <row r="60" spans="1:14" s="11" customFormat="1" ht="44.25" x14ac:dyDescent="0.55000000000000004">
      <c r="A60" s="89" t="s">
        <v>58</v>
      </c>
      <c r="B60" s="9">
        <f>LCTCBoard!B60+Online!B60+BRCC!B60+BPCC!B60+Delgado!B60+CentLATCC!B60+Fletcher!B60+LDCC!B60+Northshore!B60+Nunez!B60+RPCC!B60+SLCC!B60+Sowela!B60+LTC!B60</f>
        <v>0</v>
      </c>
      <c r="C60" s="58">
        <f t="shared" si="0"/>
        <v>0</v>
      </c>
      <c r="D60" s="53">
        <f>LCTCBoard!D60+Online!D60+BRCC!D60+BPCC!D60+Delgado!D60+CentLATCC!D60+Fletcher!D60+LDCC!D60+Northshore!D60+Nunez!D60+RPCC!D60+SLCC!D60+Sowela!D60+LTC!D60</f>
        <v>17811280.170000002</v>
      </c>
      <c r="E60" s="60">
        <f t="shared" si="9"/>
        <v>1</v>
      </c>
      <c r="F60" s="79">
        <f t="shared" si="14"/>
        <v>17811280.170000002</v>
      </c>
      <c r="G60" s="62">
        <f>IF(ISBLANK(F60),"  ",IF(F76&gt;0,F60/F76,IF(F60&gt;0,1,0)))</f>
        <v>3.2435053334106664E-2</v>
      </c>
      <c r="H60" s="9">
        <f>LCTCBoard!H60+Online!H60+BRCC!H60+BPCC!H60+Delgado!H60+CentLATCC!H60+Fletcher!H60+LDCC!H60+Northshore!H60+Nunez!H60+RPCC!H60+SLCC!H60+Sowela!H60+LTC!H60</f>
        <v>0</v>
      </c>
      <c r="I60" s="58">
        <f t="shared" si="11"/>
        <v>0</v>
      </c>
      <c r="J60" s="53">
        <f>LCTCBoard!J60+Online!J60+BRCC!J60+BPCC!J60+Delgado!J60+CentLATCC!J60+Fletcher!J60+LDCC!J60+Northshore!J60+Nunez!J60+RPCC!J60+SLCC!J60+Sowela!J60+LTC!J60</f>
        <v>15070679</v>
      </c>
      <c r="K60" s="60">
        <f t="shared" si="12"/>
        <v>1</v>
      </c>
      <c r="L60" s="79">
        <f t="shared" si="13"/>
        <v>15070679</v>
      </c>
      <c r="M60" s="62">
        <f>IF(ISBLANK(L60),"  ",IF(L76&gt;0,L60/L76,IF(L60&gt;0,1,0)))</f>
        <v>2.7643209328047227E-2</v>
      </c>
      <c r="N60" s="35"/>
    </row>
    <row r="61" spans="1:14" s="11" customFormat="1" ht="44.25" x14ac:dyDescent="0.55000000000000004">
      <c r="A61" s="113" t="s">
        <v>59</v>
      </c>
      <c r="B61" s="9">
        <f>LCTCBoard!B61+Online!B61+BRCC!B61+BPCC!B61+Delgado!B61+CentLATCC!B61+Fletcher!B61+LDCC!B61+Northshore!B61+Nunez!B61+RPCC!B61+SLCC!B61+Sowela!B61+LTC!B61</f>
        <v>0</v>
      </c>
      <c r="C61" s="58">
        <f t="shared" si="0"/>
        <v>0</v>
      </c>
      <c r="D61" s="53">
        <f>LCTCBoard!D61+Online!D61+BRCC!D61+BPCC!D61+Delgado!D61+CentLATCC!D61+Fletcher!D61+LDCC!D61+Northshore!D61+Nunez!D61+RPCC!D61+SLCC!D61+Sowela!D61+LTC!D61</f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9">
        <f>LCTCBoard!H61+Online!H61+BRCC!H61+BPCC!H61+Delgado!H61+CentLATCC!H61+Fletcher!H61+LDCC!H61+Northshore!H61+Nunez!H61+RPCC!H61+SLCC!H61+Sowela!H61+LTC!H61</f>
        <v>0</v>
      </c>
      <c r="I61" s="58">
        <f t="shared" si="11"/>
        <v>0</v>
      </c>
      <c r="J61" s="53">
        <f>LCTCBoard!J61+Online!J61+BRCC!J61+BPCC!J61+Delgado!J61+CentLATCC!J61+Fletcher!J61+LDCC!J61+Northshore!J61+Nunez!J61+RPCC!J61+SLCC!J61+Sowela!J61+LTC!J61</f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35"/>
    </row>
    <row r="62" spans="1:14" s="11" customFormat="1" ht="44.25" x14ac:dyDescent="0.55000000000000004">
      <c r="A62" s="113" t="s">
        <v>60</v>
      </c>
      <c r="B62" s="9">
        <f>LCTCBoard!B62+Online!B62+BRCC!B62+BPCC!B62+Delgado!B62+CentLATCC!B62+Fletcher!B62+LDCC!B62+Northshore!B62+Nunez!B62+RPCC!B62+SLCC!B62+Sowela!B62+LTC!B62</f>
        <v>0</v>
      </c>
      <c r="C62" s="58">
        <f t="shared" si="0"/>
        <v>0</v>
      </c>
      <c r="D62" s="53">
        <f>LCTCBoard!D62+Online!D62+BRCC!D62+BPCC!D62+Delgado!D62+CentLATCC!D62+Fletcher!D62+LDCC!D62+Northshore!D62+Nunez!D62+RPCC!D62+SLCC!D62+Sowela!D62+LTC!D62</f>
        <v>44849.249999999942</v>
      </c>
      <c r="E62" s="60">
        <f t="shared" si="9"/>
        <v>1</v>
      </c>
      <c r="F62" s="44">
        <f t="shared" si="14"/>
        <v>44849.249999999942</v>
      </c>
      <c r="G62" s="62">
        <f>IF(ISBLANK(F62),"  ",IF(F76&gt;0,F62/F76,IF(F62&gt;0,1,0)))</f>
        <v>8.1672277447796806E-5</v>
      </c>
      <c r="H62" s="9">
        <f>LCTCBoard!H62+Online!H62+BRCC!H62+BPCC!H62+Delgado!H62+CentLATCC!H62+Fletcher!H62+LDCC!H62+Northshore!H62+Nunez!H62+RPCC!H62+SLCC!H62+Sowela!H62+LTC!H62</f>
        <v>0</v>
      </c>
      <c r="I62" s="58">
        <f t="shared" si="11"/>
        <v>0</v>
      </c>
      <c r="J62" s="53">
        <f>LCTCBoard!J62+Online!J62+BRCC!J62+BPCC!J62+Delgado!J62+CentLATCC!J62+Fletcher!J62+LDCC!J62+Northshore!J62+Nunez!J62+RPCC!J62+SLCC!J62+Sowela!J62+LTC!J62</f>
        <v>48414</v>
      </c>
      <c r="K62" s="60">
        <f t="shared" si="12"/>
        <v>1</v>
      </c>
      <c r="L62" s="44">
        <f t="shared" si="13"/>
        <v>48414</v>
      </c>
      <c r="M62" s="62">
        <f>IF(ISBLANK(L62),"  ",IF(L76&gt;0,L62/L76,IF(L62&gt;0,1,0)))</f>
        <v>8.8802789602782892E-5</v>
      </c>
      <c r="N62" s="35"/>
    </row>
    <row r="63" spans="1:14" s="11" customFormat="1" ht="44.25" x14ac:dyDescent="0.55000000000000004">
      <c r="A63" s="114" t="s">
        <v>61</v>
      </c>
      <c r="B63" s="9">
        <f>LCTCBoard!B63+Online!B63+BRCC!B63+BPCC!B63+Delgado!B63+CentLATCC!B63+Fletcher!B63+LDCC!B63+Northshore!B63+Nunez!B63+RPCC!B63+SLCC!B63+Sowela!B63+LTC!B63</f>
        <v>0</v>
      </c>
      <c r="C63" s="58">
        <f t="shared" si="0"/>
        <v>0</v>
      </c>
      <c r="D63" s="53">
        <f>LCTCBoard!D63+Online!D63+BRCC!D63+BPCC!D63+Delgado!D63+CentLATCC!D63+Fletcher!D63+LDCC!D63+Northshore!D63+Nunez!D63+RPCC!D63+SLCC!D63+Sowela!D63+LTC!D63</f>
        <v>2532277</v>
      </c>
      <c r="E63" s="60">
        <f t="shared" si="9"/>
        <v>1</v>
      </c>
      <c r="F63" s="44">
        <f t="shared" si="14"/>
        <v>2532277</v>
      </c>
      <c r="G63" s="62">
        <f>IF(ISBLANK(F63),"  ",IF(F76&gt;0,F63/F76,IF(F63&gt;0,1,0)))</f>
        <v>4.611377664479892E-3</v>
      </c>
      <c r="H63" s="9">
        <f>LCTCBoard!H63+Online!H63+BRCC!H63+BPCC!H63+Delgado!H63+CentLATCC!H63+Fletcher!H63+LDCC!H63+Northshore!H63+Nunez!H63+RPCC!H63+SLCC!H63+Sowela!H63+LTC!H63</f>
        <v>0</v>
      </c>
      <c r="I63" s="58">
        <f t="shared" si="11"/>
        <v>0</v>
      </c>
      <c r="J63" s="53">
        <f>LCTCBoard!J63+Online!J63+BRCC!J63+BPCC!J63+Delgado!J63+CentLATCC!J63+Fletcher!J63+LDCC!J63+Northshore!J63+Nunez!J63+RPCC!J63+SLCC!J63+Sowela!J63+LTC!J63</f>
        <v>2606051</v>
      </c>
      <c r="K63" s="60">
        <f t="shared" si="12"/>
        <v>1</v>
      </c>
      <c r="L63" s="44">
        <f t="shared" si="13"/>
        <v>2606051</v>
      </c>
      <c r="M63" s="62">
        <f>IF(ISBLANK(L63),"  ",IF(L76&gt;0,L63/L76,IF(L63&gt;0,1,0)))</f>
        <v>4.7801172934920054E-3</v>
      </c>
      <c r="N63" s="35"/>
    </row>
    <row r="64" spans="1:14" s="11" customFormat="1" ht="44.25" x14ac:dyDescent="0.55000000000000004">
      <c r="A64" s="114" t="s">
        <v>62</v>
      </c>
      <c r="B64" s="9">
        <f>LCTCBoard!B64+Online!B64+BRCC!B64+BPCC!B64+Delgado!B64+CentLATCC!B64+Fletcher!B64+LDCC!B64+Northshore!B64+Nunez!B64+RPCC!B64+SLCC!B64+Sowela!B64+LTC!B64</f>
        <v>0</v>
      </c>
      <c r="C64" s="58">
        <f t="shared" si="0"/>
        <v>0</v>
      </c>
      <c r="D64" s="53">
        <f>LCTCBoard!D64+Online!D64+BRCC!D64+BPCC!D64+Delgado!D64+CentLATCC!D64+Fletcher!D64+LDCC!D64+Northshore!D64+Nunez!D64+RPCC!D64+SLCC!D64+Sowela!D64+LTC!D64</f>
        <v>60667.18</v>
      </c>
      <c r="E64" s="60">
        <f t="shared" si="9"/>
        <v>1</v>
      </c>
      <c r="F64" s="44">
        <f t="shared" si="14"/>
        <v>60667.18</v>
      </c>
      <c r="G64" s="62">
        <f>IF(ISBLANK(F64),"  ",IF(F76&gt;0,F64/F76,IF(F64&gt;0,1,0)))</f>
        <v>1.1047736042264777E-4</v>
      </c>
      <c r="H64" s="9">
        <f>LCTCBoard!H64+Online!H64+BRCC!H64+BPCC!H64+Delgado!H64+CentLATCC!H64+Fletcher!H64+LDCC!H64+Northshore!H64+Nunez!H64+RPCC!H64+SLCC!H64+Sowela!H64+LTC!H64</f>
        <v>0</v>
      </c>
      <c r="I64" s="58">
        <f t="shared" si="11"/>
        <v>0</v>
      </c>
      <c r="J64" s="53">
        <f>LCTCBoard!J64+Online!J64+BRCC!J64+BPCC!J64+Delgado!J64+CentLATCC!J64+Fletcher!J64+LDCC!J64+Northshore!J64+Nunez!J64+RPCC!J64+SLCC!J64+Sowela!J64+LTC!J64</f>
        <v>45550</v>
      </c>
      <c r="K64" s="60">
        <f t="shared" si="12"/>
        <v>1</v>
      </c>
      <c r="L64" s="44">
        <f t="shared" si="13"/>
        <v>45550</v>
      </c>
      <c r="M64" s="62">
        <f>IF(ISBLANK(L64),"  ",IF(L76&gt;0,L64/L76,IF(L64&gt;0,1,0)))</f>
        <v>8.35495324990036E-5</v>
      </c>
      <c r="N64" s="35"/>
    </row>
    <row r="65" spans="1:14" s="11" customFormat="1" ht="44.25" x14ac:dyDescent="0.55000000000000004">
      <c r="A65" s="90" t="s">
        <v>63</v>
      </c>
      <c r="B65" s="9">
        <f>LCTCBoard!B65+Online!B65+BRCC!B65+BPCC!B65+Delgado!B65+CentLATCC!B65+Fletcher!B65+LDCC!B65+Northshore!B65+Nunez!B65+RPCC!B65+SLCC!B65+Sowela!B65+LTC!B65</f>
        <v>0</v>
      </c>
      <c r="C65" s="58">
        <f t="shared" si="0"/>
        <v>0</v>
      </c>
      <c r="D65" s="53">
        <f>LCTCBoard!D65+Online!D65+BRCC!D65+BPCC!D65+Delgado!D65+CentLATCC!D65+Fletcher!D65+LDCC!D65+Northshore!D65+Nunez!D65+RPCC!D65+SLCC!D65+Sowela!D65+LTC!D65</f>
        <v>6632565.9900000002</v>
      </c>
      <c r="E65" s="60">
        <f t="shared" si="9"/>
        <v>1</v>
      </c>
      <c r="F65" s="44">
        <f t="shared" si="14"/>
        <v>6632565.9900000002</v>
      </c>
      <c r="G65" s="62">
        <f>IF(ISBLANK(F65),"  ",IF(F76&gt;0,F65/F76,IF(F65&gt;0,1,0)))</f>
        <v>1.2078167856231749E-2</v>
      </c>
      <c r="H65" s="9">
        <f>LCTCBoard!H65+Online!H65+BRCC!H65+BPCC!H65+Delgado!H65+CentLATCC!H65+Fletcher!H65+LDCC!H65+Northshore!H65+Nunez!H65+RPCC!H65+SLCC!H65+Sowela!H65+LTC!H65</f>
        <v>0</v>
      </c>
      <c r="I65" s="58">
        <f t="shared" si="11"/>
        <v>0</v>
      </c>
      <c r="J65" s="53">
        <f>LCTCBoard!J65+Online!J65+BRCC!J65+BPCC!J65+Delgado!J65+CentLATCC!J65+Fletcher!J65+LDCC!J65+Northshore!J65+Nunez!J65+RPCC!J65+SLCC!J65+Sowela!J65+LTC!J65</f>
        <v>6156536</v>
      </c>
      <c r="K65" s="60">
        <f t="shared" si="12"/>
        <v>1</v>
      </c>
      <c r="L65" s="44">
        <f t="shared" si="13"/>
        <v>6156536</v>
      </c>
      <c r="M65" s="62">
        <f>IF(ISBLANK(L65),"  ",IF(L76&gt;0,L65/L76,IF(L65&gt;0,1,0)))</f>
        <v>1.1292551144089696E-2</v>
      </c>
      <c r="N65" s="35"/>
    </row>
    <row r="66" spans="1:14" s="11" customFormat="1" ht="44.25" x14ac:dyDescent="0.55000000000000004">
      <c r="A66" s="89" t="s">
        <v>64</v>
      </c>
      <c r="B66" s="9">
        <f>LCTCBoard!B66+Online!B66+BRCC!B66+BPCC!B66+Delgado!B66+CentLATCC!B66+Fletcher!B66+LDCC!B66+Northshore!B66+Nunez!B66+RPCC!B66+SLCC!B66+Sowela!B66+LTC!B66</f>
        <v>1179520.68</v>
      </c>
      <c r="C66" s="58">
        <f t="shared" si="0"/>
        <v>0.50857213376594934</v>
      </c>
      <c r="D66" s="53">
        <f>LCTCBoard!D66+Online!D66+BRCC!D66+BPCC!D66+Delgado!D66+CentLATCC!D66+Fletcher!D66+LDCC!D66+Northshore!D66+Nunez!D66+RPCC!D66+SLCC!D66+Sowela!D66+LTC!D66</f>
        <v>1139758.3400000001</v>
      </c>
      <c r="E66" s="60">
        <f t="shared" si="9"/>
        <v>0.49142786623405066</v>
      </c>
      <c r="F66" s="44">
        <f t="shared" si="14"/>
        <v>2319279.02</v>
      </c>
      <c r="G66" s="62">
        <f>IF(ISBLANK(F66),"  ",IF(F76&gt;0,F66/F76,IF(F66&gt;0,1,0)))</f>
        <v>4.2234998266480377E-3</v>
      </c>
      <c r="H66" s="9">
        <f>LCTCBoard!H66+Online!H66+BRCC!H66+BPCC!H66+Delgado!H66+CentLATCC!H66+Fletcher!H66+LDCC!H66+Northshore!H66+Nunez!H66+RPCC!H66+SLCC!H66+Sowela!H66+LTC!H66</f>
        <v>1249056</v>
      </c>
      <c r="I66" s="58">
        <f t="shared" si="11"/>
        <v>0.51231637009158115</v>
      </c>
      <c r="J66" s="53">
        <f>LCTCBoard!J66+Online!J66+BRCC!J66+BPCC!J66+Delgado!J66+CentLATCC!J66+Fletcher!J66+LDCC!J66+Northshore!J66+Nunez!J66+RPCC!J66+SLCC!J66+Sowela!J66+LTC!J66</f>
        <v>1189000</v>
      </c>
      <c r="K66" s="60">
        <f t="shared" si="12"/>
        <v>0.48768362990841885</v>
      </c>
      <c r="L66" s="44">
        <f t="shared" si="13"/>
        <v>2438056</v>
      </c>
      <c r="M66" s="62">
        <f>IF(ISBLANK(L66),"  ",IF(L76&gt;0,L66/L76,IF(L66&gt;0,1,0)))</f>
        <v>4.4719745116660976E-3</v>
      </c>
      <c r="N66" s="35"/>
    </row>
    <row r="67" spans="1:14" s="86" customFormat="1" ht="45" x14ac:dyDescent="0.6">
      <c r="A67" s="115" t="s">
        <v>65</v>
      </c>
      <c r="B67" s="91">
        <f>B66+B65+B64+B63+B62+B61+B60+B59+B58+B57+B56</f>
        <v>158718650.13</v>
      </c>
      <c r="C67" s="81">
        <f t="shared" si="0"/>
        <v>0.74000544823667436</v>
      </c>
      <c r="D67" s="92">
        <f>D66+D65+D64+D63+D62+D61+D60+D59+D58+D57+D56</f>
        <v>54489155.269999996</v>
      </c>
      <c r="E67" s="84">
        <f t="shared" si="9"/>
        <v>0.25404873174379794</v>
      </c>
      <c r="F67" s="91">
        <f>F66+F65+F64+F63+F62+F61+F60+F59+F58+F57+F56</f>
        <v>214483083.21000004</v>
      </c>
      <c r="G67" s="83">
        <f>IF(ISBLANK(F67),"  ",IF(F76&gt;0,F67/F76,IF(F67&gt;0,1,0)))</f>
        <v>0.39058227015582275</v>
      </c>
      <c r="H67" s="91">
        <f>H66+H65+H64+H63+H62+H61+H60+H59+H58+H57+H56</f>
        <v>174569651</v>
      </c>
      <c r="I67" s="81">
        <f t="shared" si="11"/>
        <v>0.7689722160757132</v>
      </c>
      <c r="J67" s="92">
        <f>J66+J65+J64+J63+J62+J61+J60+J59+J58+J57+J56</f>
        <v>52447200</v>
      </c>
      <c r="K67" s="84">
        <f t="shared" si="12"/>
        <v>0.23102778392428674</v>
      </c>
      <c r="L67" s="91">
        <f>L66+L65+L64+L63+L62+L61+L60+L59+L58+L57+L56</f>
        <v>227016851</v>
      </c>
      <c r="M67" s="83">
        <f>IF(ISBLANK(L67),"  ",IF(L76&gt;0,L67/L76,IF(L67&gt;0,1,0)))</f>
        <v>0.41640289287477406</v>
      </c>
      <c r="N67" s="85"/>
    </row>
    <row r="68" spans="1:14" s="11" customFormat="1" ht="45" x14ac:dyDescent="0.6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 x14ac:dyDescent="0.55000000000000004">
      <c r="A69" s="116" t="s">
        <v>67</v>
      </c>
      <c r="B69" s="9">
        <f>LCTCBoard!B69+Online!B69+BRCC!B69+BPCC!B69+Delgado!B69+CentLATCC!B69+Fletcher!B69+LDCC!B69+Northshore!B69+Nunez!B69+RPCC!B69+SLCC!B69+Sowela!B69+LTC!B69</f>
        <v>0</v>
      </c>
      <c r="C69" s="52">
        <f t="shared" si="0"/>
        <v>0</v>
      </c>
      <c r="D69" s="53">
        <f>LCTCBoard!D69+Online!D69+BRCC!D69+BPCC!D69+Delgado!D69+CentLATCC!D69+Fletcher!D69+LDCC!D69+Northshore!D69+Nunez!D69+RPCC!D69+SLCC!D69+Sowela!D69+LTC!D69</f>
        <v>243962</v>
      </c>
      <c r="E69" s="54">
        <f>IF(ISBLANK(D69),"  ",IF(F69&gt;0,D69/F69,IF(D69&gt;0,1,0)))</f>
        <v>1</v>
      </c>
      <c r="F69" s="68">
        <f>D69+B69</f>
        <v>243962</v>
      </c>
      <c r="G69" s="56">
        <f>IF(ISBLANK(F69),"  ",IF(F76&gt;0,F69/F76,IF(F69&gt;0,1,0)))</f>
        <v>4.4426455627952373E-4</v>
      </c>
      <c r="H69" s="9">
        <f>LCTCBoard!H69+Online!H69+BRCC!H69+BPCC!H69+Delgado!H69+CentLATCC!H69+Fletcher!H69+LDCC!H69+Northshore!H69+Nunez!H69+RPCC!H69+SLCC!H69+Sowela!H69+LTC!H69</f>
        <v>0</v>
      </c>
      <c r="I69" s="52">
        <f>IF(ISBLANK(H69),"  ",IF(L69&gt;0,H69/L69,IF(H69&gt;0,1,0)))</f>
        <v>0</v>
      </c>
      <c r="J69" s="53">
        <f>LCTCBoard!J69+Online!J69+BRCC!J69+BPCC!J69+Delgado!J69+CentLATCC!J69+Fletcher!J69+LDCC!J69+Northshore!J69+Nunez!J69+RPCC!J69+SLCC!J69+Sowela!J69+LTC!J69</f>
        <v>1476</v>
      </c>
      <c r="K69" s="54">
        <f>IF(ISBLANK(J69),"  ",IF(L69&gt;0,J69/L69,IF(J69&gt;0,1,0)))</f>
        <v>1</v>
      </c>
      <c r="L69" s="68">
        <f>J69+H69</f>
        <v>1476</v>
      </c>
      <c r="M69" s="56">
        <f>IF(ISBLANK(L69),"  ",IF(L76&gt;0,L69/L76,IF(L69&gt;0,1,0)))</f>
        <v>2.7073350157745184E-6</v>
      </c>
    </row>
    <row r="70" spans="1:14" s="11" customFormat="1" ht="44.25" x14ac:dyDescent="0.55000000000000004">
      <c r="A70" s="41" t="s">
        <v>68</v>
      </c>
      <c r="B70" s="9">
        <f>LCTCBoard!B70+Online!B70+BRCC!B70+BPCC!B70+Delgado!B70+CentLATCC!B70+Fletcher!B70+LDCC!B70+Northshore!B70+Nunez!B70+RPCC!B70+SLCC!B70+Sowela!B70+LTC!B70</f>
        <v>0</v>
      </c>
      <c r="C70" s="58">
        <f t="shared" si="0"/>
        <v>0</v>
      </c>
      <c r="D70" s="53">
        <f>LCTCBoard!D70+Online!D70+BRCC!D70+BPCC!D70+Delgado!D70+CentLATCC!D70+Fletcher!D70+LDCC!D70+Northshore!D70+Nunez!D70+RPCC!D70+SLCC!D70+Sowela!D70+LTC!D70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LCTCBoard!H70+Online!H70+BRCC!H70+BPCC!H70+Delgado!H70+CentLATCC!H70+Fletcher!H70+LDCC!H70+Northshore!H70+Nunez!H70+RPCC!H70+SLCC!H70+Sowela!H70+LTC!H70</f>
        <v>0</v>
      </c>
      <c r="I70" s="58">
        <f>IF(ISBLANK(H70),"  ",IF(L70&gt;0,H70/L70,IF(H70&gt;0,1,0)))</f>
        <v>0</v>
      </c>
      <c r="J70" s="53">
        <f>LCTCBoard!J70+Online!J70+BRCC!J70+BPCC!J70+Delgado!J70+CentLATCC!J70+Fletcher!J70+LDCC!J70+Northshore!J70+Nunez!J70+RPCC!J70+SLCC!J70+Sowela!J70+LTC!J70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7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 x14ac:dyDescent="0.55000000000000004">
      <c r="A72" s="90" t="s">
        <v>70</v>
      </c>
      <c r="B72" s="9">
        <f>LCTCBoard!B72+Online!B72+BRCC!B72+BPCC!B72+Delgado!B72+CentLATCC!B72+Fletcher!B72+LDCC!B72+Northshore!B72+Nunez!B72+RPCC!B72+SLCC!B72+Sowela!B72+LTC!B72</f>
        <v>0</v>
      </c>
      <c r="C72" s="52">
        <f t="shared" si="0"/>
        <v>0</v>
      </c>
      <c r="D72" s="53">
        <f>LCTCBoard!D72+Online!D72+BRCC!D72+BPCC!D72+Delgado!D72+CentLATCC!D72+Fletcher!D72+LDCC!D72+Northshore!D72+Nunez!D72+RPCC!D72+SLCC!D72+Sowela!D72+LTC!D72</f>
        <v>133217495</v>
      </c>
      <c r="E72" s="54">
        <f>IF(ISBLANK(D72),"  ",IF(F72&gt;0,D72/F72,IF(D72&gt;0,1,0)))</f>
        <v>1</v>
      </c>
      <c r="F72" s="68">
        <f>D72+B72</f>
        <v>133217495</v>
      </c>
      <c r="G72" s="56">
        <f>IF(ISBLANK(F72),"  ",IF(F76&gt;0,F72/F76,IF(F72&gt;0,1,0)))</f>
        <v>0.24259438480109471</v>
      </c>
      <c r="H72" s="9">
        <f>LCTCBoard!H72+Online!H72+BRCC!H72+BPCC!H72+Delgado!H72+CentLATCC!H72+Fletcher!H72+LDCC!H72+Northshore!H72+Nunez!H72+RPCC!H72+SLCC!H72+Sowela!H72+LTC!H72</f>
        <v>0</v>
      </c>
      <c r="I72" s="52">
        <f>IF(ISBLANK(H72),"  ",IF(L72&gt;0,H72/L72,IF(H72&gt;0,1,0)))</f>
        <v>0</v>
      </c>
      <c r="J72" s="53">
        <f>LCTCBoard!J72+Online!J72+BRCC!J72+BPCC!J72+Delgado!J72+CentLATCC!J72+Fletcher!J72+LDCC!J72+Northshore!J72+Nunez!J72+RPCC!J72+SLCC!J72+Sowela!J72+LTC!J72</f>
        <v>119683831</v>
      </c>
      <c r="K72" s="54">
        <f>IF(ISBLANK(J72),"  ",IF(L72&gt;0,J72/L72,IF(J72&gt;0,1,0)))</f>
        <v>1</v>
      </c>
      <c r="L72" s="68">
        <f>J72+H72</f>
        <v>119683831</v>
      </c>
      <c r="M72" s="56">
        <f>IF(ISBLANK(L72),"  ",IF(L76&gt;0,L72/L76,IF(L72&gt;0,1,0)))</f>
        <v>0.21952860873193755</v>
      </c>
    </row>
    <row r="73" spans="1:14" s="11" customFormat="1" ht="44.25" x14ac:dyDescent="0.55000000000000004">
      <c r="A73" s="41" t="s">
        <v>71</v>
      </c>
      <c r="B73" s="9">
        <f>LCTCBoard!B73+Online!B73+BRCC!B73+BPCC!B73+Delgado!B73+CentLATCC!B73+Fletcher!B73+LDCC!B73+Northshore!B73+Nunez!B73+RPCC!B73+SLCC!B73+Sowela!B73+LTC!B73</f>
        <v>0</v>
      </c>
      <c r="C73" s="58">
        <f t="shared" si="0"/>
        <v>0</v>
      </c>
      <c r="D73" s="53">
        <f>LCTCBoard!D73+Online!D73+BRCC!D73+BPCC!D73+Delgado!D73+CentLATCC!D73+Fletcher!D73+LDCC!D73+Northshore!D73+Nunez!D73+RPCC!D73+SLCC!D73+Sowela!D73+LTC!D73</f>
        <v>62426520</v>
      </c>
      <c r="E73" s="60">
        <f>IF(ISBLANK(D73),"  ",IF(F73&gt;0,D73/F73,IF(D73&gt;0,1,0)))</f>
        <v>1</v>
      </c>
      <c r="F73" s="44">
        <f>D73+B73</f>
        <v>62426520</v>
      </c>
      <c r="G73" s="62">
        <f>IF(ISBLANK(F73),"  ",IF(F76&gt;0,F73/F76,IF(F73&gt;0,1,0)))</f>
        <v>0.1136811889059559</v>
      </c>
      <c r="H73" s="9">
        <f>LCTCBoard!H73+Online!H73+BRCC!H73+BPCC!H73+Delgado!H73+CentLATCC!H73+Fletcher!H73+LDCC!H73+Northshore!H73+Nunez!H73+RPCC!H73+SLCC!H73+Sowela!H73+LTC!H73</f>
        <v>0</v>
      </c>
      <c r="I73" s="58">
        <f>IF(ISBLANK(H73),"  ",IF(L73&gt;0,H73/L73,IF(H73&gt;0,1,0)))</f>
        <v>0</v>
      </c>
      <c r="J73" s="53">
        <f>LCTCBoard!J73+Online!J73+BRCC!J73+BPCC!J73+Delgado!J73+CentLATCC!J73+Fletcher!J73+LDCC!J73+Northshore!J73+Nunez!J73+RPCC!J73+SLCC!J73+Sowela!J73+LTC!J73</f>
        <v>64200418</v>
      </c>
      <c r="K73" s="60">
        <f>IF(ISBLANK(J73),"  ",IF(L73&gt;0,J73/L73,IF(J73&gt;0,1,0)))</f>
        <v>1</v>
      </c>
      <c r="L73" s="44">
        <f>J73+H73</f>
        <v>64200418</v>
      </c>
      <c r="M73" s="62">
        <f>IF(ISBLANK(L73),"  ",IF(L76&gt;0,L73/L76,IF(L73&gt;0,1,0)))</f>
        <v>0.11775883447070508</v>
      </c>
    </row>
    <row r="74" spans="1:14" s="86" customFormat="1" ht="45" x14ac:dyDescent="0.6">
      <c r="A74" s="87" t="s">
        <v>72</v>
      </c>
      <c r="B74" s="118">
        <f>B73+B72+B70+B69</f>
        <v>0</v>
      </c>
      <c r="C74" s="81">
        <f t="shared" si="0"/>
        <v>0</v>
      </c>
      <c r="D74" s="96">
        <f>D73+D72+D70+D69</f>
        <v>195887977</v>
      </c>
      <c r="E74" s="84">
        <f>IF(ISBLANK(D74),"  ",IF(F74&gt;0,D74/F74,IF(D74&gt;0,1,0)))</f>
        <v>1</v>
      </c>
      <c r="F74" s="119">
        <f>F73+F72+F71+F70+F69</f>
        <v>195887977</v>
      </c>
      <c r="G74" s="83">
        <f>IF(ISBLANK(F74),"  ",IF(F76&gt;0,F74/F76,IF(F74&gt;0,1,0)))</f>
        <v>0.35671983826333015</v>
      </c>
      <c r="H74" s="118">
        <f>H73+H72+H70+H69</f>
        <v>0</v>
      </c>
      <c r="I74" s="81">
        <f>IF(ISBLANK(H74),"  ",IF(L74&gt;0,H74/L74,IF(H74&gt;0,1,0)))</f>
        <v>0</v>
      </c>
      <c r="J74" s="96">
        <f>J73+J72+J70+J69</f>
        <v>183885725</v>
      </c>
      <c r="K74" s="84">
        <f>IF(ISBLANK(J74),"  ",IF(L74&gt;0,J74/L74,IF(J74&gt;0,1,0)))</f>
        <v>1</v>
      </c>
      <c r="L74" s="119">
        <f>L73+L72+L71+L70+L69</f>
        <v>183885725</v>
      </c>
      <c r="M74" s="83">
        <f>IF(ISBLANK(L74),"  ",IF(L76&gt;0,L74/L76,IF(L74&gt;0,1,0)))</f>
        <v>0.33729015053765837</v>
      </c>
    </row>
    <row r="75" spans="1:14" s="86" customFormat="1" ht="45" x14ac:dyDescent="0.6">
      <c r="A75" s="87" t="s">
        <v>73</v>
      </c>
      <c r="B75" s="134">
        <f>LCTCBoard!B75+Online!B75+BRCC!B75+BPCC!B75+Delgado!B75+CentLATCC!B75+Fletcher!B75+LDCC!B75+Northshore!B75+Nunez!B75+RPCC!B75+SLCC!B75+Sowela!B75+LTC!B75</f>
        <v>0</v>
      </c>
      <c r="C75" s="81">
        <f>IF(ISBLANK(B75),"  ",IF(F75&gt;0,B75/F75,IF(B75&gt;0,1,0)))</f>
        <v>0</v>
      </c>
      <c r="D75" s="143">
        <f>LCTCBoard!D75+Online!D75+BRCC!D75+BPCC!D75+Delgado!D75+CentLATCC!D75+Fletcher!D75+LDCC!D75+Northshore!D75+Nunez!D75+RPCC!D75+SLCC!D75+Sowela!D75+LTC!D75</f>
        <v>0</v>
      </c>
      <c r="E75" s="84">
        <f>IF(ISBLANK(D75),"  ",IF(F75&gt;0,D75/F75,IF(D75&gt;0,1,0)))</f>
        <v>0</v>
      </c>
      <c r="F75" s="120">
        <f>D75+B75</f>
        <v>0</v>
      </c>
      <c r="G75" s="83">
        <f>IF(ISBLANK(F75),"  ",IF(F76&gt;0,F75/F76,IF(F75&gt;0,1,0)))</f>
        <v>0</v>
      </c>
      <c r="H75" s="134">
        <f>LCTCBoard!H75+Online!H75+BRCC!H75+BPCC!H75+Delgado!H75+CentLATCC!H75+Fletcher!H75+LDCC!H75+Northshore!H75+Nunez!H75+RPCC!H75+SLCC!H75+Sowela!H75+LTC!H75</f>
        <v>0</v>
      </c>
      <c r="I75" s="81">
        <f>IF(ISBLANK(H75),"  ",IF(L75&gt;0,H75/L75,IF(H75&gt;0,1,0)))</f>
        <v>0</v>
      </c>
      <c r="J75" s="143">
        <f>LCTCBoard!J75+Online!J75+BRCC!J75+BPCC!J75+Delgado!J75+CentLATCC!J75+Fletcher!J75+LDCC!J75+Northshore!J75+Nunez!J75+RPCC!J75+SLCC!J75+Sowela!J75+LTC!J75</f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",IF(L76&gt;0,L75/L76,IF(L75&gt;0,1,0)))</f>
        <v>0</v>
      </c>
    </row>
    <row r="76" spans="1:14" s="86" customFormat="1" ht="45.75" thickBot="1" x14ac:dyDescent="0.65">
      <c r="A76" s="121" t="s">
        <v>74</v>
      </c>
      <c r="B76" s="122">
        <f>B74+B67+B47+B40+B48+B75</f>
        <v>296768252.13</v>
      </c>
      <c r="C76" s="123">
        <f t="shared" si="0"/>
        <v>0.54042685274913416</v>
      </c>
      <c r="D76" s="122">
        <f>D74+D67+D47+D40+D48+D75</f>
        <v>251093232.26999998</v>
      </c>
      <c r="E76" s="124">
        <f>IF(ISBLANK(D76),"  ",IF(F76&gt;0,D76/F76,IF(D76&gt;0,1,0)))</f>
        <v>0.45725081536970075</v>
      </c>
      <c r="F76" s="122">
        <f>F74+F67+F47+F40+F48+F75</f>
        <v>549136762.21000004</v>
      </c>
      <c r="G76" s="125">
        <f>IF(ISBLANK(F76),"  ",IF(F76&gt;0,F76/F76,IF(F76&gt;0,1,0)))</f>
        <v>1</v>
      </c>
      <c r="H76" s="122">
        <f>H74+H67+H47+H40+H48+H75</f>
        <v>308147651</v>
      </c>
      <c r="I76" s="123">
        <f>IF(ISBLANK(H76),"  ",IF(L76&gt;0,H76/L76,IF(H76&gt;0,1,0)))</f>
        <v>0.56521607424184683</v>
      </c>
      <c r="J76" s="122">
        <f>J74+J67+J47+J40+J48+J75</f>
        <v>237037925</v>
      </c>
      <c r="K76" s="124">
        <f>IF(ISBLANK(J76),"  ",IF(L76&gt;0,J76/L76,IF(J76&gt;0,1,0)))</f>
        <v>0.43478392575815322</v>
      </c>
      <c r="L76" s="122">
        <f>L74+L67+L47+L40+L48+L75</f>
        <v>545185576</v>
      </c>
      <c r="M76" s="125">
        <f>IF(ISBLANK(L76),"  ",IF(L76&gt;0,L76/L76,IF(L76&gt;0,1,0)))</f>
        <v>1</v>
      </c>
    </row>
    <row r="77" spans="1:14" ht="21" thickTop="1" x14ac:dyDescent="0.3">
      <c r="A77" s="126"/>
      <c r="B77" s="127"/>
      <c r="C77" s="128"/>
      <c r="D77" s="127"/>
      <c r="E77" s="128"/>
      <c r="F77" s="127"/>
      <c r="G77" s="128"/>
      <c r="H77" s="127"/>
      <c r="I77" s="128"/>
      <c r="J77" s="127"/>
      <c r="K77" s="128"/>
      <c r="L77" s="127"/>
      <c r="M77" s="128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52.140625" style="306" customWidth="1"/>
    <col min="5" max="5" width="45.5703125" style="267" customWidth="1"/>
    <col min="6" max="6" width="50.285156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50.28515625" style="306" customWidth="1"/>
    <col min="11" max="11" width="45.5703125" style="267" customWidth="1"/>
    <col min="12" max="12" width="50.285156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115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 t="s">
        <v>4</v>
      </c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45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44.25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44.25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44.25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290" t="s">
        <v>4</v>
      </c>
      <c r="C11" s="43"/>
      <c r="D11" s="44" t="s">
        <v>4</v>
      </c>
      <c r="E11" s="43"/>
      <c r="F11" s="44" t="s">
        <v>4</v>
      </c>
      <c r="G11" s="45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291" t="s">
        <v>4</v>
      </c>
      <c r="C12" s="47" t="s">
        <v>4</v>
      </c>
      <c r="D12" s="48"/>
      <c r="E12" s="49"/>
      <c r="F12" s="48"/>
      <c r="G12" s="50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9">
        <f>'2Year'!B13+'4Year'!B13</f>
        <v>286124380</v>
      </c>
      <c r="C13" s="52">
        <f t="shared" ref="C13:C76" si="0">IF(ISBLANK(B13),"  ",IF(F13&gt;0,B13/F13,IF(B13&gt;0,1,0)))</f>
        <v>1</v>
      </c>
      <c r="D13" s="53">
        <f>'2Year'!D13+'4Year'!D13</f>
        <v>0</v>
      </c>
      <c r="E13" s="54">
        <f>IF(ISBLANK(D13),"  ",IF(F13&gt;0,D13/F13,IF(D13&gt;0,1,0)))</f>
        <v>0</v>
      </c>
      <c r="F13" s="55">
        <f>D13+B13</f>
        <v>286124380</v>
      </c>
      <c r="G13" s="56">
        <f>IF(ISBLANK(F13),"  ",IF(F76&gt;0,F13/F76,IF(F13&gt;0,1,0)))</f>
        <v>9.4843164066741523E-2</v>
      </c>
      <c r="H13" s="9">
        <f>'2Year'!H13+'4Year'!H13</f>
        <v>488941135</v>
      </c>
      <c r="I13" s="52">
        <f>IF(ISBLANK(H13),"  ",IF(L13&gt;0,H13/L13,IF(H13&gt;0,1,0)))</f>
        <v>1</v>
      </c>
      <c r="J13" s="53">
        <f>'2Year'!J13+'4Year'!J13</f>
        <v>0</v>
      </c>
      <c r="K13" s="54">
        <f>IF(ISBLANK(J13),"  ",IF(L13&gt;0,J13/L13,IF(J13&gt;0,1,0)))</f>
        <v>0</v>
      </c>
      <c r="L13" s="55">
        <f t="shared" ref="L13:L34" si="1">J13+H13</f>
        <v>488941135</v>
      </c>
      <c r="M13" s="56">
        <f>IF(ISBLANK(L13),"  ",IF(L76&gt;0,L13/L76,IF(L13&gt;0,1,0)))</f>
        <v>0.15767984805688914</v>
      </c>
      <c r="N13" s="57"/>
    </row>
    <row r="14" spans="1:17" s="266" customFormat="1" ht="44.25" x14ac:dyDescent="0.55000000000000004">
      <c r="A14" s="281" t="s">
        <v>14</v>
      </c>
      <c r="B14" s="9">
        <f>'2Year'!B14+'4Year'!B14</f>
        <v>0</v>
      </c>
      <c r="C14" s="58">
        <f t="shared" si="0"/>
        <v>0</v>
      </c>
      <c r="D14" s="53">
        <f>'2Year'!D14+'4Year'!D14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'2Year'!H14+'4Year'!H14</f>
        <v>0</v>
      </c>
      <c r="I14" s="58">
        <f>IF(ISBLANK(H14),"  ",IF(L14&gt;0,H14/L14,IF(H14&gt;0,1,0)))</f>
        <v>0</v>
      </c>
      <c r="J14" s="53">
        <f>'2Year'!J14+'4Year'!J14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9">
        <f>'2Year'!B15+'4Year'!B15</f>
        <v>260264314</v>
      </c>
      <c r="C15" s="138">
        <f t="shared" si="0"/>
        <v>0.99722039289334119</v>
      </c>
      <c r="D15" s="53">
        <f>'2Year'!D15+'4Year'!D15</f>
        <v>725449</v>
      </c>
      <c r="E15" s="65">
        <f>IF(ISBLANK(D15),"  ",IF(F15&gt;0,D15/F15,IF(D15&gt;0,1,0)))</f>
        <v>2.7796071066588154E-3</v>
      </c>
      <c r="F15" s="48">
        <f>D15+B15</f>
        <v>260989763</v>
      </c>
      <c r="G15" s="66">
        <f>IF(ISBLANK(F15),"  ",IF(F76&gt;0,F15/F76,IF(F15&gt;0,1,0)))</f>
        <v>8.6511659411718039E-2</v>
      </c>
      <c r="H15" s="9">
        <f>'2Year'!H15+'4Year'!H15</f>
        <v>40146396</v>
      </c>
      <c r="I15" s="138">
        <f>IF(ISBLANK(H15),"  ",IF(L15&gt;0,H15/L15,IF(H15&gt;0,1,0)))</f>
        <v>0.97989537927234904</v>
      </c>
      <c r="J15" s="53">
        <f>'2Year'!J15+'4Year'!J15</f>
        <v>823688</v>
      </c>
      <c r="K15" s="65">
        <f>IF(ISBLANK(J15),"  ",IF(L15&gt;0,J15/L15,IF(J15&gt;0,1,0)))</f>
        <v>2.0104620727650936E-2</v>
      </c>
      <c r="L15" s="48">
        <f t="shared" si="1"/>
        <v>40970084</v>
      </c>
      <c r="M15" s="66">
        <f>IF(ISBLANK(L15),"  ",IF(L76&gt;0,L15/L76,IF(L15&gt;0,1,0)))</f>
        <v>1.3212544737104162E-2</v>
      </c>
      <c r="N15" s="286"/>
    </row>
    <row r="16" spans="1:17" s="266" customFormat="1" ht="44.25" x14ac:dyDescent="0.55000000000000004">
      <c r="A16" s="67" t="s">
        <v>16</v>
      </c>
      <c r="B16" s="9">
        <f>'2Year'!B16+'4Year'!B16</f>
        <v>0</v>
      </c>
      <c r="C16" s="52">
        <f t="shared" si="0"/>
        <v>0</v>
      </c>
      <c r="D16" s="53">
        <f>'2Year'!D16+'4Year'!D16</f>
        <v>0</v>
      </c>
      <c r="E16" s="54">
        <f>IF(ISBLANK(D16),"  ",IF(F16&gt;0,D16/F16,IF(D16&gt;0,1,0)))</f>
        <v>0</v>
      </c>
      <c r="F16" s="68">
        <f t="shared" ref="F16:F39" si="2">D16+B16</f>
        <v>0</v>
      </c>
      <c r="G16" s="56">
        <f>IF(ISBLANK(F16),"  ",IF(F76&gt;0,F16/F76,IF(F16&gt;0,1,0)))</f>
        <v>0</v>
      </c>
      <c r="H16" s="9">
        <f>'2Year'!H16+'4Year'!H16</f>
        <v>0</v>
      </c>
      <c r="I16" s="52">
        <f t="shared" ref="I16:I34" si="3">IF(ISBLANK(H16),"  ",IF(L16&gt;0,H16/L16,IF(H16&gt;0,1,0)))</f>
        <v>0</v>
      </c>
      <c r="J16" s="53">
        <f>'2Year'!J16+'4Year'!J16</f>
        <v>0</v>
      </c>
      <c r="K16" s="54">
        <f t="shared" ref="K16:K34" si="4">IF(ISBLANK(J16),"  ",IF(L16&gt;0,J16/L16,IF(J16&gt;0,1,0)))</f>
        <v>0</v>
      </c>
      <c r="L16" s="68">
        <f t="shared" si="1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9">
        <f>'2Year'!B17+'4Year'!B17</f>
        <v>32506520</v>
      </c>
      <c r="C17" s="58">
        <f t="shared" si="0"/>
        <v>1</v>
      </c>
      <c r="D17" s="53">
        <f>'2Year'!D17+'4Year'!D17</f>
        <v>0</v>
      </c>
      <c r="E17" s="54">
        <f t="shared" ref="E17:E34" si="5">IF(ISBLANK(D17),"  ",IF(F17&gt;0,D17/F17,IF(D17&gt;0,1,0)))</f>
        <v>0</v>
      </c>
      <c r="F17" s="44">
        <f t="shared" si="2"/>
        <v>32506520</v>
      </c>
      <c r="G17" s="62">
        <f>IF(ISBLANK(F17),"  ",IF(F76&gt;0,F17/F76,IF(F17&gt;0,1,0)))</f>
        <v>1.0775108397260012E-2</v>
      </c>
      <c r="H17" s="9">
        <f>'2Year'!H17+'4Year'!H17</f>
        <v>34220164</v>
      </c>
      <c r="I17" s="58">
        <f t="shared" si="3"/>
        <v>1</v>
      </c>
      <c r="J17" s="53">
        <f>'2Year'!J17+'4Year'!J17</f>
        <v>0</v>
      </c>
      <c r="K17" s="60">
        <f t="shared" si="4"/>
        <v>0</v>
      </c>
      <c r="L17" s="44">
        <f t="shared" si="1"/>
        <v>34220164</v>
      </c>
      <c r="M17" s="62">
        <f>IF(ISBLANK(L17),"  ",IF(L76&gt;0,L17/L76,IF(L17&gt;0,1,0)))</f>
        <v>1.1035746174233894E-2</v>
      </c>
      <c r="N17" s="286"/>
    </row>
    <row r="18" spans="1:14" s="266" customFormat="1" ht="44.25" x14ac:dyDescent="0.55000000000000004">
      <c r="A18" s="69" t="s">
        <v>18</v>
      </c>
      <c r="B18" s="9">
        <f>'2Year'!B18+'4Year'!B18</f>
        <v>0</v>
      </c>
      <c r="C18" s="58">
        <f t="shared" si="0"/>
        <v>0</v>
      </c>
      <c r="D18" s="53">
        <f>'2Year'!D18+'4Year'!D18</f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9">
        <f>'2Year'!H18+'4Year'!H18</f>
        <v>0</v>
      </c>
      <c r="I18" s="58">
        <f t="shared" si="3"/>
        <v>0</v>
      </c>
      <c r="J18" s="53">
        <f>'2Year'!J18+'4Year'!J18</f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9">
        <f>'2Year'!B19+'4Year'!B19</f>
        <v>559725</v>
      </c>
      <c r="C19" s="58">
        <f t="shared" si="0"/>
        <v>1</v>
      </c>
      <c r="D19" s="53">
        <f>'2Year'!D19+'4Year'!D19</f>
        <v>0</v>
      </c>
      <c r="E19" s="54">
        <f t="shared" si="5"/>
        <v>0</v>
      </c>
      <c r="F19" s="44">
        <f t="shared" si="2"/>
        <v>559725</v>
      </c>
      <c r="G19" s="62">
        <f>IF(ISBLANK(F19),"  ",IF(F76&gt;0,F19/F76,IF(F19&gt;0,1,0)))</f>
        <v>1.8553501105797731E-4</v>
      </c>
      <c r="H19" s="9">
        <f>'2Year'!H19+'4Year'!H19</f>
        <v>578945</v>
      </c>
      <c r="I19" s="58">
        <f t="shared" si="3"/>
        <v>1</v>
      </c>
      <c r="J19" s="53">
        <f>'2Year'!J19+'4Year'!J19</f>
        <v>0</v>
      </c>
      <c r="K19" s="60">
        <f t="shared" si="4"/>
        <v>0</v>
      </c>
      <c r="L19" s="44">
        <f t="shared" si="1"/>
        <v>578945</v>
      </c>
      <c r="M19" s="62">
        <f>IF(ISBLANK(L19),"  ",IF(L76&gt;0,L19/L76,IF(L19&gt;0,1,0)))</f>
        <v>1.8670541932066257E-4</v>
      </c>
      <c r="N19" s="286"/>
    </row>
    <row r="20" spans="1:14" s="266" customFormat="1" ht="44.25" x14ac:dyDescent="0.55000000000000004">
      <c r="A20" s="69" t="s">
        <v>20</v>
      </c>
      <c r="B20" s="9">
        <f>'2Year'!B20+'4Year'!B20</f>
        <v>241884</v>
      </c>
      <c r="C20" s="58">
        <f t="shared" si="0"/>
        <v>0.250052463836135</v>
      </c>
      <c r="D20" s="53">
        <f>'2Year'!D20+'4Year'!D20</f>
        <v>725449</v>
      </c>
      <c r="E20" s="54">
        <f t="shared" si="5"/>
        <v>0.749947536163865</v>
      </c>
      <c r="F20" s="44">
        <f>D20+B20</f>
        <v>967333</v>
      </c>
      <c r="G20" s="62">
        <f>IF(ISBLANK(F20),"  ",IF(F77&gt;0,F20/F77,IF(F20&gt;0,1,0)))</f>
        <v>1</v>
      </c>
      <c r="H20" s="9">
        <f>'2Year'!H20+'4Year'!H20</f>
        <v>274495</v>
      </c>
      <c r="I20" s="58">
        <f t="shared" si="3"/>
        <v>0.24995378730138784</v>
      </c>
      <c r="J20" s="53">
        <f>'2Year'!J20+'4Year'!J20</f>
        <v>823688</v>
      </c>
      <c r="K20" s="60">
        <f t="shared" si="4"/>
        <v>0.75004621269861216</v>
      </c>
      <c r="L20" s="44">
        <f t="shared" si="1"/>
        <v>1098183</v>
      </c>
      <c r="M20" s="62">
        <f>IF(ISBLANK(L20),"  ",IF(L77&gt;0,L20/L77,IF(L20&gt;0,1,0)))</f>
        <v>1</v>
      </c>
      <c r="N20" s="286"/>
    </row>
    <row r="21" spans="1:14" s="266" customFormat="1" ht="44.25" x14ac:dyDescent="0.55000000000000004">
      <c r="A21" s="69" t="s">
        <v>21</v>
      </c>
      <c r="B21" s="9">
        <f>'2Year'!B21+'4Year'!B21</f>
        <v>50000</v>
      </c>
      <c r="C21" s="58">
        <f t="shared" si="0"/>
        <v>1</v>
      </c>
      <c r="D21" s="53">
        <f>'2Year'!D21+'4Year'!D21</f>
        <v>0</v>
      </c>
      <c r="E21" s="54">
        <f t="shared" si="5"/>
        <v>0</v>
      </c>
      <c r="F21" s="44">
        <f t="shared" si="2"/>
        <v>50000</v>
      </c>
      <c r="G21" s="62">
        <f>IF(ISBLANK(F21),"  ",IF(F76&gt;0,F21/F76,IF(F21&gt;0,1,0)))</f>
        <v>1.6573764889720604E-5</v>
      </c>
      <c r="H21" s="9">
        <f>'2Year'!H21+'4Year'!H21</f>
        <v>50000</v>
      </c>
      <c r="I21" s="58">
        <f t="shared" si="3"/>
        <v>1</v>
      </c>
      <c r="J21" s="53">
        <f>'2Year'!J21+'4Year'!J21</f>
        <v>0</v>
      </c>
      <c r="K21" s="60">
        <f t="shared" si="4"/>
        <v>0</v>
      </c>
      <c r="L21" s="44">
        <f t="shared" si="1"/>
        <v>50000</v>
      </c>
      <c r="M21" s="62">
        <f>IF(ISBLANK(L21),"  ",IF(L76&gt;0,L21/L76,IF(L21&gt;0,1,0)))</f>
        <v>1.6124624905704565E-5</v>
      </c>
      <c r="N21" s="286"/>
    </row>
    <row r="22" spans="1:14" s="266" customFormat="1" ht="44.25" x14ac:dyDescent="0.55000000000000004">
      <c r="A22" s="69" t="s">
        <v>22</v>
      </c>
      <c r="B22" s="9">
        <f>'2Year'!B22+'4Year'!B22</f>
        <v>0</v>
      </c>
      <c r="C22" s="58">
        <f t="shared" si="0"/>
        <v>0</v>
      </c>
      <c r="D22" s="53">
        <f>'2Year'!D22+'4Year'!D22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'2Year'!H22+'4Year'!H22</f>
        <v>0</v>
      </c>
      <c r="I22" s="58">
        <f t="shared" si="3"/>
        <v>0</v>
      </c>
      <c r="J22" s="53">
        <f>'2Year'!J22+'4Year'!J22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9">
        <f>'2Year'!B23+'4Year'!B23</f>
        <v>750000</v>
      </c>
      <c r="C23" s="58">
        <f t="shared" si="0"/>
        <v>1</v>
      </c>
      <c r="D23" s="53">
        <f>'2Year'!D23+'4Year'!D23</f>
        <v>0</v>
      </c>
      <c r="E23" s="54">
        <f t="shared" si="5"/>
        <v>0</v>
      </c>
      <c r="F23" s="44">
        <f t="shared" si="2"/>
        <v>750000</v>
      </c>
      <c r="G23" s="62">
        <f>IF(ISBLANK(F23),"  ",IF(F76&gt;0,F23/F76,IF(F23&gt;0,1,0)))</f>
        <v>2.4860647334580907E-4</v>
      </c>
      <c r="H23" s="9">
        <f>'2Year'!H23+'4Year'!H23</f>
        <v>750000</v>
      </c>
      <c r="I23" s="58">
        <f t="shared" si="3"/>
        <v>1</v>
      </c>
      <c r="J23" s="53">
        <f>'2Year'!J23+'4Year'!J23</f>
        <v>0</v>
      </c>
      <c r="K23" s="60">
        <f t="shared" si="4"/>
        <v>0</v>
      </c>
      <c r="L23" s="44">
        <f t="shared" si="1"/>
        <v>750000</v>
      </c>
      <c r="M23" s="62">
        <f>IF(ISBLANK(L23),"  ",IF(L76&gt;0,L23/L76,IF(L23&gt;0,1,0)))</f>
        <v>2.4186937358556846E-4</v>
      </c>
      <c r="N23" s="286"/>
    </row>
    <row r="24" spans="1:14" s="266" customFormat="1" ht="44.25" x14ac:dyDescent="0.55000000000000004">
      <c r="A24" s="69" t="s">
        <v>24</v>
      </c>
      <c r="B24" s="9">
        <f>'2Year'!B24+'4Year'!B24</f>
        <v>3141459</v>
      </c>
      <c r="C24" s="58">
        <f t="shared" si="0"/>
        <v>1</v>
      </c>
      <c r="D24" s="53">
        <f>'2Year'!D24+'4Year'!D24</f>
        <v>0</v>
      </c>
      <c r="E24" s="54">
        <f t="shared" si="5"/>
        <v>0</v>
      </c>
      <c r="F24" s="44">
        <f t="shared" si="2"/>
        <v>3141459</v>
      </c>
      <c r="G24" s="62">
        <f>IF(ISBLANK(F24),"  ",IF(F76&gt;0,F24/F76,IF(F24&gt;0,1,0)))</f>
        <v>1.041316057533936E-3</v>
      </c>
      <c r="H24" s="9">
        <f>'2Year'!H24+'4Year'!H24</f>
        <v>3700000</v>
      </c>
      <c r="I24" s="58">
        <f t="shared" si="3"/>
        <v>1</v>
      </c>
      <c r="J24" s="53">
        <f>'2Year'!J24+'4Year'!J24</f>
        <v>0</v>
      </c>
      <c r="K24" s="60">
        <f t="shared" si="4"/>
        <v>0</v>
      </c>
      <c r="L24" s="44">
        <f t="shared" si="1"/>
        <v>3700000</v>
      </c>
      <c r="M24" s="62">
        <f>IF(ISBLANK(L24),"  ",IF(L76&gt;0,L24/L76,IF(L24&gt;0,1,0)))</f>
        <v>1.1932222430221376E-3</v>
      </c>
      <c r="N24" s="286"/>
    </row>
    <row r="25" spans="1:14" s="266" customFormat="1" ht="44.25" x14ac:dyDescent="0.55000000000000004">
      <c r="A25" s="69" t="s">
        <v>25</v>
      </c>
      <c r="B25" s="9">
        <f>'2Year'!B25+'4Year'!B25</f>
        <v>210000</v>
      </c>
      <c r="C25" s="58">
        <f t="shared" si="0"/>
        <v>1</v>
      </c>
      <c r="D25" s="53">
        <f>'2Year'!D25+'4Year'!D25</f>
        <v>0</v>
      </c>
      <c r="E25" s="54">
        <f t="shared" si="5"/>
        <v>0</v>
      </c>
      <c r="F25" s="44">
        <f t="shared" si="2"/>
        <v>210000</v>
      </c>
      <c r="G25" s="62">
        <f>IF(ISBLANK(F25),"  ",IF(F76&gt;0,F25/F76,IF(F25&gt;0,1,0)))</f>
        <v>6.9609812536826536E-5</v>
      </c>
      <c r="H25" s="9">
        <f>'2Year'!H25+'4Year'!H25</f>
        <v>210000</v>
      </c>
      <c r="I25" s="58">
        <f t="shared" si="3"/>
        <v>1</v>
      </c>
      <c r="J25" s="53">
        <f>'2Year'!J25+'4Year'!J25</f>
        <v>0</v>
      </c>
      <c r="K25" s="60">
        <f t="shared" si="4"/>
        <v>0</v>
      </c>
      <c r="L25" s="44">
        <f t="shared" si="1"/>
        <v>210000</v>
      </c>
      <c r="M25" s="62">
        <f>IF(ISBLANK(L25),"  ",IF(L76&gt;0,L25/L76,IF(L25&gt;0,1,0)))</f>
        <v>6.7723424603959172E-5</v>
      </c>
      <c r="N25" s="286"/>
    </row>
    <row r="26" spans="1:14" s="266" customFormat="1" ht="44.25" x14ac:dyDescent="0.55000000000000004">
      <c r="A26" s="69" t="s">
        <v>26</v>
      </c>
      <c r="B26" s="9">
        <f>'2Year'!B26+'4Year'!B26</f>
        <v>0</v>
      </c>
      <c r="C26" s="58">
        <f t="shared" si="0"/>
        <v>0</v>
      </c>
      <c r="D26" s="53">
        <f>'2Year'!D26+'4Year'!D26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'2Year'!H26+'4Year'!H26</f>
        <v>0</v>
      </c>
      <c r="I26" s="58">
        <f t="shared" si="3"/>
        <v>0</v>
      </c>
      <c r="J26" s="53">
        <f>'2Year'!J26+'4Year'!J26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9">
        <f>'2Year'!B27+'4Year'!B27</f>
        <v>0</v>
      </c>
      <c r="C27" s="58">
        <f t="shared" si="0"/>
        <v>0</v>
      </c>
      <c r="D27" s="53">
        <f>'2Year'!D27+'4Year'!D27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'2Year'!H27+'4Year'!H27</f>
        <v>0</v>
      </c>
      <c r="I27" s="58">
        <f t="shared" si="3"/>
        <v>0</v>
      </c>
      <c r="J27" s="53">
        <f>'2Year'!J27+'4Year'!J27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9">
        <f>'2Year'!B28+'4Year'!B28</f>
        <v>0</v>
      </c>
      <c r="C28" s="58">
        <f t="shared" si="0"/>
        <v>0</v>
      </c>
      <c r="D28" s="53">
        <f>'2Year'!D28+'4Year'!D28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'2Year'!H28+'4Year'!H28</f>
        <v>0</v>
      </c>
      <c r="I28" s="58">
        <f t="shared" si="3"/>
        <v>0</v>
      </c>
      <c r="J28" s="53">
        <f>'2Year'!J28+'4Year'!J28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9">
        <f>'2Year'!B29+'4Year'!B29</f>
        <v>0</v>
      </c>
      <c r="C29" s="58">
        <f t="shared" si="0"/>
        <v>0</v>
      </c>
      <c r="D29" s="53">
        <f>'2Year'!D29+'4Year'!D29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'2Year'!H29+'4Year'!H29</f>
        <v>0</v>
      </c>
      <c r="I29" s="58">
        <f t="shared" si="3"/>
        <v>0</v>
      </c>
      <c r="J29" s="53">
        <f>'2Year'!J29+'4Year'!J29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9">
        <f>'2Year'!B30+'4Year'!B30</f>
        <v>0</v>
      </c>
      <c r="C30" s="58">
        <f t="shared" si="0"/>
        <v>0</v>
      </c>
      <c r="D30" s="53">
        <f>'2Year'!D30+'4Year'!D30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",IF(F77&gt;0,F30/F77,IF(F30&gt;0,1,0)))</f>
        <v>0</v>
      </c>
      <c r="H30" s="9">
        <f>'2Year'!H30+'4Year'!H30</f>
        <v>0</v>
      </c>
      <c r="I30" s="58">
        <f t="shared" si="3"/>
        <v>0</v>
      </c>
      <c r="J30" s="53">
        <f>'2Year'!J30+'4Year'!J30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9">
        <f>'2Year'!B31+'4Year'!B31</f>
        <v>351712</v>
      </c>
      <c r="C31" s="58">
        <f t="shared" si="0"/>
        <v>1</v>
      </c>
      <c r="D31" s="53">
        <f>'2Year'!D31+'4Year'!D31</f>
        <v>0</v>
      </c>
      <c r="E31" s="54">
        <f>IF(ISBLANK(D31),"  ",IF(F31&gt;0,D31/F31,IF(D31&gt;0,1,0)))</f>
        <v>0</v>
      </c>
      <c r="F31" s="44">
        <f t="shared" si="2"/>
        <v>351712</v>
      </c>
      <c r="G31" s="62">
        <f>IF(ISBLANK(F31),"  ",IF(F78&gt;0,F31/F78,IF(F31&gt;0,1,0)))</f>
        <v>1</v>
      </c>
      <c r="H31" s="9">
        <f>'2Year'!H31+'4Year'!H31</f>
        <v>362792</v>
      </c>
      <c r="I31" s="58">
        <f t="shared" si="3"/>
        <v>1</v>
      </c>
      <c r="J31" s="53">
        <f>'2Year'!J31+'4Year'!J31</f>
        <v>0</v>
      </c>
      <c r="K31" s="60">
        <f>IF(ISBLANK(J31),"  ",IF(L31&gt;0,J31/L31,IF(J31&gt;0,1,0)))</f>
        <v>0</v>
      </c>
      <c r="L31" s="44">
        <f t="shared" si="1"/>
        <v>362792</v>
      </c>
      <c r="M31" s="62">
        <f>IF(ISBLANK(L31),"  ",IF(L78&gt;0,L31/L78,IF(L31&gt;0,1,0)))</f>
        <v>1</v>
      </c>
      <c r="N31" s="286"/>
    </row>
    <row r="32" spans="1:14" s="266" customFormat="1" ht="44.25" x14ac:dyDescent="0.55000000000000004">
      <c r="A32" s="71" t="s">
        <v>32</v>
      </c>
      <c r="B32" s="9">
        <f>'2Year'!B32+'4Year'!B32</f>
        <v>0</v>
      </c>
      <c r="C32" s="58">
        <f t="shared" si="0"/>
        <v>0</v>
      </c>
      <c r="D32" s="53">
        <f>'2Year'!D32+'4Year'!D32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",IF(F79&gt;0,F32/F79,IF(F32&gt;0,1,0)))</f>
        <v>0</v>
      </c>
      <c r="H32" s="9">
        <f>'2Year'!H32+'4Year'!H32</f>
        <v>0</v>
      </c>
      <c r="I32" s="58">
        <f t="shared" si="3"/>
        <v>0</v>
      </c>
      <c r="J32" s="53">
        <f>'2Year'!J32+'4Year'!J32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9">
        <f>'2Year'!B33+'4Year'!B33</f>
        <v>0</v>
      </c>
      <c r="C33" s="58">
        <f>IF(ISBLANK(B33),"  ",IF(F33&gt;0,B33/F33,IF(B33&gt;0,1,0)))</f>
        <v>0</v>
      </c>
      <c r="D33" s="53">
        <f>'2Year'!D33+'4Year'!D33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",IF(F80&gt;0,F33/F80,IF(F33&gt;0,1,0)))</f>
        <v>0</v>
      </c>
      <c r="H33" s="9">
        <f>'2Year'!H33+'4Year'!H33</f>
        <v>0</v>
      </c>
      <c r="I33" s="58">
        <f>IF(ISBLANK(H33),"  ",IF(L33&gt;0,H33/L33,IF(H33&gt;0,1,0)))</f>
        <v>0</v>
      </c>
      <c r="J33" s="53">
        <f>'2Year'!J33+'4Year'!J33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9">
        <f>'2Year'!B34+'4Year'!B34</f>
        <v>222453014</v>
      </c>
      <c r="C34" s="58">
        <f t="shared" si="0"/>
        <v>1</v>
      </c>
      <c r="D34" s="53">
        <f>'2Year'!D34+'4Year'!D34</f>
        <v>0</v>
      </c>
      <c r="E34" s="54">
        <f t="shared" si="5"/>
        <v>0</v>
      </c>
      <c r="F34" s="44">
        <f t="shared" si="2"/>
        <v>222453014</v>
      </c>
      <c r="G34" s="62">
        <f>IF(ISBLANK(F34),"  ",IF(F76&gt;0,F34/F76,IF(F34&gt;0,1,0)))</f>
        <v>7.3737679060914524E-2</v>
      </c>
      <c r="H34" s="9">
        <f>'2Year'!H34+'4Year'!H34</f>
        <v>0</v>
      </c>
      <c r="I34" s="58">
        <f t="shared" si="3"/>
        <v>0</v>
      </c>
      <c r="J34" s="53">
        <f>'2Year'!J34+'4Year'!J34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9"/>
      <c r="C35" s="74" t="s">
        <v>4</v>
      </c>
      <c r="D35" s="53"/>
      <c r="E35" s="75" t="s">
        <v>4</v>
      </c>
      <c r="F35" s="44"/>
      <c r="G35" s="76" t="s">
        <v>4</v>
      </c>
      <c r="H35" s="9"/>
      <c r="I35" s="74" t="s">
        <v>4</v>
      </c>
      <c r="J35" s="53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9">
        <f>'2Year'!B36+'4Year'!B36</f>
        <v>0</v>
      </c>
      <c r="C36" s="58">
        <f t="shared" si="0"/>
        <v>0</v>
      </c>
      <c r="D36" s="53">
        <f>'2Year'!D36+'4Year'!D36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'2Year'!H36+'4Year'!H36</f>
        <v>0</v>
      </c>
      <c r="I36" s="58">
        <f>IF(ISBLANK(H36),"  ",IF(L36&gt;0,H36/L36,IF(H36&gt;0,1,0)))</f>
        <v>0</v>
      </c>
      <c r="J36" s="53">
        <f>'2Year'!J36+'4Year'!J36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137"/>
      <c r="C37" s="74" t="s">
        <v>4</v>
      </c>
      <c r="D37" s="140"/>
      <c r="E37" s="75" t="s">
        <v>4</v>
      </c>
      <c r="F37" s="44"/>
      <c r="G37" s="76" t="s">
        <v>4</v>
      </c>
      <c r="H37" s="137"/>
      <c r="I37" s="74" t="s">
        <v>4</v>
      </c>
      <c r="J37" s="14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9">
        <f>'2Year'!B38+'4Year'!B38</f>
        <v>0</v>
      </c>
      <c r="C38" s="58">
        <f t="shared" si="0"/>
        <v>0</v>
      </c>
      <c r="D38" s="53">
        <f>'2Year'!D38+'4Year'!D38</f>
        <v>0</v>
      </c>
      <c r="E38" s="60">
        <f>IF(ISBLANK(D38),"  ",IF(F38&gt;0,D38/F38,IF(D38&gt;0,1,0)))</f>
        <v>0</v>
      </c>
      <c r="F38" s="79">
        <f t="shared" si="2"/>
        <v>0</v>
      </c>
      <c r="G38" s="62">
        <f>IF(ISBLANK(F38),"  ",IF(F76&gt;0,F38/F76,IF(F38&gt;0,1,0)))</f>
        <v>0</v>
      </c>
      <c r="H38" s="9">
        <f>'2Year'!H38+'4Year'!H38</f>
        <v>0</v>
      </c>
      <c r="I38" s="58">
        <f>IF(ISBLANK(H38),"  ",IF(L38&gt;0,H38/L38,IF(H38&gt;0,1,0)))</f>
        <v>0</v>
      </c>
      <c r="J38" s="53">
        <f>'2Year'!J38+'4Year'!J38</f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294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295">
        <f>B39+B38+B36+B34+B29+B28+B26+B27+B25+B24+B23+B22+B21+B20+B19+B18+B17+B16+B14+B13+B30+B31+B32</f>
        <v>546388694</v>
      </c>
      <c r="C40" s="81">
        <f t="shared" si="0"/>
        <v>0.99867404451286501</v>
      </c>
      <c r="D40" s="142">
        <f>D39+D38+D36+D34+D29+D28+D26+D27+D25+D24+D23+D22+D21+D20+D19+D18+D17+D16+D14+D13+D30+D31+D32</f>
        <v>725449</v>
      </c>
      <c r="E40" s="82">
        <f>IF(ISBLANK(D40),"  ",IF(F40&gt;0,D40/F40,IF(D40&gt;0,1,0)))</f>
        <v>1.3259554871349762E-3</v>
      </c>
      <c r="F40" s="295">
        <f>F39+F38+F36+F34+F29+F28+F26+F27+F25+F24+F23+F22+F21+F20+F19+F18+F17+F16+F14+F13+F30+F31+F32</f>
        <v>547114143</v>
      </c>
      <c r="G40" s="83">
        <f>IF(ISBLANK(F40),"  ",IF(F76&gt;0,F40/F76,IF(F40&gt;0,1,0)))</f>
        <v>0.18135482347845955</v>
      </c>
      <c r="H40" s="295">
        <f>H39+H38+H36+H34+H29+H28+H26+H27+H25+H24+H23+H22+H21+H20+H19+H18+H17+H16+H14+H13+H30+H31+H32</f>
        <v>529087531</v>
      </c>
      <c r="I40" s="81">
        <f>IF(ISBLANK(H40),"  ",IF(L40&gt;0,H40/L40,IF(H40&gt;0,1,0)))</f>
        <v>0.99844561132041254</v>
      </c>
      <c r="J40" s="142">
        <f>J39+J38+J36+J34+J29+J28+J26+J27+J25+J24+J23+J22+J21+J20+J19+J18+J17+J16+J14+J13+J30+J31+J32</f>
        <v>823688</v>
      </c>
      <c r="K40" s="84">
        <f>IF(ISBLANK(J40),"  ",IF(L40&gt;0,J40/L40,IF(J40&gt;0,1,0)))</f>
        <v>1.5543886795874764E-3</v>
      </c>
      <c r="L40" s="295">
        <f>L39+L38+L36+L34+L29+L28+L26+L27+L25+L24+L23+L22+L21+L20+L19+L18+L17+L16+L14+L13+L30+L31+L32</f>
        <v>529911219</v>
      </c>
      <c r="M40" s="83">
        <f>IF(ISBLANK(L40),"  ",IF(L76&gt;0,L40/L76,IF(L40&gt;0,1,0)))</f>
        <v>0.17089239279399332</v>
      </c>
      <c r="N40" s="269"/>
    </row>
    <row r="41" spans="1:14" s="266" customFormat="1" ht="45" x14ac:dyDescent="0.6">
      <c r="A41" s="296" t="s">
        <v>39</v>
      </c>
      <c r="B41" s="292"/>
      <c r="C41" s="74" t="s">
        <v>4</v>
      </c>
      <c r="D41" s="70"/>
      <c r="E41" s="75" t="s">
        <v>4</v>
      </c>
      <c r="F41" s="44"/>
      <c r="G41" s="76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9">
        <f>'2Year'!B42+'4Year'!B42</f>
        <v>0</v>
      </c>
      <c r="C42" s="52">
        <f t="shared" si="0"/>
        <v>0</v>
      </c>
      <c r="D42" s="53">
        <f>'2Year'!D42+'4Year'!D42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",IF(F76&gt;0,F42/D76,IF(F42&gt;0,1,0)))</f>
        <v>0</v>
      </c>
      <c r="H42" s="9">
        <f>'2Year'!H42+'4Year'!H42</f>
        <v>0</v>
      </c>
      <c r="I42" s="52">
        <f t="shared" ref="I42:I48" si="7">IF(ISBLANK(H42),"  ",IF(L42&gt;0,H42/L42,IF(H42&gt;0,1,0)))</f>
        <v>0</v>
      </c>
      <c r="J42" s="53">
        <f>'2Year'!J42+'4Year'!J42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9">
        <f>'2Year'!B43+'4Year'!B43</f>
        <v>0</v>
      </c>
      <c r="C43" s="58">
        <f t="shared" si="0"/>
        <v>0</v>
      </c>
      <c r="D43" s="53">
        <f>'2Year'!D43+'4Year'!D43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'2Year'!H43+'4Year'!H43</f>
        <v>0</v>
      </c>
      <c r="I43" s="58">
        <f t="shared" si="7"/>
        <v>0</v>
      </c>
      <c r="J43" s="53">
        <f>'2Year'!J43+'4Year'!J43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9">
        <f>'2Year'!B44+'4Year'!B44</f>
        <v>0</v>
      </c>
      <c r="C44" s="58">
        <f t="shared" si="0"/>
        <v>0</v>
      </c>
      <c r="D44" s="53">
        <f>'2Year'!D44+'4Year'!D44</f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9">
        <f>'2Year'!H44+'4Year'!H44</f>
        <v>0</v>
      </c>
      <c r="I44" s="58">
        <f t="shared" si="7"/>
        <v>0</v>
      </c>
      <c r="J44" s="53">
        <f>'2Year'!J44+'4Year'!J44</f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9">
        <f>'2Year'!B45+'4Year'!B45</f>
        <v>9967023</v>
      </c>
      <c r="C45" s="58">
        <f t="shared" si="0"/>
        <v>0.88786133253897825</v>
      </c>
      <c r="D45" s="53">
        <f>'2Year'!D45+'4Year'!D45</f>
        <v>1258855</v>
      </c>
      <c r="E45" s="60">
        <f t="shared" si="6"/>
        <v>0.11213866746102176</v>
      </c>
      <c r="F45" s="79">
        <f>D45+B45</f>
        <v>11225878</v>
      </c>
      <c r="G45" s="62">
        <f>IF(ISBLANK(F45),"  ",IF(D76&gt;0,F45/D76,IF(F45&gt;0,1,0)))</f>
        <v>8.0189708060094608E-3</v>
      </c>
      <c r="H45" s="9">
        <f>'2Year'!H45+'4Year'!H45</f>
        <v>9770860</v>
      </c>
      <c r="I45" s="58">
        <f t="shared" si="7"/>
        <v>0.88506555702318779</v>
      </c>
      <c r="J45" s="53">
        <f>'2Year'!J45+'4Year'!J45</f>
        <v>1268842</v>
      </c>
      <c r="K45" s="60">
        <f t="shared" si="8"/>
        <v>0.11493444297681224</v>
      </c>
      <c r="L45" s="79">
        <f>J45+H45</f>
        <v>11039702</v>
      </c>
      <c r="M45" s="62">
        <f>IF(ISBLANK(L45),"  ",IF(J76&gt;0,L45/J76,IF(L45&gt;0,1,0)))</f>
        <v>7.8706522531656505E-3</v>
      </c>
      <c r="N45" s="286"/>
    </row>
    <row r="46" spans="1:14" s="266" customFormat="1" ht="44.25" x14ac:dyDescent="0.55000000000000004">
      <c r="A46" s="297" t="s">
        <v>44</v>
      </c>
      <c r="B46" s="9">
        <f>'2Year'!B46+'4Year'!B46</f>
        <v>667716</v>
      </c>
      <c r="C46" s="58">
        <f t="shared" si="0"/>
        <v>0.48251790700497754</v>
      </c>
      <c r="D46" s="53">
        <f>'2Year'!D46+'4Year'!D46</f>
        <v>716100</v>
      </c>
      <c r="E46" s="60">
        <f t="shared" si="6"/>
        <v>0.51748209299502246</v>
      </c>
      <c r="F46" s="79">
        <f>D46+B46</f>
        <v>1383816</v>
      </c>
      <c r="G46" s="62">
        <f>IF(ISBLANK(F46),"  ",IF(F76&gt;0,F46/F76,IF(F46&gt;0,1,0)))</f>
        <v>4.5870082069267217E-4</v>
      </c>
      <c r="H46" s="9">
        <f>'2Year'!H46+'4Year'!H46</f>
        <v>74923</v>
      </c>
      <c r="I46" s="58">
        <f t="shared" si="7"/>
        <v>9.6064611506520514E-2</v>
      </c>
      <c r="J46" s="53">
        <f>'2Year'!J46+'4Year'!J46</f>
        <v>705000</v>
      </c>
      <c r="K46" s="60">
        <f t="shared" si="8"/>
        <v>0.90393538849347943</v>
      </c>
      <c r="L46" s="79">
        <f>J46+H46</f>
        <v>779923</v>
      </c>
      <c r="M46" s="62">
        <f>IF(ISBLANK(L46),"  ",IF(L76&gt;0,L46/L76,IF(L46&gt;0,1,0)))</f>
        <v>2.5151931660663643E-4</v>
      </c>
      <c r="N46" s="286"/>
    </row>
    <row r="47" spans="1:14" s="268" customFormat="1" ht="45" x14ac:dyDescent="0.6">
      <c r="A47" s="296" t="s">
        <v>45</v>
      </c>
      <c r="B47" s="144">
        <f>B46+B45+B44+B43+B42</f>
        <v>10634739</v>
      </c>
      <c r="C47" s="81">
        <f t="shared" si="0"/>
        <v>0.84337803914987941</v>
      </c>
      <c r="D47" s="145">
        <f>D46+D45+D44+D43+D42</f>
        <v>1974955</v>
      </c>
      <c r="E47" s="84">
        <f t="shared" si="6"/>
        <v>0.15662196085012056</v>
      </c>
      <c r="F47" s="93">
        <f>F46+F45+F44+F43+F42</f>
        <v>12609694</v>
      </c>
      <c r="G47" s="83">
        <f>IF(ISBLANK(F47),"  ",IF(F76&gt;0,F47/F76,IF(F47&gt;0,1,0)))</f>
        <v>4.1798020737464116E-3</v>
      </c>
      <c r="H47" s="144">
        <f>H46+H45+H44+H43+H42</f>
        <v>9845783</v>
      </c>
      <c r="I47" s="81">
        <f t="shared" si="7"/>
        <v>0.83300299290375113</v>
      </c>
      <c r="J47" s="145">
        <f>J46+J45+J44+J43+J42</f>
        <v>1973842</v>
      </c>
      <c r="K47" s="84">
        <f t="shared" si="8"/>
        <v>0.16699700709624882</v>
      </c>
      <c r="L47" s="93">
        <f>L46+L45+L44+L43+L42</f>
        <v>11819625</v>
      </c>
      <c r="M47" s="83">
        <f>IF(ISBLANK(L47),"  ",IF(L76&gt;0,L47/L76,IF(L47&gt;0,1,0)))</f>
        <v>3.8117403930217663E-3</v>
      </c>
      <c r="N47" s="269"/>
    </row>
    <row r="48" spans="1:14" s="268" customFormat="1" ht="45" x14ac:dyDescent="0.6">
      <c r="A48" s="299" t="s">
        <v>46</v>
      </c>
      <c r="B48" s="134">
        <f>'2Year'!B48+'4Year'!B48</f>
        <v>575448</v>
      </c>
      <c r="C48" s="81">
        <f t="shared" si="0"/>
        <v>1</v>
      </c>
      <c r="D48" s="143">
        <f>'2Year'!D48+'4Year'!D48</f>
        <v>0</v>
      </c>
      <c r="E48" s="84">
        <f t="shared" si="6"/>
        <v>0</v>
      </c>
      <c r="F48" s="97">
        <f>D48+B48</f>
        <v>575448</v>
      </c>
      <c r="G48" s="83">
        <f>IF(ISBLANK(F48),"  ",IF(F76&gt;0,F48/F76,IF(F48&gt;0,1,0)))</f>
        <v>1.9074679716519883E-4</v>
      </c>
      <c r="H48" s="134">
        <f>'2Year'!H48+'4Year'!H48</f>
        <v>0</v>
      </c>
      <c r="I48" s="81">
        <f t="shared" si="7"/>
        <v>0</v>
      </c>
      <c r="J48" s="143">
        <f>'2Year'!J48+'4Year'!J48</f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9">
        <f>'2Year'!B50+'4Year'!B50</f>
        <v>759790628.45000005</v>
      </c>
      <c r="C50" s="52">
        <f t="shared" si="0"/>
        <v>0.97933792040778456</v>
      </c>
      <c r="D50" s="53">
        <f>'2Year'!D50+'4Year'!D50</f>
        <v>16030069</v>
      </c>
      <c r="E50" s="54">
        <f t="shared" ref="E50:E67" si="9">IF(ISBLANK(D50),"  ",IF(F50&gt;0,D50/F50,IF(D50&gt;0,1,0)))</f>
        <v>2.0662079592215447E-2</v>
      </c>
      <c r="F50" s="102">
        <f t="shared" ref="F50:F55" si="10">D50+B50</f>
        <v>775820697.45000005</v>
      </c>
      <c r="G50" s="56">
        <f>IF(ISBLANK(F50),"  ",IF(F76&gt;0,F50/F76,IF(F50&gt;0,1,0)))</f>
        <v>0.25716539672230726</v>
      </c>
      <c r="H50" s="9">
        <f>'2Year'!H50+'4Year'!H50</f>
        <v>849357771</v>
      </c>
      <c r="I50" s="52">
        <f t="shared" ref="I50:I67" si="11">IF(ISBLANK(H50),"  ",IF(L50&gt;0,H50/L50,IF(H50&gt;0,1,0)))</f>
        <v>0.98292808580748625</v>
      </c>
      <c r="J50" s="53">
        <f>'2Year'!J50+'4Year'!J50</f>
        <v>14752008</v>
      </c>
      <c r="K50" s="54">
        <f t="shared" ref="K50:K67" si="12">IF(ISBLANK(J50),"  ",IF(L50&gt;0,J50/L50,IF(J50&gt;0,1,0)))</f>
        <v>1.7071914192513728E-2</v>
      </c>
      <c r="L50" s="102">
        <f t="shared" ref="L50:L66" si="13">J50+H50</f>
        <v>864109779</v>
      </c>
      <c r="M50" s="56">
        <f>IF(ISBLANK(L50),"  ",IF(L76&gt;0,L50/L76,IF(L50&gt;0,1,0)))</f>
        <v>0.27866892127452536</v>
      </c>
      <c r="N50" s="286"/>
    </row>
    <row r="51" spans="1:14" s="266" customFormat="1" ht="44.25" x14ac:dyDescent="0.55000000000000004">
      <c r="A51" s="289" t="s">
        <v>49</v>
      </c>
      <c r="B51" s="9">
        <f>'2Year'!B51+'4Year'!B51</f>
        <v>149264913.18000001</v>
      </c>
      <c r="C51" s="58">
        <f t="shared" si="0"/>
        <v>0.9996739747603467</v>
      </c>
      <c r="D51" s="53">
        <f>'2Year'!D51+'4Year'!D51</f>
        <v>48680</v>
      </c>
      <c r="E51" s="60">
        <f t="shared" si="9"/>
        <v>3.2602523965326758E-4</v>
      </c>
      <c r="F51" s="103">
        <f t="shared" si="10"/>
        <v>149313593.18000001</v>
      </c>
      <c r="G51" s="62">
        <f>IF(ISBLANK(F51),"  ",IF(F76&gt;0,F51/F76,IF(F51&gt;0,1,0)))</f>
        <v>4.9493767764094199E-2</v>
      </c>
      <c r="H51" s="9">
        <f>'2Year'!H51+'4Year'!H51</f>
        <v>157147258</v>
      </c>
      <c r="I51" s="58">
        <f t="shared" si="11"/>
        <v>0.99969961031251908</v>
      </c>
      <c r="J51" s="53">
        <f>'2Year'!J51+'4Year'!J51</f>
        <v>47219.6</v>
      </c>
      <c r="K51" s="60">
        <f t="shared" si="12"/>
        <v>3.0038968748098059E-4</v>
      </c>
      <c r="L51" s="103">
        <f t="shared" si="13"/>
        <v>157194477.59999999</v>
      </c>
      <c r="M51" s="62">
        <f>IF(ISBLANK(L51),"  ",IF(L76&gt;0,L51/L76,IF(L51&gt;0,1,0)))</f>
        <v>5.069403977096356E-2</v>
      </c>
      <c r="N51" s="286"/>
    </row>
    <row r="52" spans="1:14" s="266" customFormat="1" ht="44.25" x14ac:dyDescent="0.55000000000000004">
      <c r="A52" s="104" t="s">
        <v>50</v>
      </c>
      <c r="B52" s="9">
        <f>'2Year'!B52+'4Year'!B52</f>
        <v>35975427.25</v>
      </c>
      <c r="C52" s="58">
        <f t="shared" si="0"/>
        <v>0.79408938423315567</v>
      </c>
      <c r="D52" s="53">
        <f>'2Year'!D52+'4Year'!D52</f>
        <v>9328575</v>
      </c>
      <c r="E52" s="60">
        <f t="shared" si="9"/>
        <v>0.2059106157668443</v>
      </c>
      <c r="F52" s="107">
        <f t="shared" si="10"/>
        <v>45304002.25</v>
      </c>
      <c r="G52" s="62">
        <f>IF(ISBLANK(F52),"  ",IF(F76&gt;0,F52/F76,IF(F52&gt;0,1,0)))</f>
        <v>1.5017157637097465E-2</v>
      </c>
      <c r="H52" s="9">
        <f>'2Year'!H52+'4Year'!H52</f>
        <v>37505944</v>
      </c>
      <c r="I52" s="58">
        <f t="shared" si="11"/>
        <v>0.81797622443629647</v>
      </c>
      <c r="J52" s="53">
        <f>'2Year'!J52+'4Year'!J52</f>
        <v>8346176</v>
      </c>
      <c r="K52" s="60">
        <f t="shared" si="12"/>
        <v>0.1820237755637035</v>
      </c>
      <c r="L52" s="107">
        <f t="shared" si="13"/>
        <v>45852120</v>
      </c>
      <c r="M52" s="62">
        <f>IF(ISBLANK(L52),"  ",IF(L76&gt;0,L52/L76,IF(L52&gt;0,1,0)))</f>
        <v>1.4786964722627088E-2</v>
      </c>
      <c r="N52" s="286"/>
    </row>
    <row r="53" spans="1:14" s="266" customFormat="1" ht="44.25" x14ac:dyDescent="0.55000000000000004">
      <c r="A53" s="104" t="s">
        <v>51</v>
      </c>
      <c r="B53" s="9">
        <f>'2Year'!B53+'4Year'!B53</f>
        <v>18357935.120000001</v>
      </c>
      <c r="C53" s="58">
        <f t="shared" si="0"/>
        <v>0.93661610025236219</v>
      </c>
      <c r="D53" s="53">
        <f>'2Year'!D53+'4Year'!D53</f>
        <v>1242342</v>
      </c>
      <c r="E53" s="60">
        <f t="shared" si="9"/>
        <v>6.3383899747637848E-2</v>
      </c>
      <c r="F53" s="107">
        <f t="shared" si="10"/>
        <v>19600277.120000001</v>
      </c>
      <c r="G53" s="62">
        <f>IF(ISBLANK(F53),"  ",IF(F76&gt;0,F53/F76,IF(F53&gt;0,1,0)))</f>
        <v>6.497007695205002E-3</v>
      </c>
      <c r="H53" s="9">
        <f>'2Year'!H53+'4Year'!H53</f>
        <v>18587907</v>
      </c>
      <c r="I53" s="58">
        <f t="shared" si="11"/>
        <v>0.93337495981522767</v>
      </c>
      <c r="J53" s="53">
        <f>'2Year'!J53+'4Year'!J53</f>
        <v>1326819.45</v>
      </c>
      <c r="K53" s="60">
        <f t="shared" si="12"/>
        <v>6.6625040184772416E-2</v>
      </c>
      <c r="L53" s="107">
        <f t="shared" si="13"/>
        <v>19914726.449999999</v>
      </c>
      <c r="M53" s="62">
        <f>IF(ISBLANK(L53),"  ",IF(L76&gt;0,L53/L76,IF(L53&gt;0,1,0)))</f>
        <v>6.4223498821192682E-3</v>
      </c>
      <c r="N53" s="286"/>
    </row>
    <row r="54" spans="1:14" s="266" customFormat="1" ht="44.25" x14ac:dyDescent="0.55000000000000004">
      <c r="A54" s="104" t="s">
        <v>52</v>
      </c>
      <c r="B54" s="9">
        <f>'2Year'!B54+'4Year'!B54</f>
        <v>0</v>
      </c>
      <c r="C54" s="58">
        <f>IF(ISBLANK(B54),"  ",IF(F54&gt;0,B54/F54,IF(B54&gt;0,1,0)))</f>
        <v>0</v>
      </c>
      <c r="D54" s="53">
        <f>'2Year'!D54+'4Year'!D54</f>
        <v>13082704.450000001</v>
      </c>
      <c r="E54" s="60">
        <f>IF(ISBLANK(D54),"  ",IF(F54&gt;0,D54/F54,IF(D54&gt;0,1,0)))</f>
        <v>1</v>
      </c>
      <c r="F54" s="107">
        <f t="shared" si="10"/>
        <v>13082704.450000001</v>
      </c>
      <c r="G54" s="62">
        <f>IF(ISBLANK(F54),"  ",IF(F78&gt;0,F54/F78,IF(F54&gt;0,1,0)))</f>
        <v>1</v>
      </c>
      <c r="H54" s="9">
        <f>'2Year'!H54+'4Year'!H54</f>
        <v>0</v>
      </c>
      <c r="I54" s="58">
        <f>IF(ISBLANK(H54),"  ",IF(L54&gt;0,H54/L54,IF(H54&gt;0,1,0)))</f>
        <v>0</v>
      </c>
      <c r="J54" s="53">
        <f>'2Year'!J54+'4Year'!J54</f>
        <v>15741231</v>
      </c>
      <c r="K54" s="60">
        <f>IF(ISBLANK(J54),"  ",IF(L54&gt;0,J54/L54,IF(J54&gt;0,1,0)))</f>
        <v>1</v>
      </c>
      <c r="L54" s="107">
        <f t="shared" si="13"/>
        <v>15741231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9">
        <f>'2Year'!B55+'4Year'!B55</f>
        <v>44308972.490000002</v>
      </c>
      <c r="C55" s="58">
        <f t="shared" si="0"/>
        <v>0.27548266000219213</v>
      </c>
      <c r="D55" s="53">
        <f>'2Year'!D55+'4Year'!D55</f>
        <v>116532266.99000001</v>
      </c>
      <c r="E55" s="60">
        <f t="shared" si="9"/>
        <v>0.72451733999780787</v>
      </c>
      <c r="F55" s="103">
        <f t="shared" si="10"/>
        <v>160841239.48000002</v>
      </c>
      <c r="G55" s="62">
        <f>IF(ISBLANK(F55),"  ",IF(F76&gt;0,F55/F76,IF(F55&gt;0,1,0)))</f>
        <v>5.331489775425536E-2</v>
      </c>
      <c r="H55" s="9">
        <f>'2Year'!H55+'4Year'!H55</f>
        <v>46276250</v>
      </c>
      <c r="I55" s="58">
        <f t="shared" si="11"/>
        <v>0.27330229260078098</v>
      </c>
      <c r="J55" s="53">
        <f>'2Year'!J55+'4Year'!J55</f>
        <v>123046332.55</v>
      </c>
      <c r="K55" s="60">
        <f t="shared" si="12"/>
        <v>0.72669770739921891</v>
      </c>
      <c r="L55" s="103">
        <f t="shared" si="13"/>
        <v>169322582.55000001</v>
      </c>
      <c r="M55" s="62">
        <f>IF(ISBLANK(L55),"  ",IF(L76&gt;0,L55/L76,IF(L55&gt;0,1,0)))</f>
        <v>5.4605262633678944E-2</v>
      </c>
      <c r="N55" s="286"/>
    </row>
    <row r="56" spans="1:14" s="268" customFormat="1" ht="45" x14ac:dyDescent="0.6">
      <c r="A56" s="299" t="s">
        <v>54</v>
      </c>
      <c r="B56" s="144">
        <f>B55+B53+B52+B51+B50</f>
        <v>1007697876.49</v>
      </c>
      <c r="C56" s="81">
        <f t="shared" si="0"/>
        <v>0.86574770615903385</v>
      </c>
      <c r="D56" s="145">
        <f>D55+D53+D52+D51+D50</f>
        <v>143181932.99000001</v>
      </c>
      <c r="E56" s="84">
        <f t="shared" si="9"/>
        <v>0.12301249505584239</v>
      </c>
      <c r="F56" s="108">
        <f>F55+F53+F52+F51+F50+F54</f>
        <v>1163962513.9300001</v>
      </c>
      <c r="G56" s="83">
        <f>IF(ISBLANK(F56),"  ",IF(F76&gt;0,F56/F76,IF(F56&gt;0,1,0)))</f>
        <v>0.38582482092647929</v>
      </c>
      <c r="H56" s="144">
        <f>H55+H53+H52+H51+H50</f>
        <v>1108875130</v>
      </c>
      <c r="I56" s="81">
        <f t="shared" si="11"/>
        <v>0.88258572349513886</v>
      </c>
      <c r="J56" s="145">
        <f>J55+J53+J52+J51+J50</f>
        <v>147518555.59999999</v>
      </c>
      <c r="K56" s="84">
        <f t="shared" si="12"/>
        <v>0.11741427650486116</v>
      </c>
      <c r="L56" s="103">
        <f t="shared" si="13"/>
        <v>1256393685.5999999</v>
      </c>
      <c r="M56" s="83">
        <f>IF(ISBLANK(L56),"  ",IF(L76&gt;0,L56/L76,IF(L56&gt;0,1,0)))</f>
        <v>0.40517753828391417</v>
      </c>
      <c r="N56" s="269"/>
    </row>
    <row r="57" spans="1:14" s="266" customFormat="1" ht="44.25" x14ac:dyDescent="0.55000000000000004">
      <c r="A57" s="51" t="s">
        <v>55</v>
      </c>
      <c r="B57" s="9">
        <f>'2Year'!B57+'4Year'!B57</f>
        <v>0</v>
      </c>
      <c r="C57" s="58">
        <f t="shared" si="0"/>
        <v>0</v>
      </c>
      <c r="D57" s="53">
        <f>'2Year'!D57+'4Year'!D57</f>
        <v>0</v>
      </c>
      <c r="E57" s="60">
        <f t="shared" si="9"/>
        <v>0</v>
      </c>
      <c r="F57" s="111">
        <f t="shared" ref="F57:F66" si="14">D57+B57</f>
        <v>0</v>
      </c>
      <c r="G57" s="62">
        <f>IF(ISBLANK(F57),"  ",IF(F76&gt;0,F57/F76,IF(F57&gt;0,1,0)))</f>
        <v>0</v>
      </c>
      <c r="H57" s="9">
        <f>'2Year'!H57+'4Year'!H57</f>
        <v>0</v>
      </c>
      <c r="I57" s="58">
        <f t="shared" si="11"/>
        <v>0</v>
      </c>
      <c r="J57" s="53">
        <f>'2Year'!J57+'4Year'!J57</f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9">
        <f>'2Year'!B58+'4Year'!B58</f>
        <v>0</v>
      </c>
      <c r="C58" s="58">
        <f t="shared" si="0"/>
        <v>0</v>
      </c>
      <c r="D58" s="53">
        <f>'2Year'!D58+'4Year'!D58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'2Year'!H58+'4Year'!H58</f>
        <v>0</v>
      </c>
      <c r="I58" s="58">
        <f t="shared" si="11"/>
        <v>0</v>
      </c>
      <c r="J58" s="53">
        <f>'2Year'!J58+'4Year'!J58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9">
        <f>'2Year'!B59+'4Year'!B59</f>
        <v>3274896.3</v>
      </c>
      <c r="C59" s="58">
        <f t="shared" si="0"/>
        <v>0.1323047918350215</v>
      </c>
      <c r="D59" s="53">
        <f>'2Year'!D59+'4Year'!D59</f>
        <v>21477769.530000001</v>
      </c>
      <c r="E59" s="60">
        <f t="shared" si="9"/>
        <v>0.86769520816497847</v>
      </c>
      <c r="F59" s="44">
        <f t="shared" si="14"/>
        <v>24752665.830000002</v>
      </c>
      <c r="G59" s="62">
        <f>IF(ISBLANK(F59),"  ",IF(F76&gt;0,F59/F76,IF(F59&gt;0,1,0)))</f>
        <v>8.2048972772048191E-3</v>
      </c>
      <c r="H59" s="9">
        <f>'2Year'!H59+'4Year'!H59</f>
        <v>2275654</v>
      </c>
      <c r="I59" s="58">
        <f t="shared" si="11"/>
        <v>9.6686669461205965E-2</v>
      </c>
      <c r="J59" s="53">
        <f>'2Year'!J59+'4Year'!J59</f>
        <v>21260724</v>
      </c>
      <c r="K59" s="60">
        <f t="shared" si="12"/>
        <v>0.90331333053879403</v>
      </c>
      <c r="L59" s="44">
        <f t="shared" si="13"/>
        <v>23536378</v>
      </c>
      <c r="M59" s="62">
        <f>IF(ISBLANK(L59),"  ",IF(L76&gt;0,L59/L76,IF(L59&gt;0,1,0)))</f>
        <v>7.5903053377775398E-3</v>
      </c>
      <c r="N59" s="286"/>
    </row>
    <row r="60" spans="1:14" s="266" customFormat="1" ht="44.25" x14ac:dyDescent="0.55000000000000004">
      <c r="A60" s="297" t="s">
        <v>58</v>
      </c>
      <c r="B60" s="9">
        <f>'2Year'!B60+'4Year'!B60</f>
        <v>1074981</v>
      </c>
      <c r="C60" s="58">
        <f t="shared" si="0"/>
        <v>1.0615267596546385E-2</v>
      </c>
      <c r="D60" s="53">
        <f>'2Year'!D60+'4Year'!D60</f>
        <v>100192461.41</v>
      </c>
      <c r="E60" s="60">
        <f t="shared" si="9"/>
        <v>0.98938473240345359</v>
      </c>
      <c r="F60" s="79">
        <f t="shared" si="14"/>
        <v>101267442.41</v>
      </c>
      <c r="G60" s="62">
        <f>IF(ISBLANK(F60),"  ",IF(F76&gt;0,F60/F76,IF(F60&gt;0,1,0)))</f>
        <v>3.3567655629733226E-2</v>
      </c>
      <c r="H60" s="9">
        <f>'2Year'!H60+'4Year'!H60</f>
        <v>1080000</v>
      </c>
      <c r="I60" s="58">
        <f t="shared" si="11"/>
        <v>1.1080831678346998E-2</v>
      </c>
      <c r="J60" s="53">
        <f>'2Year'!J60+'4Year'!J60</f>
        <v>96385608.299999997</v>
      </c>
      <c r="K60" s="60">
        <f t="shared" si="12"/>
        <v>0.98891916832165305</v>
      </c>
      <c r="L60" s="79">
        <f t="shared" si="13"/>
        <v>97465608.299999997</v>
      </c>
      <c r="M60" s="62">
        <f>IF(ISBLANK(L60),"  ",IF(L76&gt;0,L60/L76,IF(L60&gt;0,1,0)))</f>
        <v>3.1431927500876505E-2</v>
      </c>
      <c r="N60" s="286"/>
    </row>
    <row r="61" spans="1:14" s="266" customFormat="1" ht="44.25" x14ac:dyDescent="0.55000000000000004">
      <c r="A61" s="113" t="s">
        <v>59</v>
      </c>
      <c r="B61" s="9">
        <f>'2Year'!B61+'4Year'!B61</f>
        <v>121426</v>
      </c>
      <c r="C61" s="58">
        <f t="shared" si="0"/>
        <v>1</v>
      </c>
      <c r="D61" s="53">
        <f>'2Year'!D61+'4Year'!D61</f>
        <v>0</v>
      </c>
      <c r="E61" s="60">
        <f t="shared" si="9"/>
        <v>0</v>
      </c>
      <c r="F61" s="44">
        <f t="shared" si="14"/>
        <v>121426</v>
      </c>
      <c r="G61" s="62">
        <f>IF(ISBLANK(F61),"  ",IF(F76&gt;0,F61/F76,IF(F61&gt;0,1,0)))</f>
        <v>4.0249719509984281E-5</v>
      </c>
      <c r="H61" s="9">
        <f>'2Year'!H61+'4Year'!H61</f>
        <v>93800</v>
      </c>
      <c r="I61" s="58">
        <f t="shared" si="11"/>
        <v>1</v>
      </c>
      <c r="J61" s="53">
        <f>'2Year'!J61+'4Year'!J61</f>
        <v>0</v>
      </c>
      <c r="K61" s="60">
        <f t="shared" si="12"/>
        <v>0</v>
      </c>
      <c r="L61" s="44">
        <f t="shared" si="13"/>
        <v>93800</v>
      </c>
      <c r="M61" s="62">
        <f>IF(ISBLANK(L61),"  ",IF(L76&gt;0,L61/L76,IF(L61&gt;0,1,0)))</f>
        <v>3.0249796323101763E-5</v>
      </c>
      <c r="N61" s="286"/>
    </row>
    <row r="62" spans="1:14" s="266" customFormat="1" ht="44.25" x14ac:dyDescent="0.55000000000000004">
      <c r="A62" s="113" t="s">
        <v>60</v>
      </c>
      <c r="B62" s="9">
        <f>'2Year'!B62+'4Year'!B62</f>
        <v>0</v>
      </c>
      <c r="C62" s="58">
        <f t="shared" si="0"/>
        <v>0</v>
      </c>
      <c r="D62" s="53">
        <f>'2Year'!D62+'4Year'!D62</f>
        <v>148979451.31</v>
      </c>
      <c r="E62" s="60">
        <f t="shared" si="9"/>
        <v>1</v>
      </c>
      <c r="F62" s="44">
        <f t="shared" si="14"/>
        <v>148979451.31</v>
      </c>
      <c r="G62" s="62">
        <f>IF(ISBLANK(F62),"  ",IF(F76&gt;0,F62/F76,IF(F62&gt;0,1,0)))</f>
        <v>4.9383007988230365E-2</v>
      </c>
      <c r="H62" s="9">
        <f>'2Year'!H62+'4Year'!H62</f>
        <v>0</v>
      </c>
      <c r="I62" s="58">
        <f t="shared" si="11"/>
        <v>0</v>
      </c>
      <c r="J62" s="53">
        <f>'2Year'!J62+'4Year'!J62</f>
        <v>174180248</v>
      </c>
      <c r="K62" s="60">
        <f t="shared" si="12"/>
        <v>1</v>
      </c>
      <c r="L62" s="44">
        <f t="shared" si="13"/>
        <v>174180248</v>
      </c>
      <c r="M62" s="62">
        <f>IF(ISBLANK(L62),"  ",IF(L76&gt;0,L62/L76,IF(L62&gt;0,1,0)))</f>
        <v>5.6171823299651952E-2</v>
      </c>
      <c r="N62" s="286"/>
    </row>
    <row r="63" spans="1:14" s="266" customFormat="1" ht="44.25" x14ac:dyDescent="0.55000000000000004">
      <c r="A63" s="114" t="s">
        <v>61</v>
      </c>
      <c r="B63" s="9">
        <f>'2Year'!B63+'4Year'!B63</f>
        <v>0</v>
      </c>
      <c r="C63" s="58">
        <f t="shared" si="0"/>
        <v>0</v>
      </c>
      <c r="D63" s="53">
        <f>'2Year'!D63+'4Year'!D63</f>
        <v>265680118.25999999</v>
      </c>
      <c r="E63" s="60">
        <f t="shared" si="9"/>
        <v>1</v>
      </c>
      <c r="F63" s="44">
        <f t="shared" si="14"/>
        <v>265680118.25999999</v>
      </c>
      <c r="G63" s="62">
        <f>IF(ISBLANK(F63),"  ",IF(F76&gt;0,F63/F76,IF(F63&gt;0,1,0)))</f>
        <v>8.8066396318288123E-2</v>
      </c>
      <c r="H63" s="9">
        <f>'2Year'!H63+'4Year'!H63</f>
        <v>0</v>
      </c>
      <c r="I63" s="58">
        <f t="shared" si="11"/>
        <v>0</v>
      </c>
      <c r="J63" s="53">
        <f>'2Year'!J63+'4Year'!J63</f>
        <v>256431885.18000001</v>
      </c>
      <c r="K63" s="60">
        <f t="shared" si="12"/>
        <v>1</v>
      </c>
      <c r="L63" s="44">
        <f t="shared" si="13"/>
        <v>256431885.18000001</v>
      </c>
      <c r="M63" s="62">
        <f>IF(ISBLANK(L63),"  ",IF(L76&gt;0,L63/L76,IF(L63&gt;0,1,0)))</f>
        <v>8.2697359247804025E-2</v>
      </c>
      <c r="N63" s="286"/>
    </row>
    <row r="64" spans="1:14" s="266" customFormat="1" ht="44.25" x14ac:dyDescent="0.55000000000000004">
      <c r="A64" s="114" t="s">
        <v>62</v>
      </c>
      <c r="B64" s="9">
        <f>'2Year'!B64+'4Year'!B64</f>
        <v>0</v>
      </c>
      <c r="C64" s="58">
        <f t="shared" si="0"/>
        <v>0</v>
      </c>
      <c r="D64" s="53">
        <f>'2Year'!D64+'4Year'!D64</f>
        <v>4522260.13</v>
      </c>
      <c r="E64" s="60">
        <f t="shared" si="9"/>
        <v>1</v>
      </c>
      <c r="F64" s="44">
        <f t="shared" si="14"/>
        <v>4522260.13</v>
      </c>
      <c r="G64" s="62">
        <f>IF(ISBLANK(F64),"  ",IF(F76&gt;0,F64/F76,IF(F64&gt;0,1,0)))</f>
        <v>1.4990175232955467E-3</v>
      </c>
      <c r="H64" s="9">
        <f>'2Year'!H64+'4Year'!H64</f>
        <v>0</v>
      </c>
      <c r="I64" s="58">
        <f t="shared" si="11"/>
        <v>0</v>
      </c>
      <c r="J64" s="53">
        <f>'2Year'!J64+'4Year'!J64</f>
        <v>4070050</v>
      </c>
      <c r="K64" s="60">
        <f t="shared" si="12"/>
        <v>1</v>
      </c>
      <c r="L64" s="44">
        <f t="shared" si="13"/>
        <v>4070050</v>
      </c>
      <c r="M64" s="62">
        <f>IF(ISBLANK(L64),"  ",IF(L76&gt;0,L64/L76,IF(L64&gt;0,1,0)))</f>
        <v>1.3125605919492571E-3</v>
      </c>
      <c r="N64" s="286"/>
    </row>
    <row r="65" spans="1:14" s="266" customFormat="1" ht="44.25" x14ac:dyDescent="0.55000000000000004">
      <c r="A65" s="90" t="s">
        <v>63</v>
      </c>
      <c r="B65" s="9">
        <f>'2Year'!B65+'4Year'!B65</f>
        <v>0</v>
      </c>
      <c r="C65" s="58">
        <f t="shared" si="0"/>
        <v>0</v>
      </c>
      <c r="D65" s="53">
        <f>'2Year'!D65+'4Year'!D65</f>
        <v>95470419.689999983</v>
      </c>
      <c r="E65" s="60">
        <f t="shared" si="9"/>
        <v>1</v>
      </c>
      <c r="F65" s="44">
        <f t="shared" si="14"/>
        <v>95470419.689999983</v>
      </c>
      <c r="G65" s="62">
        <f>IF(ISBLANK(F65),"  ",IF(F76&gt;0,F65/F76,IF(F65&gt;0,1,0)))</f>
        <v>3.1646085797300251E-2</v>
      </c>
      <c r="H65" s="9">
        <f>'2Year'!H65+'4Year'!H65</f>
        <v>0</v>
      </c>
      <c r="I65" s="58">
        <f t="shared" si="11"/>
        <v>0</v>
      </c>
      <c r="J65" s="53">
        <f>'2Year'!J65+'4Year'!J65</f>
        <v>93809496.620000005</v>
      </c>
      <c r="K65" s="60">
        <f t="shared" si="12"/>
        <v>1</v>
      </c>
      <c r="L65" s="44">
        <f t="shared" si="13"/>
        <v>93809496.620000005</v>
      </c>
      <c r="M65" s="62">
        <f>IF(ISBLANK(L65),"  ",IF(L76&gt;0,L65/L76,IF(L65&gt;0,1,0)))</f>
        <v>3.0252858911809205E-2</v>
      </c>
      <c r="N65" s="286"/>
    </row>
    <row r="66" spans="1:14" s="266" customFormat="1" ht="44.25" x14ac:dyDescent="0.55000000000000004">
      <c r="A66" s="297" t="s">
        <v>64</v>
      </c>
      <c r="B66" s="9">
        <f>'2Year'!B66+'4Year'!B66</f>
        <v>34050228.720000006</v>
      </c>
      <c r="C66" s="58">
        <f t="shared" si="0"/>
        <v>0.34024762583623902</v>
      </c>
      <c r="D66" s="53">
        <f>'2Year'!D66+'4Year'!D66</f>
        <v>66024617.170000002</v>
      </c>
      <c r="E66" s="60">
        <f t="shared" si="9"/>
        <v>0.65975237416376087</v>
      </c>
      <c r="F66" s="44">
        <f t="shared" si="14"/>
        <v>100074845.89000002</v>
      </c>
      <c r="G66" s="62">
        <f>IF(ISBLANK(F66),"  ",IF(F76&gt;0,F66/F76,IF(F66&gt;0,1,0)))</f>
        <v>3.3172339343117654E-2</v>
      </c>
      <c r="H66" s="9">
        <f>'2Year'!H66+'4Year'!H66</f>
        <v>46948115</v>
      </c>
      <c r="I66" s="58">
        <f t="shared" si="11"/>
        <v>0.43389240943742696</v>
      </c>
      <c r="J66" s="53">
        <f>'2Year'!J66+'4Year'!J66</f>
        <v>61254089</v>
      </c>
      <c r="K66" s="60">
        <f t="shared" si="12"/>
        <v>0.56610759056257298</v>
      </c>
      <c r="L66" s="44">
        <f t="shared" si="13"/>
        <v>108202204</v>
      </c>
      <c r="M66" s="62">
        <f>IF(ISBLANK(L66),"  ",IF(L76&gt;0,L66/L76,IF(L66&gt;0,1,0)))</f>
        <v>3.4894399069410519E-2</v>
      </c>
      <c r="N66" s="286"/>
    </row>
    <row r="67" spans="1:14" s="268" customFormat="1" ht="45" x14ac:dyDescent="0.6">
      <c r="A67" s="301" t="s">
        <v>65</v>
      </c>
      <c r="B67" s="298">
        <f>B66+B65+B64+B63+B62+B61+B60+B59+B58+B57+B56</f>
        <v>1046219408.51</v>
      </c>
      <c r="C67" s="81">
        <f t="shared" si="0"/>
        <v>0.54924522423289657</v>
      </c>
      <c r="D67" s="92">
        <f>D66+D65+D64+D63+D62+D61+D60+D59+D58+D57+D56</f>
        <v>845529030.48999989</v>
      </c>
      <c r="E67" s="84">
        <f t="shared" si="9"/>
        <v>0.44388660559097698</v>
      </c>
      <c r="F67" s="298">
        <f>F66+F65+F64+F63+F62+F61+F60+F59+F58+F57+F56</f>
        <v>1904831143.45</v>
      </c>
      <c r="G67" s="83">
        <f>IF(ISBLANK(F67),"  ",IF(F76&gt;0,F67/F76,IF(F67&gt;0,1,0)))</f>
        <v>0.63140447052315929</v>
      </c>
      <c r="H67" s="298">
        <f>H66+H65+H64+H63+H62+H61+H60+H59+H58+H57+H56</f>
        <v>1159272699</v>
      </c>
      <c r="I67" s="81">
        <f t="shared" si="11"/>
        <v>0.57555470097562778</v>
      </c>
      <c r="J67" s="92">
        <f>J66+J65+J64+J63+J62+J61+J60+J59+J58+J57+J56</f>
        <v>854910656.69999993</v>
      </c>
      <c r="K67" s="84">
        <f t="shared" si="12"/>
        <v>0.42444529902437222</v>
      </c>
      <c r="L67" s="298">
        <f>L66+L65+L64+L63+L62+L61+L60+L59+L58+L57+L56</f>
        <v>2014183355.6999998</v>
      </c>
      <c r="M67" s="83">
        <f>IF(ISBLANK(L67),"  ",IF(L76&gt;0,L67/L76,IF(L67&gt;0,1,0)))</f>
        <v>0.64955902203951621</v>
      </c>
      <c r="N67" s="269"/>
    </row>
    <row r="68" spans="1:14" s="266" customFormat="1" ht="45" x14ac:dyDescent="0.6">
      <c r="A68" s="282" t="s">
        <v>66</v>
      </c>
      <c r="B68" s="292"/>
      <c r="C68" s="74" t="s">
        <v>4</v>
      </c>
      <c r="D68" s="70"/>
      <c r="E68" s="75" t="s">
        <v>4</v>
      </c>
      <c r="F68" s="44"/>
      <c r="G68" s="76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9">
        <f>'2Year'!B69+'4Year'!B69</f>
        <v>0</v>
      </c>
      <c r="C69" s="52">
        <f t="shared" si="0"/>
        <v>0</v>
      </c>
      <c r="D69" s="53">
        <f>'2Year'!D69+'4Year'!D69</f>
        <v>19390491.43</v>
      </c>
      <c r="E69" s="54">
        <f>IF(ISBLANK(D69),"  ",IF(F69&gt;0,D69/F69,IF(D69&gt;0,1,0)))</f>
        <v>1</v>
      </c>
      <c r="F69" s="68">
        <f>D69+B69</f>
        <v>19390491.43</v>
      </c>
      <c r="G69" s="56">
        <f>IF(ISBLANK(F69),"  ",IF(F76&gt;0,F69/F76,IF(F69&gt;0,1,0)))</f>
        <v>6.4274689211392452E-3</v>
      </c>
      <c r="H69" s="9">
        <f>'2Year'!H69+'4Year'!H69</f>
        <v>0</v>
      </c>
      <c r="I69" s="52">
        <f>IF(ISBLANK(H69),"  ",IF(L69&gt;0,H69/L69,IF(H69&gt;0,1,0)))</f>
        <v>0</v>
      </c>
      <c r="J69" s="53">
        <f>'2Year'!J69+'4Year'!J69</f>
        <v>18609665.079999998</v>
      </c>
      <c r="K69" s="54">
        <f>IF(ISBLANK(J69),"  ",IF(L69&gt;0,J69/L69,IF(J69&gt;0,1,0)))</f>
        <v>1</v>
      </c>
      <c r="L69" s="68">
        <f>J69+H69</f>
        <v>18609665.079999998</v>
      </c>
      <c r="M69" s="56">
        <f>IF(ISBLANK(L69),"  ",IF(L76&gt;0,L69/L76,IF(L69&gt;0,1,0)))</f>
        <v>6.0014773807157695E-3</v>
      </c>
    </row>
    <row r="70" spans="1:14" s="266" customFormat="1" ht="44.25" x14ac:dyDescent="0.55000000000000004">
      <c r="A70" s="289" t="s">
        <v>68</v>
      </c>
      <c r="B70" s="9">
        <f>'2Year'!B70+'4Year'!B70</f>
        <v>0</v>
      </c>
      <c r="C70" s="58">
        <f t="shared" si="0"/>
        <v>0</v>
      </c>
      <c r="D70" s="53">
        <f>'2Year'!D70+'4Year'!D70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'2Year'!H70+'4Year'!H70</f>
        <v>0</v>
      </c>
      <c r="I70" s="58">
        <f>IF(ISBLANK(H70),"  ",IF(L70&gt;0,H70/L70,IF(H70&gt;0,1,0)))</f>
        <v>0</v>
      </c>
      <c r="J70" s="53">
        <f>'2Year'!J70+'4Year'!J70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292"/>
      <c r="C71" s="74" t="s">
        <v>4</v>
      </c>
      <c r="D71" s="70"/>
      <c r="E71" s="75" t="s">
        <v>4</v>
      </c>
      <c r="F71" s="44"/>
      <c r="G71" s="76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9">
        <f>'2Year'!B72+'4Year'!B72</f>
        <v>0</v>
      </c>
      <c r="C72" s="52">
        <f t="shared" si="0"/>
        <v>0</v>
      </c>
      <c r="D72" s="53">
        <f>'2Year'!D72+'4Year'!D72</f>
        <v>300899813.73000002</v>
      </c>
      <c r="E72" s="54">
        <f>IF(ISBLANK(D72),"  ",IF(F72&gt;0,D72/F72,IF(D72&gt;0,1,0)))</f>
        <v>1</v>
      </c>
      <c r="F72" s="68">
        <f>D72+B72</f>
        <v>300899813.73000002</v>
      </c>
      <c r="G72" s="56">
        <f>IF(ISBLANK(F72),"  ",IF(F76&gt;0,F72/F76,IF(F72&gt;0,1,0)))</f>
        <v>9.9740855362434877E-2</v>
      </c>
      <c r="H72" s="9">
        <f>'2Year'!H72+'4Year'!H72</f>
        <v>0</v>
      </c>
      <c r="I72" s="52">
        <f>IF(ISBLANK(H72),"  ",IF(L72&gt;0,H72/L72,IF(H72&gt;0,1,0)))</f>
        <v>0</v>
      </c>
      <c r="J72" s="53">
        <f>'2Year'!J72+'4Year'!J72</f>
        <v>285072486</v>
      </c>
      <c r="K72" s="54">
        <f>IF(ISBLANK(J72),"  ",IF(L72&gt;0,J72/L72,IF(J72&gt;0,1,0)))</f>
        <v>1</v>
      </c>
      <c r="L72" s="68">
        <f>J72+H72</f>
        <v>285072486</v>
      </c>
      <c r="M72" s="56">
        <f>IF(ISBLANK(L72),"  ",IF(L76&gt;0,L72/L76,IF(L72&gt;0,1,0)))</f>
        <v>9.1933738153734318E-2</v>
      </c>
    </row>
    <row r="73" spans="1:14" s="266" customFormat="1" ht="44.25" x14ac:dyDescent="0.55000000000000004">
      <c r="A73" s="289" t="s">
        <v>71</v>
      </c>
      <c r="B73" s="9">
        <f>'2Year'!B73+'4Year'!B73</f>
        <v>0</v>
      </c>
      <c r="C73" s="58">
        <f t="shared" si="0"/>
        <v>0</v>
      </c>
      <c r="D73" s="53">
        <f>'2Year'!D73+'4Year'!D73</f>
        <v>231395320.71999997</v>
      </c>
      <c r="E73" s="60">
        <f>IF(ISBLANK(D73),"  ",IF(F73&gt;0,D73/F73,IF(D73&gt;0,1,0)))</f>
        <v>1</v>
      </c>
      <c r="F73" s="44">
        <f>D73+B73</f>
        <v>231395320.71999997</v>
      </c>
      <c r="G73" s="62">
        <f>IF(ISBLANK(F73),"  ",IF(F76&gt;0,F73/F76,IF(F73&gt;0,1,0)))</f>
        <v>7.6701832843895479E-2</v>
      </c>
      <c r="H73" s="9">
        <f>'2Year'!H73+'4Year'!H73</f>
        <v>0</v>
      </c>
      <c r="I73" s="58">
        <f>IF(ISBLANK(H73),"  ",IF(L73&gt;0,H73/L73,IF(H73&gt;0,1,0)))</f>
        <v>0</v>
      </c>
      <c r="J73" s="53">
        <f>'2Year'!J73+'4Year'!J73</f>
        <v>241250973.88</v>
      </c>
      <c r="K73" s="60">
        <f>IF(ISBLANK(J73),"  ",IF(L73&gt;0,J73/L73,IF(J73&gt;0,1,0)))</f>
        <v>1</v>
      </c>
      <c r="L73" s="44">
        <f>J73+H73</f>
        <v>241250973.88</v>
      </c>
      <c r="M73" s="62">
        <f>IF(ISBLANK(L73),"  ",IF(L76&gt;0,L73/L76,IF(L73&gt;0,1,0)))</f>
        <v>7.780162923901858E-2</v>
      </c>
    </row>
    <row r="74" spans="1:14" s="268" customFormat="1" ht="45" x14ac:dyDescent="0.6">
      <c r="A74" s="296" t="s">
        <v>72</v>
      </c>
      <c r="B74" s="118">
        <f>B73+B72+B70+B69</f>
        <v>0</v>
      </c>
      <c r="C74" s="81">
        <f t="shared" si="0"/>
        <v>0</v>
      </c>
      <c r="D74" s="96">
        <f>D73+D72+D70+D69</f>
        <v>551685625.88</v>
      </c>
      <c r="E74" s="84">
        <f>IF(ISBLANK(D74),"  ",IF(F74&gt;0,D74/F74,IF(D74&gt;0,1,0)))</f>
        <v>1</v>
      </c>
      <c r="F74" s="119">
        <f>F73+F72+F71+F70+F69</f>
        <v>551685625.88</v>
      </c>
      <c r="G74" s="83">
        <f>IF(ISBLANK(F74),"  ",IF(F76&gt;0,F74/F76,IF(F74&gt;0,1,0)))</f>
        <v>0.18287015712746962</v>
      </c>
      <c r="H74" s="118">
        <f>H73+H72+H70+H69</f>
        <v>0</v>
      </c>
      <c r="I74" s="81">
        <f>IF(ISBLANK(H74),"  ",IF(L74&gt;0,H74/L74,IF(H74&gt;0,1,0)))</f>
        <v>0</v>
      </c>
      <c r="J74" s="96">
        <f>J73+J72+J70+J69</f>
        <v>544933124.96000004</v>
      </c>
      <c r="K74" s="84">
        <f>IF(ISBLANK(J74),"  ",IF(L74&gt;0,J74/L74,IF(J74&gt;0,1,0)))</f>
        <v>1</v>
      </c>
      <c r="L74" s="119">
        <f>L73+L72+L71+L70+L69</f>
        <v>544933124.96000004</v>
      </c>
      <c r="M74" s="83">
        <f>IF(ISBLANK(L74),"  ",IF(L76&gt;0,L74/L76,IF(L74&gt;0,1,0)))</f>
        <v>0.17573684477346868</v>
      </c>
    </row>
    <row r="75" spans="1:14" s="268" customFormat="1" ht="45" x14ac:dyDescent="0.6">
      <c r="A75" s="296" t="s">
        <v>73</v>
      </c>
      <c r="B75" s="134">
        <f>'2Year'!B75+'4Year'!B75</f>
        <v>0</v>
      </c>
      <c r="C75" s="81">
        <f>IF(ISBLANK(B75),"  ",IF(F75&gt;0,B75/F75,IF(B75&gt;0,1,0)))</f>
        <v>0</v>
      </c>
      <c r="D75" s="143">
        <f>'2Year'!D75+'4Year'!D75</f>
        <v>0</v>
      </c>
      <c r="E75" s="84">
        <f>IF(ISBLANK(D75),"  ",IF(F75&gt;0,D75/F75,IF(D75&gt;0,1,0)))</f>
        <v>0</v>
      </c>
      <c r="F75" s="120">
        <f>D75+B75</f>
        <v>0</v>
      </c>
      <c r="G75" s="83">
        <f>IF(ISBLANK(F75),"  ",IF(F77&gt;0,F75/F77,IF(F75&gt;0,1,0)))</f>
        <v>0</v>
      </c>
      <c r="H75" s="134">
        <f>'2Year'!H75+'4Year'!H75</f>
        <v>0</v>
      </c>
      <c r="I75" s="81">
        <f>IF(ISBLANK(H75),"  ",IF(L75&gt;0,H75/L75,IF(H75&gt;0,1,0)))</f>
        <v>0</v>
      </c>
      <c r="J75" s="143">
        <f>'2Year'!J75+'4Year'!J75</f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122">
        <f>B74+B67+B47+B40+B48+B75</f>
        <v>1603818289.51</v>
      </c>
      <c r="C76" s="123">
        <f t="shared" si="0"/>
        <v>0.53162614512345185</v>
      </c>
      <c r="D76" s="122">
        <f>D74+D67+D47+D40+D48+D75</f>
        <v>1399915060.3699999</v>
      </c>
      <c r="E76" s="124">
        <f>IF(ISBLANK(D76),"  ",IF(F76&gt;0,D76/F76,IF(D76&gt;0,1,0)))</f>
        <v>0.4640372615230281</v>
      </c>
      <c r="F76" s="122">
        <f>F74+F67+F47+F40+F48+F75</f>
        <v>3016816054.3299999</v>
      </c>
      <c r="G76" s="125">
        <f>IF(ISBLANK(F76),"  ",IF(F76&gt;0,F76/F76,IF(F76&gt;0,1,0)))</f>
        <v>1</v>
      </c>
      <c r="H76" s="122">
        <f>H74+H67+H47+H40+H48+H75</f>
        <v>1698206013</v>
      </c>
      <c r="I76" s="123">
        <f>IF(ISBLANK(H76),"  ",IF(L76&gt;0,H76/L76,IF(H76&gt;0,1,0)))</f>
        <v>0.54765869944474099</v>
      </c>
      <c r="J76" s="122">
        <f>J74+J67+J47+J40+J48+J75</f>
        <v>1402641311.6599998</v>
      </c>
      <c r="K76" s="124">
        <f>IF(ISBLANK(J76),"  ",IF(L76&gt;0,J76/L76,IF(J76&gt;0,1,0)))</f>
        <v>0.45234130055525901</v>
      </c>
      <c r="L76" s="122">
        <f>L74+L67+L47+L40+L48+L75</f>
        <v>3100847324.6599998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44.25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zoomScale="30" zoomScaleNormal="30" workbookViewId="0">
      <selection activeCell="D13" sqref="D13:D76"/>
    </sheetView>
  </sheetViews>
  <sheetFormatPr defaultColWidth="12.42578125" defaultRowHeight="15" x14ac:dyDescent="0.2"/>
  <cols>
    <col min="1" max="1" width="186.7109375" style="129" customWidth="1"/>
    <col min="2" max="2" width="56.42578125" style="130" customWidth="1"/>
    <col min="3" max="3" width="45.5703125" style="129" customWidth="1"/>
    <col min="4" max="4" width="45.5703125" style="130" customWidth="1"/>
    <col min="5" max="5" width="45.5703125" style="129" customWidth="1"/>
    <col min="6" max="6" width="45.5703125" style="130" customWidth="1"/>
    <col min="7" max="7" width="45.5703125" style="129" customWidth="1"/>
    <col min="8" max="8" width="54.7109375" style="130" customWidth="1"/>
    <col min="9" max="9" width="45.5703125" style="129" customWidth="1"/>
    <col min="10" max="10" width="45.5703125" style="130" customWidth="1"/>
    <col min="11" max="11" width="45.5703125" style="129" customWidth="1"/>
    <col min="12" max="12" width="45.5703125" style="130" customWidth="1"/>
    <col min="13" max="13" width="45.5703125" style="129" customWidth="1"/>
    <col min="14" max="256" width="12.42578125" style="129"/>
    <col min="257" max="257" width="186.7109375" style="129" customWidth="1"/>
    <col min="258" max="258" width="56.42578125" style="129" customWidth="1"/>
    <col min="259" max="263" width="45.5703125" style="129" customWidth="1"/>
    <col min="264" max="264" width="54.7109375" style="129" customWidth="1"/>
    <col min="265" max="269" width="45.5703125" style="129" customWidth="1"/>
    <col min="270" max="512" width="12.42578125" style="129"/>
    <col min="513" max="513" width="186.7109375" style="129" customWidth="1"/>
    <col min="514" max="514" width="56.42578125" style="129" customWidth="1"/>
    <col min="515" max="519" width="45.5703125" style="129" customWidth="1"/>
    <col min="520" max="520" width="54.7109375" style="129" customWidth="1"/>
    <col min="521" max="525" width="45.5703125" style="129" customWidth="1"/>
    <col min="526" max="768" width="12.42578125" style="129"/>
    <col min="769" max="769" width="186.7109375" style="129" customWidth="1"/>
    <col min="770" max="770" width="56.42578125" style="129" customWidth="1"/>
    <col min="771" max="775" width="45.5703125" style="129" customWidth="1"/>
    <col min="776" max="776" width="54.7109375" style="129" customWidth="1"/>
    <col min="777" max="781" width="45.5703125" style="129" customWidth="1"/>
    <col min="782" max="1024" width="12.42578125" style="129"/>
    <col min="1025" max="1025" width="186.7109375" style="129" customWidth="1"/>
    <col min="1026" max="1026" width="56.42578125" style="129" customWidth="1"/>
    <col min="1027" max="1031" width="45.5703125" style="129" customWidth="1"/>
    <col min="1032" max="1032" width="54.7109375" style="129" customWidth="1"/>
    <col min="1033" max="1037" width="45.5703125" style="129" customWidth="1"/>
    <col min="1038" max="1280" width="12.42578125" style="129"/>
    <col min="1281" max="1281" width="186.7109375" style="129" customWidth="1"/>
    <col min="1282" max="1282" width="56.42578125" style="129" customWidth="1"/>
    <col min="1283" max="1287" width="45.5703125" style="129" customWidth="1"/>
    <col min="1288" max="1288" width="54.7109375" style="129" customWidth="1"/>
    <col min="1289" max="1293" width="45.5703125" style="129" customWidth="1"/>
    <col min="1294" max="1536" width="12.42578125" style="129"/>
    <col min="1537" max="1537" width="186.7109375" style="129" customWidth="1"/>
    <col min="1538" max="1538" width="56.42578125" style="129" customWidth="1"/>
    <col min="1539" max="1543" width="45.5703125" style="129" customWidth="1"/>
    <col min="1544" max="1544" width="54.7109375" style="129" customWidth="1"/>
    <col min="1545" max="1549" width="45.5703125" style="129" customWidth="1"/>
    <col min="1550" max="1792" width="12.42578125" style="129"/>
    <col min="1793" max="1793" width="186.7109375" style="129" customWidth="1"/>
    <col min="1794" max="1794" width="56.42578125" style="129" customWidth="1"/>
    <col min="1795" max="1799" width="45.5703125" style="129" customWidth="1"/>
    <col min="1800" max="1800" width="54.7109375" style="129" customWidth="1"/>
    <col min="1801" max="1805" width="45.5703125" style="129" customWidth="1"/>
    <col min="1806" max="2048" width="12.42578125" style="129"/>
    <col min="2049" max="2049" width="186.7109375" style="129" customWidth="1"/>
    <col min="2050" max="2050" width="56.42578125" style="129" customWidth="1"/>
    <col min="2051" max="2055" width="45.5703125" style="129" customWidth="1"/>
    <col min="2056" max="2056" width="54.7109375" style="129" customWidth="1"/>
    <col min="2057" max="2061" width="45.5703125" style="129" customWidth="1"/>
    <col min="2062" max="2304" width="12.42578125" style="129"/>
    <col min="2305" max="2305" width="186.7109375" style="129" customWidth="1"/>
    <col min="2306" max="2306" width="56.42578125" style="129" customWidth="1"/>
    <col min="2307" max="2311" width="45.5703125" style="129" customWidth="1"/>
    <col min="2312" max="2312" width="54.7109375" style="129" customWidth="1"/>
    <col min="2313" max="2317" width="45.5703125" style="129" customWidth="1"/>
    <col min="2318" max="2560" width="12.42578125" style="129"/>
    <col min="2561" max="2561" width="186.7109375" style="129" customWidth="1"/>
    <col min="2562" max="2562" width="56.42578125" style="129" customWidth="1"/>
    <col min="2563" max="2567" width="45.5703125" style="129" customWidth="1"/>
    <col min="2568" max="2568" width="54.7109375" style="129" customWidth="1"/>
    <col min="2569" max="2573" width="45.5703125" style="129" customWidth="1"/>
    <col min="2574" max="2816" width="12.42578125" style="129"/>
    <col min="2817" max="2817" width="186.7109375" style="129" customWidth="1"/>
    <col min="2818" max="2818" width="56.42578125" style="129" customWidth="1"/>
    <col min="2819" max="2823" width="45.5703125" style="129" customWidth="1"/>
    <col min="2824" max="2824" width="54.7109375" style="129" customWidth="1"/>
    <col min="2825" max="2829" width="45.5703125" style="129" customWidth="1"/>
    <col min="2830" max="3072" width="12.42578125" style="129"/>
    <col min="3073" max="3073" width="186.7109375" style="129" customWidth="1"/>
    <col min="3074" max="3074" width="56.42578125" style="129" customWidth="1"/>
    <col min="3075" max="3079" width="45.5703125" style="129" customWidth="1"/>
    <col min="3080" max="3080" width="54.7109375" style="129" customWidth="1"/>
    <col min="3081" max="3085" width="45.5703125" style="129" customWidth="1"/>
    <col min="3086" max="3328" width="12.42578125" style="129"/>
    <col min="3329" max="3329" width="186.7109375" style="129" customWidth="1"/>
    <col min="3330" max="3330" width="56.42578125" style="129" customWidth="1"/>
    <col min="3331" max="3335" width="45.5703125" style="129" customWidth="1"/>
    <col min="3336" max="3336" width="54.7109375" style="129" customWidth="1"/>
    <col min="3337" max="3341" width="45.5703125" style="129" customWidth="1"/>
    <col min="3342" max="3584" width="12.42578125" style="129"/>
    <col min="3585" max="3585" width="186.7109375" style="129" customWidth="1"/>
    <col min="3586" max="3586" width="56.42578125" style="129" customWidth="1"/>
    <col min="3587" max="3591" width="45.5703125" style="129" customWidth="1"/>
    <col min="3592" max="3592" width="54.7109375" style="129" customWidth="1"/>
    <col min="3593" max="3597" width="45.5703125" style="129" customWidth="1"/>
    <col min="3598" max="3840" width="12.42578125" style="129"/>
    <col min="3841" max="3841" width="186.7109375" style="129" customWidth="1"/>
    <col min="3842" max="3842" width="56.42578125" style="129" customWidth="1"/>
    <col min="3843" max="3847" width="45.5703125" style="129" customWidth="1"/>
    <col min="3848" max="3848" width="54.7109375" style="129" customWidth="1"/>
    <col min="3849" max="3853" width="45.5703125" style="129" customWidth="1"/>
    <col min="3854" max="4096" width="12.42578125" style="129"/>
    <col min="4097" max="4097" width="186.7109375" style="129" customWidth="1"/>
    <col min="4098" max="4098" width="56.42578125" style="129" customWidth="1"/>
    <col min="4099" max="4103" width="45.5703125" style="129" customWidth="1"/>
    <col min="4104" max="4104" width="54.7109375" style="129" customWidth="1"/>
    <col min="4105" max="4109" width="45.5703125" style="129" customWidth="1"/>
    <col min="4110" max="4352" width="12.42578125" style="129"/>
    <col min="4353" max="4353" width="186.7109375" style="129" customWidth="1"/>
    <col min="4354" max="4354" width="56.42578125" style="129" customWidth="1"/>
    <col min="4355" max="4359" width="45.5703125" style="129" customWidth="1"/>
    <col min="4360" max="4360" width="54.7109375" style="129" customWidth="1"/>
    <col min="4361" max="4365" width="45.5703125" style="129" customWidth="1"/>
    <col min="4366" max="4608" width="12.42578125" style="129"/>
    <col min="4609" max="4609" width="186.7109375" style="129" customWidth="1"/>
    <col min="4610" max="4610" width="56.42578125" style="129" customWidth="1"/>
    <col min="4611" max="4615" width="45.5703125" style="129" customWidth="1"/>
    <col min="4616" max="4616" width="54.7109375" style="129" customWidth="1"/>
    <col min="4617" max="4621" width="45.5703125" style="129" customWidth="1"/>
    <col min="4622" max="4864" width="12.42578125" style="129"/>
    <col min="4865" max="4865" width="186.7109375" style="129" customWidth="1"/>
    <col min="4866" max="4866" width="56.42578125" style="129" customWidth="1"/>
    <col min="4867" max="4871" width="45.5703125" style="129" customWidth="1"/>
    <col min="4872" max="4872" width="54.7109375" style="129" customWidth="1"/>
    <col min="4873" max="4877" width="45.5703125" style="129" customWidth="1"/>
    <col min="4878" max="5120" width="12.42578125" style="129"/>
    <col min="5121" max="5121" width="186.7109375" style="129" customWidth="1"/>
    <col min="5122" max="5122" width="56.42578125" style="129" customWidth="1"/>
    <col min="5123" max="5127" width="45.5703125" style="129" customWidth="1"/>
    <col min="5128" max="5128" width="54.7109375" style="129" customWidth="1"/>
    <col min="5129" max="5133" width="45.5703125" style="129" customWidth="1"/>
    <col min="5134" max="5376" width="12.42578125" style="129"/>
    <col min="5377" max="5377" width="186.7109375" style="129" customWidth="1"/>
    <col min="5378" max="5378" width="56.42578125" style="129" customWidth="1"/>
    <col min="5379" max="5383" width="45.5703125" style="129" customWidth="1"/>
    <col min="5384" max="5384" width="54.7109375" style="129" customWidth="1"/>
    <col min="5385" max="5389" width="45.5703125" style="129" customWidth="1"/>
    <col min="5390" max="5632" width="12.42578125" style="129"/>
    <col min="5633" max="5633" width="186.7109375" style="129" customWidth="1"/>
    <col min="5634" max="5634" width="56.42578125" style="129" customWidth="1"/>
    <col min="5635" max="5639" width="45.5703125" style="129" customWidth="1"/>
    <col min="5640" max="5640" width="54.7109375" style="129" customWidth="1"/>
    <col min="5641" max="5645" width="45.5703125" style="129" customWidth="1"/>
    <col min="5646" max="5888" width="12.42578125" style="129"/>
    <col min="5889" max="5889" width="186.7109375" style="129" customWidth="1"/>
    <col min="5890" max="5890" width="56.42578125" style="129" customWidth="1"/>
    <col min="5891" max="5895" width="45.5703125" style="129" customWidth="1"/>
    <col min="5896" max="5896" width="54.7109375" style="129" customWidth="1"/>
    <col min="5897" max="5901" width="45.5703125" style="129" customWidth="1"/>
    <col min="5902" max="6144" width="12.42578125" style="129"/>
    <col min="6145" max="6145" width="186.7109375" style="129" customWidth="1"/>
    <col min="6146" max="6146" width="56.42578125" style="129" customWidth="1"/>
    <col min="6147" max="6151" width="45.5703125" style="129" customWidth="1"/>
    <col min="6152" max="6152" width="54.7109375" style="129" customWidth="1"/>
    <col min="6153" max="6157" width="45.5703125" style="129" customWidth="1"/>
    <col min="6158" max="6400" width="12.42578125" style="129"/>
    <col min="6401" max="6401" width="186.7109375" style="129" customWidth="1"/>
    <col min="6402" max="6402" width="56.42578125" style="129" customWidth="1"/>
    <col min="6403" max="6407" width="45.5703125" style="129" customWidth="1"/>
    <col min="6408" max="6408" width="54.7109375" style="129" customWidth="1"/>
    <col min="6409" max="6413" width="45.5703125" style="129" customWidth="1"/>
    <col min="6414" max="6656" width="12.42578125" style="129"/>
    <col min="6657" max="6657" width="186.7109375" style="129" customWidth="1"/>
    <col min="6658" max="6658" width="56.42578125" style="129" customWidth="1"/>
    <col min="6659" max="6663" width="45.5703125" style="129" customWidth="1"/>
    <col min="6664" max="6664" width="54.7109375" style="129" customWidth="1"/>
    <col min="6665" max="6669" width="45.5703125" style="129" customWidth="1"/>
    <col min="6670" max="6912" width="12.42578125" style="129"/>
    <col min="6913" max="6913" width="186.7109375" style="129" customWidth="1"/>
    <col min="6914" max="6914" width="56.42578125" style="129" customWidth="1"/>
    <col min="6915" max="6919" width="45.5703125" style="129" customWidth="1"/>
    <col min="6920" max="6920" width="54.7109375" style="129" customWidth="1"/>
    <col min="6921" max="6925" width="45.5703125" style="129" customWidth="1"/>
    <col min="6926" max="7168" width="12.42578125" style="129"/>
    <col min="7169" max="7169" width="186.7109375" style="129" customWidth="1"/>
    <col min="7170" max="7170" width="56.42578125" style="129" customWidth="1"/>
    <col min="7171" max="7175" width="45.5703125" style="129" customWidth="1"/>
    <col min="7176" max="7176" width="54.7109375" style="129" customWidth="1"/>
    <col min="7177" max="7181" width="45.5703125" style="129" customWidth="1"/>
    <col min="7182" max="7424" width="12.42578125" style="129"/>
    <col min="7425" max="7425" width="186.7109375" style="129" customWidth="1"/>
    <col min="7426" max="7426" width="56.42578125" style="129" customWidth="1"/>
    <col min="7427" max="7431" width="45.5703125" style="129" customWidth="1"/>
    <col min="7432" max="7432" width="54.7109375" style="129" customWidth="1"/>
    <col min="7433" max="7437" width="45.5703125" style="129" customWidth="1"/>
    <col min="7438" max="7680" width="12.42578125" style="129"/>
    <col min="7681" max="7681" width="186.7109375" style="129" customWidth="1"/>
    <col min="7682" max="7682" width="56.42578125" style="129" customWidth="1"/>
    <col min="7683" max="7687" width="45.5703125" style="129" customWidth="1"/>
    <col min="7688" max="7688" width="54.7109375" style="129" customWidth="1"/>
    <col min="7689" max="7693" width="45.5703125" style="129" customWidth="1"/>
    <col min="7694" max="7936" width="12.42578125" style="129"/>
    <col min="7937" max="7937" width="186.7109375" style="129" customWidth="1"/>
    <col min="7938" max="7938" width="56.42578125" style="129" customWidth="1"/>
    <col min="7939" max="7943" width="45.5703125" style="129" customWidth="1"/>
    <col min="7944" max="7944" width="54.7109375" style="129" customWidth="1"/>
    <col min="7945" max="7949" width="45.5703125" style="129" customWidth="1"/>
    <col min="7950" max="8192" width="12.42578125" style="129"/>
    <col min="8193" max="8193" width="186.7109375" style="129" customWidth="1"/>
    <col min="8194" max="8194" width="56.42578125" style="129" customWidth="1"/>
    <col min="8195" max="8199" width="45.5703125" style="129" customWidth="1"/>
    <col min="8200" max="8200" width="54.7109375" style="129" customWidth="1"/>
    <col min="8201" max="8205" width="45.5703125" style="129" customWidth="1"/>
    <col min="8206" max="8448" width="12.42578125" style="129"/>
    <col min="8449" max="8449" width="186.7109375" style="129" customWidth="1"/>
    <col min="8450" max="8450" width="56.42578125" style="129" customWidth="1"/>
    <col min="8451" max="8455" width="45.5703125" style="129" customWidth="1"/>
    <col min="8456" max="8456" width="54.7109375" style="129" customWidth="1"/>
    <col min="8457" max="8461" width="45.5703125" style="129" customWidth="1"/>
    <col min="8462" max="8704" width="12.42578125" style="129"/>
    <col min="8705" max="8705" width="186.7109375" style="129" customWidth="1"/>
    <col min="8706" max="8706" width="56.42578125" style="129" customWidth="1"/>
    <col min="8707" max="8711" width="45.5703125" style="129" customWidth="1"/>
    <col min="8712" max="8712" width="54.7109375" style="129" customWidth="1"/>
    <col min="8713" max="8717" width="45.5703125" style="129" customWidth="1"/>
    <col min="8718" max="8960" width="12.42578125" style="129"/>
    <col min="8961" max="8961" width="186.7109375" style="129" customWidth="1"/>
    <col min="8962" max="8962" width="56.42578125" style="129" customWidth="1"/>
    <col min="8963" max="8967" width="45.5703125" style="129" customWidth="1"/>
    <col min="8968" max="8968" width="54.7109375" style="129" customWidth="1"/>
    <col min="8969" max="8973" width="45.5703125" style="129" customWidth="1"/>
    <col min="8974" max="9216" width="12.42578125" style="129"/>
    <col min="9217" max="9217" width="186.7109375" style="129" customWidth="1"/>
    <col min="9218" max="9218" width="56.42578125" style="129" customWidth="1"/>
    <col min="9219" max="9223" width="45.5703125" style="129" customWidth="1"/>
    <col min="9224" max="9224" width="54.7109375" style="129" customWidth="1"/>
    <col min="9225" max="9229" width="45.5703125" style="129" customWidth="1"/>
    <col min="9230" max="9472" width="12.42578125" style="129"/>
    <col min="9473" max="9473" width="186.7109375" style="129" customWidth="1"/>
    <col min="9474" max="9474" width="56.42578125" style="129" customWidth="1"/>
    <col min="9475" max="9479" width="45.5703125" style="129" customWidth="1"/>
    <col min="9480" max="9480" width="54.7109375" style="129" customWidth="1"/>
    <col min="9481" max="9485" width="45.5703125" style="129" customWidth="1"/>
    <col min="9486" max="9728" width="12.42578125" style="129"/>
    <col min="9729" max="9729" width="186.7109375" style="129" customWidth="1"/>
    <col min="9730" max="9730" width="56.42578125" style="129" customWidth="1"/>
    <col min="9731" max="9735" width="45.5703125" style="129" customWidth="1"/>
    <col min="9736" max="9736" width="54.7109375" style="129" customWidth="1"/>
    <col min="9737" max="9741" width="45.5703125" style="129" customWidth="1"/>
    <col min="9742" max="9984" width="12.42578125" style="129"/>
    <col min="9985" max="9985" width="186.7109375" style="129" customWidth="1"/>
    <col min="9986" max="9986" width="56.42578125" style="129" customWidth="1"/>
    <col min="9987" max="9991" width="45.5703125" style="129" customWidth="1"/>
    <col min="9992" max="9992" width="54.7109375" style="129" customWidth="1"/>
    <col min="9993" max="9997" width="45.5703125" style="129" customWidth="1"/>
    <col min="9998" max="10240" width="12.42578125" style="129"/>
    <col min="10241" max="10241" width="186.7109375" style="129" customWidth="1"/>
    <col min="10242" max="10242" width="56.42578125" style="129" customWidth="1"/>
    <col min="10243" max="10247" width="45.5703125" style="129" customWidth="1"/>
    <col min="10248" max="10248" width="54.7109375" style="129" customWidth="1"/>
    <col min="10249" max="10253" width="45.5703125" style="129" customWidth="1"/>
    <col min="10254" max="10496" width="12.42578125" style="129"/>
    <col min="10497" max="10497" width="186.7109375" style="129" customWidth="1"/>
    <col min="10498" max="10498" width="56.42578125" style="129" customWidth="1"/>
    <col min="10499" max="10503" width="45.5703125" style="129" customWidth="1"/>
    <col min="10504" max="10504" width="54.7109375" style="129" customWidth="1"/>
    <col min="10505" max="10509" width="45.5703125" style="129" customWidth="1"/>
    <col min="10510" max="10752" width="12.42578125" style="129"/>
    <col min="10753" max="10753" width="186.7109375" style="129" customWidth="1"/>
    <col min="10754" max="10754" width="56.42578125" style="129" customWidth="1"/>
    <col min="10755" max="10759" width="45.5703125" style="129" customWidth="1"/>
    <col min="10760" max="10760" width="54.7109375" style="129" customWidth="1"/>
    <col min="10761" max="10765" width="45.5703125" style="129" customWidth="1"/>
    <col min="10766" max="11008" width="12.42578125" style="129"/>
    <col min="11009" max="11009" width="186.7109375" style="129" customWidth="1"/>
    <col min="11010" max="11010" width="56.42578125" style="129" customWidth="1"/>
    <col min="11011" max="11015" width="45.5703125" style="129" customWidth="1"/>
    <col min="11016" max="11016" width="54.7109375" style="129" customWidth="1"/>
    <col min="11017" max="11021" width="45.5703125" style="129" customWidth="1"/>
    <col min="11022" max="11264" width="12.42578125" style="129"/>
    <col min="11265" max="11265" width="186.7109375" style="129" customWidth="1"/>
    <col min="11266" max="11266" width="56.42578125" style="129" customWidth="1"/>
    <col min="11267" max="11271" width="45.5703125" style="129" customWidth="1"/>
    <col min="11272" max="11272" width="54.7109375" style="129" customWidth="1"/>
    <col min="11273" max="11277" width="45.5703125" style="129" customWidth="1"/>
    <col min="11278" max="11520" width="12.42578125" style="129"/>
    <col min="11521" max="11521" width="186.7109375" style="129" customWidth="1"/>
    <col min="11522" max="11522" width="56.42578125" style="129" customWidth="1"/>
    <col min="11523" max="11527" width="45.5703125" style="129" customWidth="1"/>
    <col min="11528" max="11528" width="54.7109375" style="129" customWidth="1"/>
    <col min="11529" max="11533" width="45.5703125" style="129" customWidth="1"/>
    <col min="11534" max="11776" width="12.42578125" style="129"/>
    <col min="11777" max="11777" width="186.7109375" style="129" customWidth="1"/>
    <col min="11778" max="11778" width="56.42578125" style="129" customWidth="1"/>
    <col min="11779" max="11783" width="45.5703125" style="129" customWidth="1"/>
    <col min="11784" max="11784" width="54.7109375" style="129" customWidth="1"/>
    <col min="11785" max="11789" width="45.5703125" style="129" customWidth="1"/>
    <col min="11790" max="12032" width="12.42578125" style="129"/>
    <col min="12033" max="12033" width="186.7109375" style="129" customWidth="1"/>
    <col min="12034" max="12034" width="56.42578125" style="129" customWidth="1"/>
    <col min="12035" max="12039" width="45.5703125" style="129" customWidth="1"/>
    <col min="12040" max="12040" width="54.7109375" style="129" customWidth="1"/>
    <col min="12041" max="12045" width="45.5703125" style="129" customWidth="1"/>
    <col min="12046" max="12288" width="12.42578125" style="129"/>
    <col min="12289" max="12289" width="186.7109375" style="129" customWidth="1"/>
    <col min="12290" max="12290" width="56.42578125" style="129" customWidth="1"/>
    <col min="12291" max="12295" width="45.5703125" style="129" customWidth="1"/>
    <col min="12296" max="12296" width="54.7109375" style="129" customWidth="1"/>
    <col min="12297" max="12301" width="45.5703125" style="129" customWidth="1"/>
    <col min="12302" max="12544" width="12.42578125" style="129"/>
    <col min="12545" max="12545" width="186.7109375" style="129" customWidth="1"/>
    <col min="12546" max="12546" width="56.42578125" style="129" customWidth="1"/>
    <col min="12547" max="12551" width="45.5703125" style="129" customWidth="1"/>
    <col min="12552" max="12552" width="54.7109375" style="129" customWidth="1"/>
    <col min="12553" max="12557" width="45.5703125" style="129" customWidth="1"/>
    <col min="12558" max="12800" width="12.42578125" style="129"/>
    <col min="12801" max="12801" width="186.7109375" style="129" customWidth="1"/>
    <col min="12802" max="12802" width="56.42578125" style="129" customWidth="1"/>
    <col min="12803" max="12807" width="45.5703125" style="129" customWidth="1"/>
    <col min="12808" max="12808" width="54.7109375" style="129" customWidth="1"/>
    <col min="12809" max="12813" width="45.5703125" style="129" customWidth="1"/>
    <col min="12814" max="13056" width="12.42578125" style="129"/>
    <col min="13057" max="13057" width="186.7109375" style="129" customWidth="1"/>
    <col min="13058" max="13058" width="56.42578125" style="129" customWidth="1"/>
    <col min="13059" max="13063" width="45.5703125" style="129" customWidth="1"/>
    <col min="13064" max="13064" width="54.7109375" style="129" customWidth="1"/>
    <col min="13065" max="13069" width="45.5703125" style="129" customWidth="1"/>
    <col min="13070" max="13312" width="12.42578125" style="129"/>
    <col min="13313" max="13313" width="186.7109375" style="129" customWidth="1"/>
    <col min="13314" max="13314" width="56.42578125" style="129" customWidth="1"/>
    <col min="13315" max="13319" width="45.5703125" style="129" customWidth="1"/>
    <col min="13320" max="13320" width="54.7109375" style="129" customWidth="1"/>
    <col min="13321" max="13325" width="45.5703125" style="129" customWidth="1"/>
    <col min="13326" max="13568" width="12.42578125" style="129"/>
    <col min="13569" max="13569" width="186.7109375" style="129" customWidth="1"/>
    <col min="13570" max="13570" width="56.42578125" style="129" customWidth="1"/>
    <col min="13571" max="13575" width="45.5703125" style="129" customWidth="1"/>
    <col min="13576" max="13576" width="54.7109375" style="129" customWidth="1"/>
    <col min="13577" max="13581" width="45.5703125" style="129" customWidth="1"/>
    <col min="13582" max="13824" width="12.42578125" style="129"/>
    <col min="13825" max="13825" width="186.7109375" style="129" customWidth="1"/>
    <col min="13826" max="13826" width="56.42578125" style="129" customWidth="1"/>
    <col min="13827" max="13831" width="45.5703125" style="129" customWidth="1"/>
    <col min="13832" max="13832" width="54.7109375" style="129" customWidth="1"/>
    <col min="13833" max="13837" width="45.5703125" style="129" customWidth="1"/>
    <col min="13838" max="14080" width="12.42578125" style="129"/>
    <col min="14081" max="14081" width="186.7109375" style="129" customWidth="1"/>
    <col min="14082" max="14082" width="56.42578125" style="129" customWidth="1"/>
    <col min="14083" max="14087" width="45.5703125" style="129" customWidth="1"/>
    <col min="14088" max="14088" width="54.7109375" style="129" customWidth="1"/>
    <col min="14089" max="14093" width="45.5703125" style="129" customWidth="1"/>
    <col min="14094" max="14336" width="12.42578125" style="129"/>
    <col min="14337" max="14337" width="186.7109375" style="129" customWidth="1"/>
    <col min="14338" max="14338" width="56.42578125" style="129" customWidth="1"/>
    <col min="14339" max="14343" width="45.5703125" style="129" customWidth="1"/>
    <col min="14344" max="14344" width="54.7109375" style="129" customWidth="1"/>
    <col min="14345" max="14349" width="45.5703125" style="129" customWidth="1"/>
    <col min="14350" max="14592" width="12.42578125" style="129"/>
    <col min="14593" max="14593" width="186.7109375" style="129" customWidth="1"/>
    <col min="14594" max="14594" width="56.42578125" style="129" customWidth="1"/>
    <col min="14595" max="14599" width="45.5703125" style="129" customWidth="1"/>
    <col min="14600" max="14600" width="54.7109375" style="129" customWidth="1"/>
    <col min="14601" max="14605" width="45.5703125" style="129" customWidth="1"/>
    <col min="14606" max="14848" width="12.42578125" style="129"/>
    <col min="14849" max="14849" width="186.7109375" style="129" customWidth="1"/>
    <col min="14850" max="14850" width="56.42578125" style="129" customWidth="1"/>
    <col min="14851" max="14855" width="45.5703125" style="129" customWidth="1"/>
    <col min="14856" max="14856" width="54.7109375" style="129" customWidth="1"/>
    <col min="14857" max="14861" width="45.5703125" style="129" customWidth="1"/>
    <col min="14862" max="15104" width="12.42578125" style="129"/>
    <col min="15105" max="15105" width="186.7109375" style="129" customWidth="1"/>
    <col min="15106" max="15106" width="56.42578125" style="129" customWidth="1"/>
    <col min="15107" max="15111" width="45.5703125" style="129" customWidth="1"/>
    <col min="15112" max="15112" width="54.7109375" style="129" customWidth="1"/>
    <col min="15113" max="15117" width="45.5703125" style="129" customWidth="1"/>
    <col min="15118" max="15360" width="12.42578125" style="129"/>
    <col min="15361" max="15361" width="186.7109375" style="129" customWidth="1"/>
    <col min="15362" max="15362" width="56.42578125" style="129" customWidth="1"/>
    <col min="15363" max="15367" width="45.5703125" style="129" customWidth="1"/>
    <col min="15368" max="15368" width="54.7109375" style="129" customWidth="1"/>
    <col min="15369" max="15373" width="45.5703125" style="129" customWidth="1"/>
    <col min="15374" max="15616" width="12.42578125" style="129"/>
    <col min="15617" max="15617" width="186.7109375" style="129" customWidth="1"/>
    <col min="15618" max="15618" width="56.42578125" style="129" customWidth="1"/>
    <col min="15619" max="15623" width="45.5703125" style="129" customWidth="1"/>
    <col min="15624" max="15624" width="54.7109375" style="129" customWidth="1"/>
    <col min="15625" max="15629" width="45.5703125" style="129" customWidth="1"/>
    <col min="15630" max="15872" width="12.42578125" style="129"/>
    <col min="15873" max="15873" width="186.7109375" style="129" customWidth="1"/>
    <col min="15874" max="15874" width="56.42578125" style="129" customWidth="1"/>
    <col min="15875" max="15879" width="45.5703125" style="129" customWidth="1"/>
    <col min="15880" max="15880" width="54.7109375" style="129" customWidth="1"/>
    <col min="15881" max="15885" width="45.5703125" style="129" customWidth="1"/>
    <col min="15886" max="16128" width="12.42578125" style="129"/>
    <col min="16129" max="16129" width="186.7109375" style="129" customWidth="1"/>
    <col min="16130" max="16130" width="56.42578125" style="129" customWidth="1"/>
    <col min="16131" max="16135" width="45.5703125" style="129" customWidth="1"/>
    <col min="16136" max="16136" width="54.7109375" style="129" customWidth="1"/>
    <col min="16137" max="16141" width="45.5703125" style="129" customWidth="1"/>
    <col min="16142" max="16384" width="12.42578125" style="129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101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4163119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4163119</v>
      </c>
      <c r="G13" s="683">
        <f>IF(ISBLANK(F13),"  ",IF(F76&gt;0,F13/F76,IF(F13&gt;0,1,0)))</f>
        <v>0.15330078868662944</v>
      </c>
      <c r="H13" s="9">
        <v>7156540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3" si="2">J13+H13</f>
        <v>7156540</v>
      </c>
      <c r="M13" s="56">
        <f>IF(ISBLANK(L13),"  ",IF(L75&gt;0,L13/L75,IF(L13&gt;0,1,0)))</f>
        <v>1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",IF(L75&gt;0,L14/L75,IF(L14&gt;0,1,0)))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22993421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22993421</v>
      </c>
      <c r="G15" s="757">
        <f>IF(ISBLANK(F15),"  ",IF(F77&gt;0,F15/F77,IF(F15&gt;0,1,0)))</f>
        <v>1</v>
      </c>
      <c r="H15" s="292">
        <v>10000000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10000000</v>
      </c>
      <c r="M15" s="66">
        <f>IF(ISBLANK(L15),"  ",IF(L75&gt;0,L15/L75,IF(L15&gt;0,1,0)))</f>
        <v>1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2" si="3">IF(ISBLANK(H16),"  ",IF(L16&gt;0,H16/L16,IF(H16&gt;0,1,0)))</f>
        <v>0</v>
      </c>
      <c r="J16" s="59">
        <v>0</v>
      </c>
      <c r="K16" s="54">
        <f t="shared" ref="K16:K29" si="4">IF(ISBLANK(J16),"  ",IF(L16&gt;0,J16/L16,IF(J16&gt;0,1,0)))</f>
        <v>0</v>
      </c>
      <c r="L16" s="68">
        <f t="shared" si="2"/>
        <v>0</v>
      </c>
      <c r="M16" s="56">
        <f>IF(ISBLANK(L16),"  ",IF(L75&gt;0,L16/L75,IF(L16&gt;0,1,0)))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0</v>
      </c>
      <c r="C17" s="749">
        <f t="shared" si="0"/>
        <v>0</v>
      </c>
      <c r="D17" s="755">
        <v>0</v>
      </c>
      <c r="E17" s="750">
        <f t="shared" si="0"/>
        <v>0</v>
      </c>
      <c r="F17" s="747">
        <f t="shared" si="1"/>
        <v>0</v>
      </c>
      <c r="G17" s="752">
        <f>IF(ISBLANK(F17),"  ",IF(F76&gt;0,F17/F76,IF(F17&gt;0,1,0)))</f>
        <v>0</v>
      </c>
      <c r="H17" s="290">
        <v>0</v>
      </c>
      <c r="I17" s="58">
        <f t="shared" si="3"/>
        <v>0</v>
      </c>
      <c r="J17" s="70">
        <v>0</v>
      </c>
      <c r="K17" s="60">
        <f t="shared" si="4"/>
        <v>0</v>
      </c>
      <c r="L17" s="44">
        <f t="shared" si="2"/>
        <v>0</v>
      </c>
      <c r="M17" s="62">
        <f>IF(ISBLANK(L17),"  ",IF(L75&gt;0,L17/L75,IF(L17&gt;0,1,0)))</f>
        <v>0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",IF(L75&gt;0,L18/L75,IF(L18&gt;0,1,0)))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",IF(L75&gt;0,L19/L75,IF(L19&gt;0,1,0)))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",IF(L76&gt;0,L20/L76,IF(L20&gt;0,1,0)))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",IF(L75&gt;0,L21/L75,IF(L21&gt;0,1,0)))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",IF(L75&gt;0,L22/L75,IF(L22&gt;0,1,0)))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",IF(L75&gt;0,L23/L75,IF(L23&gt;0,1,0)))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",IF(L75&gt;0,L24/L75,IF(L24&gt;0,1,0)))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",IF(L75&gt;0,L25/L75,IF(L25&gt;0,1,0)))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",IF(L75&gt;0,L26/L75,IF(L26&gt;0,1,0)))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",IF(L75&gt;0,L27/L75,IF(L27&gt;0,1,0)))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",IF(L75&gt;0,L28/L75,IF(L28&gt;0,1,0)))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10000000</v>
      </c>
      <c r="C29" s="749">
        <f t="shared" si="0"/>
        <v>1</v>
      </c>
      <c r="D29" s="755">
        <v>0</v>
      </c>
      <c r="E29" s="750">
        <f t="shared" si="0"/>
        <v>0</v>
      </c>
      <c r="F29" s="747">
        <f t="shared" si="1"/>
        <v>10000000</v>
      </c>
      <c r="G29" s="752">
        <f>IF(ISBLANK(F29),"  ",IF(F76&gt;0,F29/F76,IF(F29&gt;0,1,0)))</f>
        <v>0.36823542321665426</v>
      </c>
      <c r="H29" s="290">
        <v>10000000</v>
      </c>
      <c r="I29" s="58">
        <f t="shared" si="3"/>
        <v>1</v>
      </c>
      <c r="J29" s="70">
        <v>0</v>
      </c>
      <c r="K29" s="60">
        <f t="shared" si="4"/>
        <v>0</v>
      </c>
      <c r="L29" s="44">
        <f t="shared" si="2"/>
        <v>10000000</v>
      </c>
      <c r="M29" s="62">
        <f>IF(ISBLANK(L29),"  ",IF(L75&gt;0,L29/L75,IF(L29&gt;0,1,0)))</f>
        <v>1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",IF(L76&gt;0,L30/L76,IF(L30&gt;0,1,0)))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",IF(L77&gt;0,L31/L77,IF(L31&gt;0,1,0)))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",IF(L78&gt;0,L32/L78,IF(L32&gt;0,1,0)))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",IF(L79&gt;0,L33/L79,IF(L33&gt;0,1,0)))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12993421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12993421</v>
      </c>
      <c r="G34" s="752">
        <f>IF(ISBLANK(F34),"  ",IF(F76&gt;0,F34/F76,IF(F34&gt;0,1,0)))</f>
        <v>0.4784637880967163</v>
      </c>
      <c r="H34" s="290">
        <v>0</v>
      </c>
      <c r="I34" s="58">
        <f t="shared" ref="I34" si="5">IF(ISBLANK(H34),"  ",IF(L34&gt;0,H34/L34,IF(H34&gt;0,1,0)))</f>
        <v>0</v>
      </c>
      <c r="J34" s="70">
        <v>0</v>
      </c>
      <c r="K34" s="60">
        <f t="shared" ref="K34" si="6">IF(ISBLANK(J34),"  ",IF(L34&gt;0,J34/L34,IF(J34&gt;0,1,0)))</f>
        <v>0</v>
      </c>
      <c r="L34" s="44">
        <f t="shared" ref="L34" si="7">J34+H34</f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27156540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27156540</v>
      </c>
      <c r="G40" s="768">
        <f>IF(ISBLANK(F40),"  ",IF(F76&gt;0,F40/F76,IF(F40&gt;0,1,0)))</f>
        <v>1</v>
      </c>
      <c r="H40" s="295">
        <v>17156540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L13+L15+L36+L38+L39</f>
        <v>17156540</v>
      </c>
      <c r="M40" s="83">
        <f>IF(ISBLANK(L40),"  ",IF(L76&gt;0,L40/L76,IF(L40&gt;0,1,0)))</f>
        <v>1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 t="e">
        <f>IF(ISBLANK(F42),"  ",IF(F76&gt;0,F42/D76,IF(F42&gt;0,1,0)))</f>
        <v>#DIV/0!</v>
      </c>
      <c r="H42" s="291">
        <v>0</v>
      </c>
      <c r="I42" s="52">
        <f t="shared" ref="I42:I48" si="8">IF(ISBLANK(H42),"  ",IF(L42&gt;0,H42/L42,IF(H42&gt;0,1,0)))</f>
        <v>0</v>
      </c>
      <c r="J42" s="88">
        <v>0</v>
      </c>
      <c r="K42" s="54">
        <f t="shared" ref="K42:K48" si="9">IF(ISBLANK(J42),"  ",IF(L42&gt;0,J42/L42,IF(J42&gt;0,1,0)))</f>
        <v>0</v>
      </c>
      <c r="L42" s="48">
        <f>J42+H42</f>
        <v>0</v>
      </c>
      <c r="M42" s="62">
        <f>IF(ISBLANK(L42),"  ",IF(J75&gt;0,L42/J75,IF(L42&gt;0,1,0)))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8"/>
        <v>0</v>
      </c>
      <c r="J43" s="70">
        <v>0</v>
      </c>
      <c r="K43" s="60">
        <f t="shared" si="9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8"/>
        <v>0</v>
      </c>
      <c r="J44" s="70">
        <v>0</v>
      </c>
      <c r="K44" s="60">
        <f t="shared" si="9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8"/>
        <v>0</v>
      </c>
      <c r="J45" s="70">
        <v>0</v>
      </c>
      <c r="K45" s="60">
        <f t="shared" si="9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8"/>
        <v>0</v>
      </c>
      <c r="J46" s="70">
        <v>0</v>
      </c>
      <c r="K46" s="60">
        <f t="shared" si="9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8"/>
        <v>0</v>
      </c>
      <c r="J47" s="92">
        <v>0</v>
      </c>
      <c r="K47" s="84">
        <f t="shared" si="9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8"/>
        <v>0</v>
      </c>
      <c r="J48" s="95">
        <v>0</v>
      </c>
      <c r="K48" s="84">
        <f t="shared" si="9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0</v>
      </c>
      <c r="C50" s="679">
        <f t="shared" si="0"/>
        <v>0</v>
      </c>
      <c r="D50" s="685">
        <v>0</v>
      </c>
      <c r="E50" s="681">
        <f t="shared" si="0"/>
        <v>0</v>
      </c>
      <c r="F50" s="713">
        <f t="shared" ref="F50:F55" si="10">D50+B50</f>
        <v>0</v>
      </c>
      <c r="G50" s="683">
        <f>IF(ISBLANK(F50),"  ",IF(F76&gt;0,F50/F76,IF(F50&gt;0,1,0)))</f>
        <v>0</v>
      </c>
      <c r="H50" s="98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2">
        <f t="shared" ref="L50:L66" si="13">J50+H50</f>
        <v>0</v>
      </c>
      <c r="M50" s="56">
        <f>IF(ISBLANK(L50),"  ",IF(L76&gt;0,L50/L76,IF(L50&gt;0,1,0)))</f>
        <v>0</v>
      </c>
      <c r="N50" s="286"/>
    </row>
    <row r="51" spans="1:14" s="266" customFormat="1" ht="44.25" x14ac:dyDescent="0.55000000000000004">
      <c r="A51" s="289" t="s">
        <v>49</v>
      </c>
      <c r="B51" s="753">
        <v>0</v>
      </c>
      <c r="C51" s="749">
        <f t="shared" si="0"/>
        <v>0</v>
      </c>
      <c r="D51" s="755">
        <v>0</v>
      </c>
      <c r="E51" s="750">
        <f t="shared" si="0"/>
        <v>0</v>
      </c>
      <c r="F51" s="774">
        <f t="shared" si="10"/>
        <v>0</v>
      </c>
      <c r="G51" s="752">
        <f>IF(ISBLANK(F51),"  ",IF(F76&gt;0,F51/F76,IF(F51&gt;0,1,0)))</f>
        <v>0</v>
      </c>
      <c r="H51" s="292">
        <v>0</v>
      </c>
      <c r="I51" s="58">
        <f t="shared" si="11"/>
        <v>0</v>
      </c>
      <c r="J51" s="70">
        <v>0</v>
      </c>
      <c r="K51" s="60">
        <f t="shared" si="12"/>
        <v>0</v>
      </c>
      <c r="L51" s="103">
        <f t="shared" si="13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0</v>
      </c>
      <c r="E52" s="750">
        <f t="shared" si="0"/>
        <v>0</v>
      </c>
      <c r="F52" s="777">
        <f t="shared" si="10"/>
        <v>0</v>
      </c>
      <c r="G52" s="752">
        <f>IF(ISBLANK(F52),"  ",IF(F76&gt;0,F52/F76,IF(F52&gt;0,1,0)))</f>
        <v>0</v>
      </c>
      <c r="H52" s="105">
        <v>0</v>
      </c>
      <c r="I52" s="58">
        <f t="shared" si="11"/>
        <v>0</v>
      </c>
      <c r="J52" s="106">
        <v>0</v>
      </c>
      <c r="K52" s="60">
        <f t="shared" si="12"/>
        <v>0</v>
      </c>
      <c r="L52" s="107">
        <f t="shared" si="13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775">
        <v>0</v>
      </c>
      <c r="C53" s="749">
        <f t="shared" si="0"/>
        <v>0</v>
      </c>
      <c r="D53" s="776">
        <v>0</v>
      </c>
      <c r="E53" s="750">
        <f t="shared" si="0"/>
        <v>0</v>
      </c>
      <c r="F53" s="777">
        <f t="shared" si="10"/>
        <v>0</v>
      </c>
      <c r="G53" s="752">
        <f>IF(ISBLANK(F53),"  ",IF(F76&gt;0,F53/F76,IF(F53&gt;0,1,0)))</f>
        <v>0</v>
      </c>
      <c r="H53" s="105">
        <v>0</v>
      </c>
      <c r="I53" s="58">
        <f t="shared" si="11"/>
        <v>0</v>
      </c>
      <c r="J53" s="106">
        <v>0</v>
      </c>
      <c r="K53" s="60">
        <f t="shared" si="12"/>
        <v>0</v>
      </c>
      <c r="L53" s="107">
        <f t="shared" si="13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10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3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0</v>
      </c>
      <c r="C55" s="749">
        <f t="shared" si="0"/>
        <v>0</v>
      </c>
      <c r="D55" s="755">
        <v>0</v>
      </c>
      <c r="E55" s="750">
        <f t="shared" si="0"/>
        <v>0</v>
      </c>
      <c r="F55" s="774">
        <f t="shared" si="10"/>
        <v>0</v>
      </c>
      <c r="G55" s="752">
        <f>IF(ISBLANK(F55),"  ",IF(F76&gt;0,F55/F76,IF(F55&gt;0,1,0)))</f>
        <v>0</v>
      </c>
      <c r="H55" s="292">
        <v>0</v>
      </c>
      <c r="I55" s="58">
        <f t="shared" si="11"/>
        <v>0</v>
      </c>
      <c r="J55" s="70">
        <v>0</v>
      </c>
      <c r="K55" s="60">
        <f t="shared" si="12"/>
        <v>0</v>
      </c>
      <c r="L55" s="103">
        <f t="shared" si="13"/>
        <v>0</v>
      </c>
      <c r="M55" s="62">
        <f>IF(ISBLANK(L55),"  ",IF(L76&gt;0,L55/L76,IF(L55&gt;0,1,0)))</f>
        <v>0</v>
      </c>
      <c r="N55" s="286"/>
    </row>
    <row r="56" spans="1:14" s="268" customFormat="1" ht="45" x14ac:dyDescent="0.6">
      <c r="A56" s="299" t="s">
        <v>54</v>
      </c>
      <c r="B56" s="778">
        <v>0</v>
      </c>
      <c r="C56" s="766">
        <f t="shared" si="0"/>
        <v>0</v>
      </c>
      <c r="D56" s="770">
        <v>0</v>
      </c>
      <c r="E56" s="767">
        <f t="shared" si="0"/>
        <v>0</v>
      </c>
      <c r="F56" s="779">
        <f>F55+F53+F52+F51+F50+F54</f>
        <v>0</v>
      </c>
      <c r="G56" s="768">
        <f>IF(ISBLANK(F56),"  ",IF(F76&gt;0,F56/F76,IF(F56&gt;0,1,0)))</f>
        <v>0</v>
      </c>
      <c r="H56" s="300">
        <v>0</v>
      </c>
      <c r="I56" s="81">
        <f t="shared" si="11"/>
        <v>0</v>
      </c>
      <c r="J56" s="92">
        <v>0</v>
      </c>
      <c r="K56" s="84">
        <f t="shared" si="12"/>
        <v>0</v>
      </c>
      <c r="L56" s="103">
        <f t="shared" si="13"/>
        <v>0</v>
      </c>
      <c r="M56" s="83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4">D57+B57</f>
        <v>0</v>
      </c>
      <c r="G57" s="752">
        <f>IF(ISBLANK(F57),"  ",IF(F76&gt;0,F57/F76,IF(F57&gt;0,1,0)))</f>
        <v>0</v>
      </c>
      <c r="H57" s="109">
        <v>0</v>
      </c>
      <c r="I57" s="58">
        <f t="shared" si="11"/>
        <v>0</v>
      </c>
      <c r="J57" s="110"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4"/>
        <v>0</v>
      </c>
      <c r="G58" s="752">
        <f>IF(ISBLANK(F58),"  ",IF(F76&gt;0,F58/F76,IF(F58&gt;0,1,0)))</f>
        <v>0</v>
      </c>
      <c r="H58" s="290">
        <v>0</v>
      </c>
      <c r="I58" s="58">
        <f t="shared" si="11"/>
        <v>0</v>
      </c>
      <c r="J58" s="70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4"/>
        <v>0</v>
      </c>
      <c r="G59" s="752">
        <f>IF(ISBLANK(F59),"  ",IF(F76&gt;0,F59/F76,IF(F59&gt;0,1,0)))</f>
        <v>0</v>
      </c>
      <c r="H59" s="290">
        <v>0</v>
      </c>
      <c r="I59" s="58">
        <f t="shared" si="11"/>
        <v>0</v>
      </c>
      <c r="J59" s="70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0</v>
      </c>
      <c r="E60" s="750">
        <f t="shared" si="0"/>
        <v>0</v>
      </c>
      <c r="F60" s="764">
        <f t="shared" si="14"/>
        <v>0</v>
      </c>
      <c r="G60" s="752">
        <f>IF(ISBLANK(F60),"  ",IF(F76&gt;0,F60/F76,IF(F60&gt;0,1,0)))</f>
        <v>0</v>
      </c>
      <c r="H60" s="294">
        <v>0</v>
      </c>
      <c r="I60" s="58">
        <f t="shared" si="11"/>
        <v>0</v>
      </c>
      <c r="J60" s="78">
        <v>0</v>
      </c>
      <c r="K60" s="60">
        <f t="shared" si="12"/>
        <v>0</v>
      </c>
      <c r="L60" s="79">
        <f t="shared" si="13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4"/>
        <v>0</v>
      </c>
      <c r="G61" s="752">
        <f>IF(ISBLANK(F61),"  ",IF(F76&gt;0,F61/F76,IF(F61&gt;0,1,0)))</f>
        <v>0</v>
      </c>
      <c r="H61" s="290">
        <v>0</v>
      </c>
      <c r="I61" s="58">
        <f t="shared" si="11"/>
        <v>0</v>
      </c>
      <c r="J61" s="70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4"/>
        <v>0</v>
      </c>
      <c r="G62" s="752">
        <f>IF(ISBLANK(F62),"  ",IF(F76&gt;0,F62/F76,IF(F62&gt;0,1,0)))</f>
        <v>0</v>
      </c>
      <c r="H62" s="290">
        <v>0</v>
      </c>
      <c r="I62" s="58">
        <f t="shared" si="11"/>
        <v>0</v>
      </c>
      <c r="J62" s="70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4"/>
        <v>0</v>
      </c>
      <c r="G63" s="752">
        <f>IF(ISBLANK(F63),"  ",IF(F76&gt;0,F63/F76,IF(F63&gt;0,1,0)))</f>
        <v>0</v>
      </c>
      <c r="H63" s="290">
        <v>0</v>
      </c>
      <c r="I63" s="58">
        <f t="shared" si="11"/>
        <v>0</v>
      </c>
      <c r="J63" s="70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4"/>
        <v>0</v>
      </c>
      <c r="G64" s="752">
        <f>IF(ISBLANK(F64),"  ",IF(F76&gt;0,F64/F76,IF(F64&gt;0,1,0)))</f>
        <v>0</v>
      </c>
      <c r="H64" s="290">
        <v>0</v>
      </c>
      <c r="I64" s="58">
        <f t="shared" si="11"/>
        <v>0</v>
      </c>
      <c r="J64" s="70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0</v>
      </c>
      <c r="E65" s="750">
        <f t="shared" si="0"/>
        <v>0</v>
      </c>
      <c r="F65" s="747">
        <f t="shared" si="14"/>
        <v>0</v>
      </c>
      <c r="G65" s="752">
        <f>IF(ISBLANK(F65),"  ",IF(F76&gt;0,F65/F76,IF(F65&gt;0,1,0)))</f>
        <v>0</v>
      </c>
      <c r="H65" s="290">
        <v>0</v>
      </c>
      <c r="I65" s="58">
        <f t="shared" si="11"/>
        <v>0</v>
      </c>
      <c r="J65" s="70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0</v>
      </c>
      <c r="C66" s="749">
        <f t="shared" si="0"/>
        <v>0</v>
      </c>
      <c r="D66" s="755">
        <v>0</v>
      </c>
      <c r="E66" s="750">
        <f t="shared" si="0"/>
        <v>0</v>
      </c>
      <c r="F66" s="747">
        <f t="shared" si="14"/>
        <v>0</v>
      </c>
      <c r="G66" s="752">
        <f>IF(ISBLANK(F66),"  ",IF(F76&gt;0,F66/F76,IF(F66&gt;0,1,0)))</f>
        <v>0</v>
      </c>
      <c r="H66" s="290">
        <v>0</v>
      </c>
      <c r="I66" s="58">
        <f t="shared" si="11"/>
        <v>0</v>
      </c>
      <c r="J66" s="70">
        <v>0</v>
      </c>
      <c r="K66" s="60">
        <f t="shared" si="12"/>
        <v>0</v>
      </c>
      <c r="L66" s="44">
        <f t="shared" si="13"/>
        <v>0</v>
      </c>
      <c r="M66" s="62">
        <f>IF(ISBLANK(L66),"  ",IF(L76&gt;0,L66/L76,IF(L66&gt;0,1,0)))</f>
        <v>0</v>
      </c>
      <c r="N66" s="286"/>
    </row>
    <row r="67" spans="1:14" s="268" customFormat="1" ht="45" x14ac:dyDescent="0.6">
      <c r="A67" s="301" t="s">
        <v>65</v>
      </c>
      <c r="B67" s="769">
        <v>0</v>
      </c>
      <c r="C67" s="766">
        <f t="shared" si="0"/>
        <v>0</v>
      </c>
      <c r="D67" s="770">
        <v>0</v>
      </c>
      <c r="E67" s="767">
        <f t="shared" si="0"/>
        <v>0</v>
      </c>
      <c r="F67" s="769">
        <f>F66+F65+F64+F63+F62+F61+F60+F59+F58+F57+F56</f>
        <v>0</v>
      </c>
      <c r="G67" s="768">
        <f>IF(ISBLANK(F67),"  ",IF(F76&gt;0,F67/F76,IF(F67&gt;0,1,0)))</f>
        <v>0</v>
      </c>
      <c r="H67" s="298">
        <v>0</v>
      </c>
      <c r="I67" s="81">
        <f t="shared" si="11"/>
        <v>0</v>
      </c>
      <c r="J67" s="92">
        <v>0</v>
      </c>
      <c r="K67" s="84">
        <f t="shared" si="12"/>
        <v>0</v>
      </c>
      <c r="L67" s="298">
        <f>L66+L65+L64+L63+L62+L61+L60+L59+L58+L57+L56</f>
        <v>0</v>
      </c>
      <c r="M67" s="83">
        <f>IF(ISBLANK(L67),"  ",IF(L76&gt;0,L67/L76,IF(L67&gt;0,1,0)))</f>
        <v>0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683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0</v>
      </c>
      <c r="E73" s="750">
        <f t="shared" si="0"/>
        <v>0</v>
      </c>
      <c r="F73" s="747">
        <f>D73+B73</f>
        <v>0</v>
      </c>
      <c r="G73" s="752">
        <f>IF(ISBLANK(F73),"  ",IF(F76&gt;0,F73/F76,IF(F73&gt;0,1,0)))</f>
        <v>0</v>
      </c>
      <c r="H73" s="290">
        <v>0</v>
      </c>
      <c r="I73" s="58">
        <f>IF(ISBLANK(H73),"  ",IF(L73&gt;0,H73/L73,IF(H73&gt;0,1,0)))</f>
        <v>0</v>
      </c>
      <c r="J73" s="70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0</v>
      </c>
      <c r="E74" s="767">
        <f t="shared" si="0"/>
        <v>0</v>
      </c>
      <c r="F74" s="779">
        <f>F73+F72+F71+F70+F69</f>
        <v>0</v>
      </c>
      <c r="G74" s="785">
        <f>IF(ISBLANK(F74),"  ",IF(F76&gt;0,F74/F76,IF(F74&gt;0,1,0)))</f>
        <v>0</v>
      </c>
      <c r="H74" s="118">
        <v>0</v>
      </c>
      <c r="I74" s="81">
        <f>IF(ISBLANK(H74),"  ",IF(L74&gt;0,H74/L74,IF(H74&gt;0,1,0)))</f>
        <v>0</v>
      </c>
      <c r="J74" s="96">
        <v>0</v>
      </c>
      <c r="K74" s="84">
        <f>IF(ISBLANK(J74),"  ",IF(L74&gt;0,J74/L74,IF(J74&gt;0,1,0)))</f>
        <v>0</v>
      </c>
      <c r="L74" s="119">
        <f>L73+L72+L71+L70+L69</f>
        <v>0</v>
      </c>
      <c r="M74" s="83">
        <f>IF(ISBLANK(L74),"  ",IF(L76&gt;0,L74/L76,IF(L74&gt;0,1,0)))</f>
        <v>0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27156540</v>
      </c>
      <c r="C76" s="829">
        <f t="shared" si="0"/>
        <v>1</v>
      </c>
      <c r="D76" s="830">
        <v>0</v>
      </c>
      <c r="E76" s="831">
        <f>IF(ISBLANK(D76),"  ",IF(F76&gt;0,D76/F76,IF(D76&gt;0,1,0)))</f>
        <v>0</v>
      </c>
      <c r="F76" s="830">
        <f>F74+F67+F47+F40+F48+F75</f>
        <v>27156540</v>
      </c>
      <c r="G76" s="832">
        <f>IF(ISBLANK(F76),"  ",IF(F76&gt;0,F76/F76,IF(F76&gt;0,1,0)))</f>
        <v>1</v>
      </c>
      <c r="H76" s="122">
        <v>17156540</v>
      </c>
      <c r="I76" s="123">
        <f>IF(ISBLANK(H76),"  ",IF(L76&gt;0,H76/L76,IF(H76&gt;0,1,0)))</f>
        <v>1</v>
      </c>
      <c r="J76" s="122">
        <v>0</v>
      </c>
      <c r="K76" s="124">
        <f>IF(ISBLANK(J76),"  ",IF(L76&gt;0,J76/L76,IF(J76&gt;0,1,0)))</f>
        <v>0</v>
      </c>
      <c r="L76" s="122">
        <f>L74+L67+L47+L40+L48+L75</f>
        <v>17156540</v>
      </c>
      <c r="M76" s="125">
        <f>IF(ISBLANK(L76),"  ",IF(L76&gt;0,L76/L76,IF(L76&gt;0,1,0)))</f>
        <v>1</v>
      </c>
    </row>
    <row r="77" spans="1:14" s="267" customFormat="1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  <row r="80" spans="1:14" s="267" customFormat="1" x14ac:dyDescent="0.2">
      <c r="B80" s="306"/>
      <c r="D80" s="306"/>
      <c r="F80" s="306"/>
      <c r="H80" s="306"/>
      <c r="J80" s="306"/>
      <c r="L80" s="306"/>
    </row>
    <row r="81" spans="2:12" s="267" customFormat="1" x14ac:dyDescent="0.2">
      <c r="B81" s="306"/>
      <c r="D81" s="306"/>
      <c r="F81" s="306"/>
      <c r="H81" s="306"/>
      <c r="J81" s="306"/>
      <c r="L81" s="306"/>
    </row>
    <row r="82" spans="2:12" s="267" customFormat="1" x14ac:dyDescent="0.2">
      <c r="B82" s="306"/>
      <c r="D82" s="306"/>
      <c r="F82" s="306"/>
      <c r="H82" s="306"/>
      <c r="J82" s="306"/>
      <c r="L82" s="306"/>
    </row>
  </sheetData>
  <pageMargins left="0.25" right="0.25" top="0.75" bottom="0.75" header="0.3" footer="0.3"/>
  <pageSetup scale="16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16" zoomScale="30" zoomScaleNormal="30" workbookViewId="0">
      <selection activeCell="G43" sqref="G43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117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1295904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1295904</v>
      </c>
      <c r="G13" s="683">
        <f>IF(ISBLANK(F13),"  ",IF(F76&gt;0,F13/F76,IF(F13&gt;0,1,0)))</f>
        <v>1</v>
      </c>
      <c r="H13" s="9">
        <v>1295904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1295904</v>
      </c>
      <c r="M13" s="56">
        <f>IF(ISBLANK(L13),"  ",IF(L76&gt;0,L13/L76,IF(L13&gt;0,1,0)))</f>
        <v>1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0</v>
      </c>
      <c r="C15" s="754">
        <f t="shared" si="0"/>
        <v>0</v>
      </c>
      <c r="D15" s="755">
        <v>0</v>
      </c>
      <c r="E15" s="756">
        <f>IF(ISBLANK(D15),"  ",IF(H15&gt;0,D15/H15,IF(D15&gt;0,1,0)))</f>
        <v>0</v>
      </c>
      <c r="F15" s="676">
        <f t="shared" si="1"/>
        <v>0</v>
      </c>
      <c r="G15" s="757">
        <f>IF(ISBLANK(F15),"  ",IF(F77&gt;0,F15/F77,IF(F15&gt;0,1,0)))</f>
        <v>0</v>
      </c>
      <c r="H15" s="292">
        <v>0</v>
      </c>
      <c r="I15" s="64">
        <f>IF(ISBLANK(H15),"  ",IF(L15&gt;0,H15/L15,IF(H15&gt;0,1,0)))</f>
        <v>0</v>
      </c>
      <c r="J15" s="290">
        <v>0</v>
      </c>
      <c r="K15" s="65">
        <f>IF(ISBLANK(J15),"  ",IF(L15&gt;0,J15/L15,IF(J15&gt;0,1,0)))</f>
        <v>0</v>
      </c>
      <c r="L15" s="48">
        <f t="shared" si="2"/>
        <v>0</v>
      </c>
      <c r="M15" s="66">
        <f>IF(ISBLANK(L15),"  ",IF(L76&gt;0,L15/L76,IF(L15&gt;0,1,0)))</f>
        <v>0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0</v>
      </c>
      <c r="C17" s="749">
        <f t="shared" si="0"/>
        <v>0</v>
      </c>
      <c r="D17" s="755">
        <v>0</v>
      </c>
      <c r="E17" s="750">
        <f t="shared" si="0"/>
        <v>0</v>
      </c>
      <c r="F17" s="747">
        <f t="shared" si="1"/>
        <v>0</v>
      </c>
      <c r="G17" s="752">
        <f>IF(ISBLANK(F17),"  ",IF(F76&gt;0,F17/F76,IF(F17&gt;0,1,0)))</f>
        <v>0</v>
      </c>
      <c r="H17" s="290">
        <v>0</v>
      </c>
      <c r="I17" s="58">
        <f t="shared" si="3"/>
        <v>0</v>
      </c>
      <c r="J17" s="70">
        <v>0</v>
      </c>
      <c r="K17" s="60">
        <f t="shared" si="4"/>
        <v>0</v>
      </c>
      <c r="L17" s="44">
        <f t="shared" si="2"/>
        <v>0</v>
      </c>
      <c r="M17" s="62">
        <f>IF(ISBLANK(L17),"  ",IF(L76&gt;0,L17/L76,IF(L17&gt;0,1,0)))</f>
        <v>0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0</v>
      </c>
      <c r="C34" s="749">
        <f t="shared" si="0"/>
        <v>0</v>
      </c>
      <c r="D34" s="755">
        <v>0</v>
      </c>
      <c r="E34" s="750">
        <f t="shared" si="0"/>
        <v>0</v>
      </c>
      <c r="F34" s="747">
        <f t="shared" si="1"/>
        <v>0</v>
      </c>
      <c r="G34" s="752">
        <f>IF(ISBLANK(F34),"  ",IF(F76&gt;0,F34/F76,IF(F34&gt;0,1,0)))</f>
        <v>0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1295904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1295904</v>
      </c>
      <c r="G40" s="768">
        <f>IF(ISBLANK(F40),"  ",IF(F76&gt;0,F40/F76,IF(F40&gt;0,1,0)))</f>
        <v>1</v>
      </c>
      <c r="H40" s="295">
        <v>1295904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1295904</v>
      </c>
      <c r="M40" s="83">
        <f>IF(ISBLANK(L40),"  ",IF(L76&gt;0,L40/L76,IF(L40&gt;0,1,0)))</f>
        <v>1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",IF(L68&gt;0,L42/L68,IF(L42&gt;0,1,0)))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0</v>
      </c>
      <c r="C50" s="679">
        <f t="shared" si="0"/>
        <v>0</v>
      </c>
      <c r="D50" s="685">
        <v>0</v>
      </c>
      <c r="E50" s="681">
        <f t="shared" si="0"/>
        <v>0</v>
      </c>
      <c r="F50" s="713">
        <f t="shared" ref="F50:F55" si="7">D50+B50</f>
        <v>0</v>
      </c>
      <c r="G50" s="683">
        <f>IF(ISBLANK(F50),"  ",IF(F76&gt;0,F50/F76,IF(F50&gt;0,1,0)))</f>
        <v>0</v>
      </c>
      <c r="H50" s="98">
        <v>0</v>
      </c>
      <c r="I50" s="52">
        <f t="shared" ref="I50:I67" si="8">IF(ISBLANK(H50),"  ",IF(L50&gt;0,H50/L50,IF(H50&gt;0,1,0)))</f>
        <v>0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0</v>
      </c>
      <c r="M50" s="56">
        <f>IF(ISBLANK(L50),"  ",IF(L76&gt;0,L50/L76,IF(L50&gt;0,1,0)))</f>
        <v>0</v>
      </c>
      <c r="N50" s="286"/>
    </row>
    <row r="51" spans="1:14" s="266" customFormat="1" ht="44.25" x14ac:dyDescent="0.55000000000000004">
      <c r="A51" s="289" t="s">
        <v>49</v>
      </c>
      <c r="B51" s="753">
        <v>0</v>
      </c>
      <c r="C51" s="749">
        <f t="shared" si="0"/>
        <v>0</v>
      </c>
      <c r="D51" s="755">
        <v>0</v>
      </c>
      <c r="E51" s="750">
        <f t="shared" si="0"/>
        <v>0</v>
      </c>
      <c r="F51" s="774">
        <f t="shared" si="7"/>
        <v>0</v>
      </c>
      <c r="G51" s="752">
        <f>IF(ISBLANK(F51),"  ",IF(F76&gt;0,F51/F76,IF(F51&gt;0,1,0)))</f>
        <v>0</v>
      </c>
      <c r="H51" s="292">
        <v>0</v>
      </c>
      <c r="I51" s="58">
        <f t="shared" si="8"/>
        <v>0</v>
      </c>
      <c r="J51" s="70">
        <v>0</v>
      </c>
      <c r="K51" s="60">
        <f t="shared" si="9"/>
        <v>0</v>
      </c>
      <c r="L51" s="103">
        <f t="shared" si="10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0</v>
      </c>
      <c r="E52" s="750">
        <f t="shared" si="0"/>
        <v>0</v>
      </c>
      <c r="F52" s="777">
        <f t="shared" si="7"/>
        <v>0</v>
      </c>
      <c r="G52" s="752">
        <f>IF(ISBLANK(F52),"  ",IF(F76&gt;0,F52/F76,IF(F52&gt;0,1,0)))</f>
        <v>0</v>
      </c>
      <c r="H52" s="105">
        <v>0</v>
      </c>
      <c r="I52" s="58">
        <f t="shared" si="8"/>
        <v>0</v>
      </c>
      <c r="J52" s="106">
        <v>0</v>
      </c>
      <c r="K52" s="60">
        <f t="shared" si="9"/>
        <v>0</v>
      </c>
      <c r="L52" s="107">
        <f t="shared" si="10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775">
        <v>0</v>
      </c>
      <c r="C53" s="749">
        <f t="shared" si="0"/>
        <v>0</v>
      </c>
      <c r="D53" s="776">
        <v>0</v>
      </c>
      <c r="E53" s="750">
        <f t="shared" si="0"/>
        <v>0</v>
      </c>
      <c r="F53" s="777">
        <f t="shared" si="7"/>
        <v>0</v>
      </c>
      <c r="G53" s="752">
        <f>IF(ISBLANK(F53),"  ",IF(F76&gt;0,F53/F76,IF(F53&gt;0,1,0)))</f>
        <v>0</v>
      </c>
      <c r="H53" s="105">
        <v>0</v>
      </c>
      <c r="I53" s="58">
        <f t="shared" si="8"/>
        <v>0</v>
      </c>
      <c r="J53" s="106">
        <v>0</v>
      </c>
      <c r="K53" s="60">
        <f t="shared" si="9"/>
        <v>0</v>
      </c>
      <c r="L53" s="107">
        <f t="shared" si="10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0</v>
      </c>
      <c r="C55" s="749">
        <f t="shared" si="0"/>
        <v>0</v>
      </c>
      <c r="D55" s="755">
        <v>0</v>
      </c>
      <c r="E55" s="750">
        <f t="shared" si="0"/>
        <v>0</v>
      </c>
      <c r="F55" s="774">
        <f t="shared" si="7"/>
        <v>0</v>
      </c>
      <c r="G55" s="752">
        <f>IF(ISBLANK(F55),"  ",IF(F76&gt;0,F55/F76,IF(F55&gt;0,1,0)))</f>
        <v>0</v>
      </c>
      <c r="H55" s="292">
        <v>0</v>
      </c>
      <c r="I55" s="58">
        <f t="shared" si="8"/>
        <v>0</v>
      </c>
      <c r="J55" s="70">
        <v>0</v>
      </c>
      <c r="K55" s="60">
        <f t="shared" si="9"/>
        <v>0</v>
      </c>
      <c r="L55" s="103">
        <f t="shared" si="10"/>
        <v>0</v>
      </c>
      <c r="M55" s="62">
        <f>IF(ISBLANK(L55),"  ",IF(L76&gt;0,L55/L76,IF(L55&gt;0,1,0)))</f>
        <v>0</v>
      </c>
      <c r="N55" s="286"/>
    </row>
    <row r="56" spans="1:14" s="268" customFormat="1" ht="45" x14ac:dyDescent="0.6">
      <c r="A56" s="299" t="s">
        <v>54</v>
      </c>
      <c r="B56" s="778">
        <v>0</v>
      </c>
      <c r="C56" s="766">
        <f t="shared" si="0"/>
        <v>0</v>
      </c>
      <c r="D56" s="770">
        <v>0</v>
      </c>
      <c r="E56" s="767">
        <f t="shared" si="0"/>
        <v>0</v>
      </c>
      <c r="F56" s="779">
        <f>F55+F53+F52+F51+F50+F54</f>
        <v>0</v>
      </c>
      <c r="G56" s="768">
        <f>IF(ISBLANK(F56),"  ",IF(F76&gt;0,F56/F76,IF(F56&gt;0,1,0)))</f>
        <v>0</v>
      </c>
      <c r="H56" s="300">
        <v>0</v>
      </c>
      <c r="I56" s="81">
        <f t="shared" si="8"/>
        <v>0</v>
      </c>
      <c r="J56" s="92">
        <v>0</v>
      </c>
      <c r="K56" s="84">
        <f t="shared" si="9"/>
        <v>0</v>
      </c>
      <c r="L56" s="103">
        <f t="shared" si="10"/>
        <v>0</v>
      </c>
      <c r="M56" s="83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0</v>
      </c>
      <c r="E60" s="750">
        <f t="shared" si="0"/>
        <v>0</v>
      </c>
      <c r="F60" s="764">
        <f t="shared" si="11"/>
        <v>0</v>
      </c>
      <c r="G60" s="752">
        <f>IF(ISBLANK(F60),"  ",IF(F76&gt;0,F60/F76,IF(F60&gt;0,1,0)))</f>
        <v>0</v>
      </c>
      <c r="H60" s="294">
        <v>0</v>
      </c>
      <c r="I60" s="58">
        <f t="shared" si="8"/>
        <v>0</v>
      </c>
      <c r="J60" s="78">
        <v>0</v>
      </c>
      <c r="K60" s="60">
        <f t="shared" si="9"/>
        <v>0</v>
      </c>
      <c r="L60" s="79">
        <f t="shared" si="10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0</v>
      </c>
      <c r="E65" s="750">
        <f t="shared" si="0"/>
        <v>0</v>
      </c>
      <c r="F65" s="747">
        <f t="shared" si="11"/>
        <v>0</v>
      </c>
      <c r="G65" s="752">
        <f>IF(ISBLANK(F65),"  ",IF(F76&gt;0,F65/F76,IF(F65&gt;0,1,0)))</f>
        <v>0</v>
      </c>
      <c r="H65" s="290">
        <v>0</v>
      </c>
      <c r="I65" s="58">
        <f t="shared" si="8"/>
        <v>0</v>
      </c>
      <c r="J65" s="70">
        <v>0</v>
      </c>
      <c r="K65" s="60">
        <f t="shared" si="9"/>
        <v>0</v>
      </c>
      <c r="L65" s="44">
        <f t="shared" si="10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0</v>
      </c>
      <c r="C66" s="749">
        <f t="shared" si="0"/>
        <v>0</v>
      </c>
      <c r="D66" s="755">
        <v>0</v>
      </c>
      <c r="E66" s="750">
        <f t="shared" si="0"/>
        <v>0</v>
      </c>
      <c r="F66" s="747">
        <f t="shared" si="11"/>
        <v>0</v>
      </c>
      <c r="G66" s="752">
        <f>IF(ISBLANK(F66),"  ",IF(F76&gt;0,F66/F76,IF(F66&gt;0,1,0)))</f>
        <v>0</v>
      </c>
      <c r="H66" s="290">
        <v>0</v>
      </c>
      <c r="I66" s="58">
        <f t="shared" si="8"/>
        <v>0</v>
      </c>
      <c r="J66" s="70">
        <v>0</v>
      </c>
      <c r="K66" s="60">
        <f t="shared" si="9"/>
        <v>0</v>
      </c>
      <c r="L66" s="44">
        <f t="shared" si="10"/>
        <v>0</v>
      </c>
      <c r="M66" s="62">
        <f>IF(ISBLANK(L66),"  ",IF(L76&gt;0,L66/L76,IF(L66&gt;0,1,0)))</f>
        <v>0</v>
      </c>
      <c r="N66" s="286"/>
    </row>
    <row r="67" spans="1:14" s="268" customFormat="1" ht="45" x14ac:dyDescent="0.6">
      <c r="A67" s="301" t="s">
        <v>65</v>
      </c>
      <c r="B67" s="769">
        <v>0</v>
      </c>
      <c r="C67" s="766">
        <f t="shared" si="0"/>
        <v>0</v>
      </c>
      <c r="D67" s="770">
        <v>0</v>
      </c>
      <c r="E67" s="767">
        <f t="shared" si="0"/>
        <v>0</v>
      </c>
      <c r="F67" s="769">
        <f>F66+F65+F64+F63+F62+F61+F60+F59+F58+F57+F56</f>
        <v>0</v>
      </c>
      <c r="G67" s="768">
        <f>IF(ISBLANK(F67),"  ",IF(F76&gt;0,F67/F76,IF(F67&gt;0,1,0)))</f>
        <v>0</v>
      </c>
      <c r="H67" s="298">
        <v>0</v>
      </c>
      <c r="I67" s="81">
        <f t="shared" si="8"/>
        <v>0</v>
      </c>
      <c r="J67" s="92">
        <v>0</v>
      </c>
      <c r="K67" s="84">
        <f t="shared" si="9"/>
        <v>0</v>
      </c>
      <c r="L67" s="298">
        <f>L66+L65+L64+L63+L62+L61+L60+L59+L58+L57+L56</f>
        <v>0</v>
      </c>
      <c r="M67" s="83">
        <f>IF(ISBLANK(L67),"  ",IF(L76&gt;0,L67/L76,IF(L67&gt;0,1,0)))</f>
        <v>0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683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0</v>
      </c>
      <c r="E73" s="750">
        <f t="shared" si="0"/>
        <v>0</v>
      </c>
      <c r="F73" s="747">
        <f>D73+B73</f>
        <v>0</v>
      </c>
      <c r="G73" s="752">
        <f>IF(ISBLANK(F73),"  ",IF(F76&gt;0,F73/F76,IF(F73&gt;0,1,0)))</f>
        <v>0</v>
      </c>
      <c r="H73" s="290">
        <v>0</v>
      </c>
      <c r="I73" s="58">
        <f>IF(ISBLANK(H73),"  ",IF(L73&gt;0,H73/L73,IF(H73&gt;0,1,0)))</f>
        <v>0</v>
      </c>
      <c r="J73" s="70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0</v>
      </c>
      <c r="E74" s="767">
        <f t="shared" si="0"/>
        <v>0</v>
      </c>
      <c r="F74" s="779">
        <f>F73+F72+F71+F70+F69</f>
        <v>0</v>
      </c>
      <c r="G74" s="785">
        <f>IF(ISBLANK(F74),"  ",IF(F76&gt;0,F74/F76,IF(F74&gt;0,1,0)))</f>
        <v>0</v>
      </c>
      <c r="H74" s="118">
        <v>0</v>
      </c>
      <c r="I74" s="81">
        <f>IF(ISBLANK(H74),"  ",IF(L74&gt;0,H74/L74,IF(H74&gt;0,1,0)))</f>
        <v>0</v>
      </c>
      <c r="J74" s="96">
        <v>0</v>
      </c>
      <c r="K74" s="84">
        <f>IF(ISBLANK(J74),"  ",IF(L74&gt;0,J74/L74,IF(J74&gt;0,1,0)))</f>
        <v>0</v>
      </c>
      <c r="L74" s="119">
        <f>L73+L72+L71+L70+L69</f>
        <v>0</v>
      </c>
      <c r="M74" s="83">
        <f>IF(ISBLANK(L74),"  ",IF(L76&gt;0,L74/L76,IF(L74&gt;0,1,0)))</f>
        <v>0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1295904</v>
      </c>
      <c r="C76" s="829">
        <f t="shared" si="0"/>
        <v>1</v>
      </c>
      <c r="D76" s="830">
        <v>0</v>
      </c>
      <c r="E76" s="831">
        <f>IF(ISBLANK(D76),"  ",IF(F76&gt;0,D76/F76,IF(D76&gt;0,1,0)))</f>
        <v>0</v>
      </c>
      <c r="F76" s="830">
        <f>F74+F67+F47+F40+F48+F75</f>
        <v>1295904</v>
      </c>
      <c r="G76" s="832">
        <f>IF(ISBLANK(F76),"  ",IF(F76&gt;0,F76/F76,IF(F76&gt;0,1,0)))</f>
        <v>1</v>
      </c>
      <c r="H76" s="122">
        <v>1295904</v>
      </c>
      <c r="I76" s="123">
        <f>IF(ISBLANK(H76),"  ",IF(L76&gt;0,H76/L76,IF(H76&gt;0,1,0)))</f>
        <v>1</v>
      </c>
      <c r="J76" s="122">
        <v>0</v>
      </c>
      <c r="K76" s="124">
        <f>IF(ISBLANK(J76),"  ",IF(L76&gt;0,J76/L76,IF(J76&gt;0,1,0)))</f>
        <v>0</v>
      </c>
      <c r="L76" s="122">
        <f>L74+L67+L47+L40+L48+L75</f>
        <v>1295904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40" zoomScale="30" zoomScaleNormal="30" workbookViewId="0">
      <selection activeCell="G61" sqref="G61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98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8589243</v>
      </c>
      <c r="C13" s="679">
        <v>1</v>
      </c>
      <c r="D13" s="680">
        <v>0</v>
      </c>
      <c r="E13" s="681">
        <v>0</v>
      </c>
      <c r="F13" s="682">
        <v>8589243</v>
      </c>
      <c r="G13" s="683">
        <v>1</v>
      </c>
      <c r="H13" s="9">
        <v>14724512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0">J13+H13</f>
        <v>14724512</v>
      </c>
      <c r="M13" s="56">
        <f>IF(ISBLANK(L13),"  ",IF(L76&gt;0,L13/L76,IF(L13&gt;0,1,0)))</f>
        <v>0.26157530863267631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v>0</v>
      </c>
      <c r="D14" s="685">
        <v>0</v>
      </c>
      <c r="E14" s="750">
        <v>0</v>
      </c>
      <c r="F14" s="751">
        <v>0</v>
      </c>
      <c r="G14" s="757"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0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6917102</v>
      </c>
      <c r="C15" s="754">
        <v>1</v>
      </c>
      <c r="D15" s="755">
        <v>0</v>
      </c>
      <c r="E15" s="756">
        <v>0</v>
      </c>
      <c r="F15" s="676">
        <v>6917102</v>
      </c>
      <c r="G15" s="757">
        <v>1</v>
      </c>
      <c r="H15" s="292">
        <v>780225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0"/>
        <v>780225</v>
      </c>
      <c r="M15" s="66">
        <f>IF(ISBLANK(L15),"  ",IF(L76&gt;0,L15/L76,IF(L15&gt;0,1,0)))</f>
        <v>1.3860397898275329E-2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v>0</v>
      </c>
      <c r="D16" s="685">
        <v>0</v>
      </c>
      <c r="E16" s="681">
        <v>0</v>
      </c>
      <c r="F16" s="693">
        <v>0</v>
      </c>
      <c r="G16" s="683">
        <v>0</v>
      </c>
      <c r="H16" s="273">
        <v>0</v>
      </c>
      <c r="I16" s="52">
        <f t="shared" ref="I16:I34" si="1">IF(ISBLANK(H16),"  ",IF(L16&gt;0,H16/L16,IF(H16&gt;0,1,0)))</f>
        <v>0</v>
      </c>
      <c r="J16" s="59">
        <v>0</v>
      </c>
      <c r="K16" s="54">
        <f t="shared" ref="K16:K34" si="2">IF(ISBLANK(J16),"  ",IF(L16&gt;0,J16/L16,IF(J16&gt;0,1,0)))</f>
        <v>0</v>
      </c>
      <c r="L16" s="68">
        <f t="shared" si="0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741153</v>
      </c>
      <c r="C17" s="749">
        <v>1</v>
      </c>
      <c r="D17" s="755">
        <v>0</v>
      </c>
      <c r="E17" s="750">
        <v>0</v>
      </c>
      <c r="F17" s="747">
        <v>741153</v>
      </c>
      <c r="G17" s="757">
        <v>1</v>
      </c>
      <c r="H17" s="290">
        <v>780225</v>
      </c>
      <c r="I17" s="58">
        <f t="shared" si="1"/>
        <v>1</v>
      </c>
      <c r="J17" s="70">
        <v>0</v>
      </c>
      <c r="K17" s="60">
        <f t="shared" si="2"/>
        <v>0</v>
      </c>
      <c r="L17" s="44">
        <f t="shared" si="0"/>
        <v>780225</v>
      </c>
      <c r="M17" s="62">
        <f>IF(ISBLANK(L17),"  ",IF(L76&gt;0,L17/L76,IF(L17&gt;0,1,0)))</f>
        <v>1.3860397898275329E-2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v>0</v>
      </c>
      <c r="D18" s="755">
        <v>0</v>
      </c>
      <c r="E18" s="750">
        <v>0</v>
      </c>
      <c r="F18" s="747">
        <v>0</v>
      </c>
      <c r="G18" s="757">
        <v>0</v>
      </c>
      <c r="H18" s="290">
        <v>0</v>
      </c>
      <c r="I18" s="58">
        <f t="shared" si="1"/>
        <v>0</v>
      </c>
      <c r="J18" s="70">
        <v>0</v>
      </c>
      <c r="K18" s="60">
        <f t="shared" si="2"/>
        <v>0</v>
      </c>
      <c r="L18" s="44">
        <f t="shared" si="0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v>0</v>
      </c>
      <c r="D19" s="755">
        <v>0</v>
      </c>
      <c r="E19" s="750">
        <v>0</v>
      </c>
      <c r="F19" s="747">
        <v>0</v>
      </c>
      <c r="G19" s="757">
        <v>0</v>
      </c>
      <c r="H19" s="290">
        <v>0</v>
      </c>
      <c r="I19" s="58">
        <f t="shared" si="1"/>
        <v>0</v>
      </c>
      <c r="J19" s="70">
        <v>0</v>
      </c>
      <c r="K19" s="60">
        <f t="shared" si="2"/>
        <v>0</v>
      </c>
      <c r="L19" s="44">
        <f t="shared" si="0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v>0</v>
      </c>
      <c r="D20" s="755">
        <v>0</v>
      </c>
      <c r="E20" s="750">
        <v>0</v>
      </c>
      <c r="F20" s="747">
        <v>0</v>
      </c>
      <c r="G20" s="757">
        <v>0</v>
      </c>
      <c r="H20" s="290">
        <v>0</v>
      </c>
      <c r="I20" s="58">
        <f t="shared" si="1"/>
        <v>0</v>
      </c>
      <c r="J20" s="70">
        <v>0</v>
      </c>
      <c r="K20" s="60">
        <f t="shared" si="2"/>
        <v>0</v>
      </c>
      <c r="L20" s="44">
        <f t="shared" si="0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v>0</v>
      </c>
      <c r="D21" s="755">
        <v>0</v>
      </c>
      <c r="E21" s="750">
        <v>0</v>
      </c>
      <c r="F21" s="747">
        <v>0</v>
      </c>
      <c r="G21" s="757">
        <v>0</v>
      </c>
      <c r="H21" s="290">
        <v>0</v>
      </c>
      <c r="I21" s="58">
        <f t="shared" si="1"/>
        <v>0</v>
      </c>
      <c r="J21" s="70">
        <v>0</v>
      </c>
      <c r="K21" s="60">
        <f t="shared" si="2"/>
        <v>0</v>
      </c>
      <c r="L21" s="44">
        <f t="shared" si="0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v>0</v>
      </c>
      <c r="D22" s="755">
        <v>0</v>
      </c>
      <c r="E22" s="750">
        <v>0</v>
      </c>
      <c r="F22" s="747">
        <v>0</v>
      </c>
      <c r="G22" s="757">
        <v>0</v>
      </c>
      <c r="H22" s="290">
        <v>0</v>
      </c>
      <c r="I22" s="58">
        <f t="shared" si="1"/>
        <v>0</v>
      </c>
      <c r="J22" s="70">
        <v>0</v>
      </c>
      <c r="K22" s="60">
        <f t="shared" si="2"/>
        <v>0</v>
      </c>
      <c r="L22" s="44">
        <f t="shared" si="0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v>0</v>
      </c>
      <c r="D23" s="755">
        <v>0</v>
      </c>
      <c r="E23" s="750">
        <v>0</v>
      </c>
      <c r="F23" s="747">
        <v>0</v>
      </c>
      <c r="G23" s="757">
        <v>0</v>
      </c>
      <c r="H23" s="290">
        <v>0</v>
      </c>
      <c r="I23" s="58">
        <f t="shared" si="1"/>
        <v>0</v>
      </c>
      <c r="J23" s="70">
        <v>0</v>
      </c>
      <c r="K23" s="60">
        <f t="shared" si="2"/>
        <v>0</v>
      </c>
      <c r="L23" s="44">
        <f t="shared" si="0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v>0</v>
      </c>
      <c r="D24" s="755">
        <v>0</v>
      </c>
      <c r="E24" s="750">
        <v>0</v>
      </c>
      <c r="F24" s="747">
        <v>0</v>
      </c>
      <c r="G24" s="757">
        <v>0</v>
      </c>
      <c r="H24" s="290">
        <v>0</v>
      </c>
      <c r="I24" s="58">
        <f t="shared" si="1"/>
        <v>0</v>
      </c>
      <c r="J24" s="70">
        <v>0</v>
      </c>
      <c r="K24" s="60">
        <f t="shared" si="2"/>
        <v>0</v>
      </c>
      <c r="L24" s="44">
        <f t="shared" si="0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v>0</v>
      </c>
      <c r="D25" s="755">
        <v>0</v>
      </c>
      <c r="E25" s="750">
        <v>0</v>
      </c>
      <c r="F25" s="747">
        <v>0</v>
      </c>
      <c r="G25" s="757">
        <v>0</v>
      </c>
      <c r="H25" s="290">
        <v>0</v>
      </c>
      <c r="I25" s="58">
        <f t="shared" si="1"/>
        <v>0</v>
      </c>
      <c r="J25" s="70">
        <v>0</v>
      </c>
      <c r="K25" s="60">
        <f t="shared" si="2"/>
        <v>0</v>
      </c>
      <c r="L25" s="44">
        <f t="shared" si="0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v>0</v>
      </c>
      <c r="D26" s="755">
        <v>0</v>
      </c>
      <c r="E26" s="750">
        <v>0</v>
      </c>
      <c r="F26" s="747">
        <v>0</v>
      </c>
      <c r="G26" s="757">
        <v>0</v>
      </c>
      <c r="H26" s="290">
        <v>0</v>
      </c>
      <c r="I26" s="58">
        <f t="shared" si="1"/>
        <v>0</v>
      </c>
      <c r="J26" s="70">
        <v>0</v>
      </c>
      <c r="K26" s="60">
        <f t="shared" si="2"/>
        <v>0</v>
      </c>
      <c r="L26" s="44">
        <f t="shared" si="0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v>0</v>
      </c>
      <c r="D27" s="755">
        <v>0</v>
      </c>
      <c r="E27" s="750">
        <v>0</v>
      </c>
      <c r="F27" s="747">
        <v>0</v>
      </c>
      <c r="G27" s="757">
        <v>0</v>
      </c>
      <c r="H27" s="290">
        <v>0</v>
      </c>
      <c r="I27" s="58">
        <f t="shared" si="1"/>
        <v>0</v>
      </c>
      <c r="J27" s="70">
        <v>0</v>
      </c>
      <c r="K27" s="60">
        <f t="shared" si="2"/>
        <v>0</v>
      </c>
      <c r="L27" s="44">
        <f t="shared" si="0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v>0</v>
      </c>
      <c r="D28" s="755">
        <v>0</v>
      </c>
      <c r="E28" s="750">
        <v>0</v>
      </c>
      <c r="F28" s="747">
        <v>0</v>
      </c>
      <c r="G28" s="757">
        <v>0</v>
      </c>
      <c r="H28" s="290">
        <v>0</v>
      </c>
      <c r="I28" s="58">
        <f t="shared" si="1"/>
        <v>0</v>
      </c>
      <c r="J28" s="70">
        <v>0</v>
      </c>
      <c r="K28" s="60">
        <f t="shared" si="2"/>
        <v>0</v>
      </c>
      <c r="L28" s="44">
        <f t="shared" si="0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v>0</v>
      </c>
      <c r="D29" s="755">
        <v>0</v>
      </c>
      <c r="E29" s="750">
        <v>0</v>
      </c>
      <c r="F29" s="747">
        <v>0</v>
      </c>
      <c r="G29" s="757">
        <v>0</v>
      </c>
      <c r="H29" s="290">
        <v>0</v>
      </c>
      <c r="I29" s="58">
        <f t="shared" si="1"/>
        <v>0</v>
      </c>
      <c r="J29" s="70">
        <v>0</v>
      </c>
      <c r="K29" s="60">
        <f t="shared" si="2"/>
        <v>0</v>
      </c>
      <c r="L29" s="44">
        <f t="shared" si="0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v>0</v>
      </c>
      <c r="D30" s="755">
        <v>0</v>
      </c>
      <c r="E30" s="750">
        <v>0</v>
      </c>
      <c r="F30" s="747">
        <v>0</v>
      </c>
      <c r="G30" s="757">
        <v>0</v>
      </c>
      <c r="H30" s="290">
        <v>0</v>
      </c>
      <c r="I30" s="58">
        <f t="shared" si="1"/>
        <v>0</v>
      </c>
      <c r="J30" s="70">
        <v>0</v>
      </c>
      <c r="K30" s="60">
        <f>IF(ISBLANK(J30),"  ",IF(L30&gt;0,J30/L30,IF(J30&gt;0,1,0)))</f>
        <v>0</v>
      </c>
      <c r="L30" s="44">
        <f t="shared" si="0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v>0</v>
      </c>
      <c r="D31" s="755">
        <v>0</v>
      </c>
      <c r="E31" s="750">
        <v>0</v>
      </c>
      <c r="F31" s="747">
        <v>0</v>
      </c>
      <c r="G31" s="757">
        <v>0</v>
      </c>
      <c r="H31" s="290">
        <v>0</v>
      </c>
      <c r="I31" s="58">
        <f t="shared" si="1"/>
        <v>0</v>
      </c>
      <c r="J31" s="70">
        <v>0</v>
      </c>
      <c r="K31" s="60">
        <f>IF(ISBLANK(J31),"  ",IF(L31&gt;0,J31/L31,IF(J31&gt;0,1,0)))</f>
        <v>0</v>
      </c>
      <c r="L31" s="44">
        <f t="shared" si="0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v>0</v>
      </c>
      <c r="D32" s="755">
        <v>0</v>
      </c>
      <c r="E32" s="750">
        <v>0</v>
      </c>
      <c r="F32" s="747">
        <v>0</v>
      </c>
      <c r="G32" s="757">
        <v>0</v>
      </c>
      <c r="H32" s="290">
        <v>0</v>
      </c>
      <c r="I32" s="58">
        <f t="shared" si="1"/>
        <v>0</v>
      </c>
      <c r="J32" s="70">
        <v>0</v>
      </c>
      <c r="K32" s="60">
        <f>IF(ISBLANK(J32),"  ",IF(L32&gt;0,J32/L32,IF(J32&gt;0,1,0)))</f>
        <v>0</v>
      </c>
      <c r="L32" s="44">
        <f t="shared" si="0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v>0</v>
      </c>
      <c r="D33" s="755">
        <v>0</v>
      </c>
      <c r="E33" s="750">
        <v>0</v>
      </c>
      <c r="F33" s="747">
        <v>0</v>
      </c>
      <c r="G33" s="757"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0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6175949</v>
      </c>
      <c r="C34" s="749">
        <v>1</v>
      </c>
      <c r="D34" s="755">
        <v>0</v>
      </c>
      <c r="E34" s="750">
        <v>0</v>
      </c>
      <c r="F34" s="747">
        <v>6175949</v>
      </c>
      <c r="G34" s="757">
        <v>1</v>
      </c>
      <c r="H34" s="290">
        <v>0</v>
      </c>
      <c r="I34" s="58">
        <f t="shared" si="1"/>
        <v>0</v>
      </c>
      <c r="J34" s="70">
        <v>0</v>
      </c>
      <c r="K34" s="60">
        <f t="shared" si="2"/>
        <v>0</v>
      </c>
      <c r="L34" s="44">
        <f t="shared" si="0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57" t="s">
        <v>11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v>0</v>
      </c>
      <c r="D36" s="755">
        <v>0</v>
      </c>
      <c r="E36" s="750">
        <v>0</v>
      </c>
      <c r="F36" s="747">
        <v>0</v>
      </c>
      <c r="G36" s="757"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57" t="s">
        <v>11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v>0</v>
      </c>
      <c r="D38" s="763">
        <v>0</v>
      </c>
      <c r="E38" s="750">
        <v>0</v>
      </c>
      <c r="F38" s="764">
        <v>0</v>
      </c>
      <c r="G38" s="757"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">
        <v>11</v>
      </c>
      <c r="D39" s="763"/>
      <c r="E39" s="750" t="s">
        <v>11</v>
      </c>
      <c r="F39" s="747">
        <v>0</v>
      </c>
      <c r="G39" s="757"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15506345</v>
      </c>
      <c r="C40" s="766">
        <v>1</v>
      </c>
      <c r="D40" s="849">
        <v>0</v>
      </c>
      <c r="E40" s="767">
        <v>0</v>
      </c>
      <c r="F40" s="765">
        <v>15506345</v>
      </c>
      <c r="G40" s="757">
        <v>1</v>
      </c>
      <c r="H40" s="295">
        <v>15504737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15504737</v>
      </c>
      <c r="M40" s="83">
        <f>IF(ISBLANK(L40),"  ",IF(L76&gt;0,L40/L76,IF(L40&gt;0,1,0)))</f>
        <v>0.27543570653095162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57" t="s">
        <v>11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v>0</v>
      </c>
      <c r="D42" s="702">
        <v>0</v>
      </c>
      <c r="E42" s="681">
        <v>0</v>
      </c>
      <c r="F42" s="676">
        <v>0</v>
      </c>
      <c r="G42" s="683">
        <v>0</v>
      </c>
      <c r="H42" s="291">
        <v>0</v>
      </c>
      <c r="I42" s="52">
        <f t="shared" ref="I42:I48" si="3">IF(ISBLANK(H42),"  ",IF(L42&gt;0,H42/L42,IF(H42&gt;0,1,0)))</f>
        <v>0</v>
      </c>
      <c r="J42" s="88">
        <v>0</v>
      </c>
      <c r="K42" s="54">
        <f t="shared" ref="K42:K48" si="4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v>0</v>
      </c>
      <c r="D43" s="755">
        <v>0</v>
      </c>
      <c r="E43" s="750">
        <v>0</v>
      </c>
      <c r="F43" s="747">
        <v>0</v>
      </c>
      <c r="G43" s="757">
        <v>0</v>
      </c>
      <c r="H43" s="290">
        <v>0</v>
      </c>
      <c r="I43" s="58">
        <f t="shared" si="3"/>
        <v>0</v>
      </c>
      <c r="J43" s="70">
        <v>0</v>
      </c>
      <c r="K43" s="60">
        <f t="shared" si="4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v>0</v>
      </c>
      <c r="D44" s="755">
        <v>0</v>
      </c>
      <c r="E44" s="750">
        <v>0</v>
      </c>
      <c r="F44" s="764">
        <v>0</v>
      </c>
      <c r="G44" s="757">
        <v>0</v>
      </c>
      <c r="H44" s="290">
        <v>0</v>
      </c>
      <c r="I44" s="58">
        <f t="shared" si="3"/>
        <v>0</v>
      </c>
      <c r="J44" s="70">
        <v>0</v>
      </c>
      <c r="K44" s="60">
        <f t="shared" si="4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v>0</v>
      </c>
      <c r="D45" s="755">
        <v>0</v>
      </c>
      <c r="E45" s="750">
        <v>0</v>
      </c>
      <c r="F45" s="764">
        <v>0</v>
      </c>
      <c r="G45" s="757">
        <v>0</v>
      </c>
      <c r="H45" s="290">
        <v>0</v>
      </c>
      <c r="I45" s="58">
        <f t="shared" si="3"/>
        <v>0</v>
      </c>
      <c r="J45" s="70">
        <v>0</v>
      </c>
      <c r="K45" s="60">
        <f t="shared" si="4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v>0</v>
      </c>
      <c r="D46" s="755">
        <v>0</v>
      </c>
      <c r="E46" s="750">
        <v>0</v>
      </c>
      <c r="F46" s="764">
        <v>0</v>
      </c>
      <c r="G46" s="757">
        <v>0</v>
      </c>
      <c r="H46" s="290">
        <v>0</v>
      </c>
      <c r="I46" s="58">
        <f t="shared" si="3"/>
        <v>0</v>
      </c>
      <c r="J46" s="70">
        <v>0</v>
      </c>
      <c r="K46" s="60">
        <f t="shared" si="4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v>0</v>
      </c>
      <c r="D47" s="770">
        <v>0</v>
      </c>
      <c r="E47" s="767">
        <v>0</v>
      </c>
      <c r="F47" s="771">
        <v>0</v>
      </c>
      <c r="G47" s="757">
        <v>0</v>
      </c>
      <c r="H47" s="298">
        <v>0</v>
      </c>
      <c r="I47" s="81">
        <f t="shared" si="3"/>
        <v>0</v>
      </c>
      <c r="J47" s="92">
        <v>0</v>
      </c>
      <c r="K47" s="84">
        <f t="shared" si="4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v>0</v>
      </c>
      <c r="D48" s="772">
        <v>0</v>
      </c>
      <c r="E48" s="767">
        <v>0</v>
      </c>
      <c r="F48" s="773">
        <v>0</v>
      </c>
      <c r="G48" s="757">
        <v>0</v>
      </c>
      <c r="H48" s="95">
        <v>0</v>
      </c>
      <c r="I48" s="81">
        <f t="shared" si="3"/>
        <v>0</v>
      </c>
      <c r="J48" s="95">
        <v>0</v>
      </c>
      <c r="K48" s="84">
        <f t="shared" si="4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57" t="s">
        <v>11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20480537</v>
      </c>
      <c r="C50" s="679">
        <v>0.95884194593181471</v>
      </c>
      <c r="D50" s="685">
        <v>879122</v>
      </c>
      <c r="E50" s="681">
        <v>3.818420763106474E-2</v>
      </c>
      <c r="F50" s="713">
        <v>21359659</v>
      </c>
      <c r="G50" s="683">
        <v>1</v>
      </c>
      <c r="H50" s="98">
        <v>23023183</v>
      </c>
      <c r="I50" s="52">
        <f t="shared" ref="I50:I67" si="5">IF(ISBLANK(H50),"  ",IF(L50&gt;0,H50/L50,IF(H50&gt;0,1,0)))</f>
        <v>1</v>
      </c>
      <c r="J50" s="59">
        <v>0</v>
      </c>
      <c r="K50" s="54">
        <f t="shared" ref="K50:K67" si="6">IF(ISBLANK(J50),"  ",IF(L50&gt;0,J50/L50,IF(J50&gt;0,1,0)))</f>
        <v>0</v>
      </c>
      <c r="L50" s="102">
        <f t="shared" ref="L50:L66" si="7">J50+H50</f>
        <v>23023183</v>
      </c>
      <c r="M50" s="56">
        <f>IF(ISBLANK(L50),"  ",IF(L76&gt;0,L50/L76,IF(L50&gt;0,1,0)))</f>
        <v>0.40899801629633542</v>
      </c>
      <c r="N50" s="286"/>
    </row>
    <row r="51" spans="1:14" s="266" customFormat="1" ht="44.25" x14ac:dyDescent="0.55000000000000004">
      <c r="A51" s="289" t="s">
        <v>49</v>
      </c>
      <c r="B51" s="753">
        <v>1133141</v>
      </c>
      <c r="C51" s="749">
        <v>1</v>
      </c>
      <c r="D51" s="755">
        <v>0</v>
      </c>
      <c r="E51" s="750">
        <v>0</v>
      </c>
      <c r="F51" s="774">
        <v>1133141</v>
      </c>
      <c r="G51" s="757">
        <v>1</v>
      </c>
      <c r="H51" s="292">
        <v>1246455</v>
      </c>
      <c r="I51" s="58">
        <f t="shared" si="5"/>
        <v>1</v>
      </c>
      <c r="J51" s="70">
        <v>0</v>
      </c>
      <c r="K51" s="60">
        <f t="shared" si="6"/>
        <v>0</v>
      </c>
      <c r="L51" s="103">
        <f t="shared" si="7"/>
        <v>1246455</v>
      </c>
      <c r="M51" s="62">
        <f>IF(ISBLANK(L51),"  ",IF(L76&gt;0,L51/L76,IF(L51&gt;0,1,0)))</f>
        <v>2.2142795042833511E-2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v>0</v>
      </c>
      <c r="D52" s="776">
        <v>1285685</v>
      </c>
      <c r="E52" s="750">
        <v>1</v>
      </c>
      <c r="F52" s="777">
        <v>1285685</v>
      </c>
      <c r="G52" s="757">
        <v>1</v>
      </c>
      <c r="H52" s="105">
        <v>0</v>
      </c>
      <c r="I52" s="58">
        <f t="shared" si="5"/>
        <v>0</v>
      </c>
      <c r="J52" s="106">
        <v>1469725</v>
      </c>
      <c r="K52" s="60">
        <f t="shared" si="6"/>
        <v>1</v>
      </c>
      <c r="L52" s="107">
        <f t="shared" si="7"/>
        <v>1469725</v>
      </c>
      <c r="M52" s="62">
        <f>IF(ISBLANK(L52),"  ",IF(L76&gt;0,L52/L76,IF(L52&gt;0,1,0)))</f>
        <v>2.6109100965801799E-2</v>
      </c>
      <c r="N52" s="286"/>
    </row>
    <row r="53" spans="1:14" s="266" customFormat="1" ht="44.25" x14ac:dyDescent="0.55000000000000004">
      <c r="A53" s="104" t="s">
        <v>51</v>
      </c>
      <c r="B53" s="775">
        <v>0</v>
      </c>
      <c r="C53" s="749">
        <v>0</v>
      </c>
      <c r="D53" s="776">
        <v>552418</v>
      </c>
      <c r="E53" s="750">
        <v>1</v>
      </c>
      <c r="F53" s="777">
        <v>552418</v>
      </c>
      <c r="G53" s="757">
        <v>1</v>
      </c>
      <c r="H53" s="105">
        <v>0</v>
      </c>
      <c r="I53" s="58">
        <f t="shared" si="5"/>
        <v>0</v>
      </c>
      <c r="J53" s="106">
        <v>632280</v>
      </c>
      <c r="K53" s="60">
        <f t="shared" si="6"/>
        <v>1</v>
      </c>
      <c r="L53" s="107">
        <f t="shared" si="7"/>
        <v>632280</v>
      </c>
      <c r="M53" s="62">
        <f>IF(ISBLANK(L53),"  ",IF(L76&gt;0,L53/L76,IF(L53&gt;0,1,0)))</f>
        <v>1.1232211712161908E-2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v>0</v>
      </c>
      <c r="D54" s="776">
        <v>1008617.38</v>
      </c>
      <c r="E54" s="750">
        <v>1</v>
      </c>
      <c r="F54" s="777">
        <v>1008617.38</v>
      </c>
      <c r="G54" s="757">
        <v>1</v>
      </c>
      <c r="H54" s="105">
        <v>0</v>
      </c>
      <c r="I54" s="58">
        <f>IF(ISBLANK(H54),"  ",IF(L54&gt;0,H54/L54,IF(H54&gt;0,1,0)))</f>
        <v>0</v>
      </c>
      <c r="J54" s="106">
        <v>1022392</v>
      </c>
      <c r="K54" s="60">
        <f>IF(ISBLANK(J54),"  ",IF(L54&gt;0,J54/L54,IF(J54&gt;0,1,0)))</f>
        <v>1</v>
      </c>
      <c r="L54" s="107">
        <f t="shared" si="7"/>
        <v>1022392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879120</v>
      </c>
      <c r="C55" s="749">
        <v>3.469363219257586E-2</v>
      </c>
      <c r="D55" s="755">
        <v>3725842.38</v>
      </c>
      <c r="E55" s="750">
        <v>3.6457738937455599</v>
      </c>
      <c r="F55" s="774">
        <v>25339520.379999999</v>
      </c>
      <c r="G55" s="757">
        <v>1</v>
      </c>
      <c r="H55" s="292">
        <v>1021962</v>
      </c>
      <c r="I55" s="58">
        <f t="shared" si="5"/>
        <v>0.20936901780563277</v>
      </c>
      <c r="J55" s="70">
        <v>3859190</v>
      </c>
      <c r="K55" s="60">
        <f t="shared" si="6"/>
        <v>0.79063098219436723</v>
      </c>
      <c r="L55" s="103">
        <f t="shared" si="7"/>
        <v>4881152</v>
      </c>
      <c r="M55" s="62">
        <f>IF(ISBLANK(L55),"  ",IF(L76&gt;0,L55/L76,IF(L55&gt;0,1,0)))</f>
        <v>8.6711793292912204E-2</v>
      </c>
      <c r="N55" s="286"/>
    </row>
    <row r="56" spans="1:14" s="268" customFormat="1" ht="45" x14ac:dyDescent="0.6">
      <c r="A56" s="299" t="s">
        <v>54</v>
      </c>
      <c r="B56" s="778">
        <v>22492798</v>
      </c>
      <c r="C56" s="766">
        <v>0.44382840840494237</v>
      </c>
      <c r="D56" s="770">
        <v>7451684.7599999998</v>
      </c>
      <c r="E56" s="767">
        <v>0.2946308165556944</v>
      </c>
      <c r="F56" s="779">
        <v>50679040.759999998</v>
      </c>
      <c r="G56" s="757">
        <v>1</v>
      </c>
      <c r="H56" s="300">
        <v>25291600</v>
      </c>
      <c r="I56" s="81">
        <f t="shared" si="5"/>
        <v>0.7836236549148422</v>
      </c>
      <c r="J56" s="92">
        <v>6983587</v>
      </c>
      <c r="K56" s="84">
        <f t="shared" si="6"/>
        <v>0.21637634508515782</v>
      </c>
      <c r="L56" s="103">
        <f t="shared" si="7"/>
        <v>32275187</v>
      </c>
      <c r="M56" s="83">
        <f>IF(ISBLANK(L56),"  ",IF(L76&gt;0,L56/L76,IF(L56&gt;0,1,0)))</f>
        <v>0.57335631908903617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v>0</v>
      </c>
      <c r="D57" s="781">
        <v>0</v>
      </c>
      <c r="E57" s="750">
        <v>0</v>
      </c>
      <c r="F57" s="782">
        <v>0</v>
      </c>
      <c r="G57" s="757">
        <v>0</v>
      </c>
      <c r="H57" s="109">
        <v>0</v>
      </c>
      <c r="I57" s="58">
        <f t="shared" si="5"/>
        <v>0</v>
      </c>
      <c r="J57" s="110">
        <v>0</v>
      </c>
      <c r="K57" s="60">
        <f t="shared" si="6"/>
        <v>0</v>
      </c>
      <c r="L57" s="111">
        <f t="shared" si="7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v>0</v>
      </c>
      <c r="D58" s="755">
        <v>0</v>
      </c>
      <c r="E58" s="750">
        <v>0</v>
      </c>
      <c r="F58" s="747">
        <v>0</v>
      </c>
      <c r="G58" s="757">
        <v>0</v>
      </c>
      <c r="H58" s="290">
        <v>0</v>
      </c>
      <c r="I58" s="58">
        <f t="shared" si="5"/>
        <v>0</v>
      </c>
      <c r="J58" s="70">
        <v>0</v>
      </c>
      <c r="K58" s="60">
        <f t="shared" si="6"/>
        <v>0</v>
      </c>
      <c r="L58" s="44">
        <f t="shared" si="7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v>0</v>
      </c>
      <c r="D59" s="755">
        <v>0</v>
      </c>
      <c r="E59" s="750">
        <v>0</v>
      </c>
      <c r="F59" s="747">
        <v>0</v>
      </c>
      <c r="G59" s="757">
        <v>0</v>
      </c>
      <c r="H59" s="290">
        <v>0</v>
      </c>
      <c r="I59" s="58">
        <f t="shared" si="5"/>
        <v>0</v>
      </c>
      <c r="J59" s="70">
        <v>0</v>
      </c>
      <c r="K59" s="60">
        <f t="shared" si="6"/>
        <v>0</v>
      </c>
      <c r="L59" s="44">
        <f t="shared" si="7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v>0</v>
      </c>
      <c r="D60" s="763">
        <v>2717819</v>
      </c>
      <c r="E60" s="750">
        <v>1</v>
      </c>
      <c r="F60" s="764">
        <v>2717819</v>
      </c>
      <c r="G60" s="757">
        <v>1</v>
      </c>
      <c r="H60" s="294">
        <v>0</v>
      </c>
      <c r="I60" s="58">
        <f t="shared" si="5"/>
        <v>0</v>
      </c>
      <c r="J60" s="78">
        <v>2717819</v>
      </c>
      <c r="K60" s="60">
        <f t="shared" si="6"/>
        <v>1</v>
      </c>
      <c r="L60" s="79">
        <f t="shared" si="7"/>
        <v>2717819</v>
      </c>
      <c r="M60" s="62">
        <f>IF(ISBLANK(L60),"  ",IF(L76&gt;0,L60/L76,IF(L60&gt;0,1,0)))</f>
        <v>4.8281012215056887E-2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v>0</v>
      </c>
      <c r="D61" s="755">
        <v>0</v>
      </c>
      <c r="E61" s="750">
        <v>0</v>
      </c>
      <c r="F61" s="747">
        <v>0</v>
      </c>
      <c r="G61" s="757">
        <v>0</v>
      </c>
      <c r="H61" s="290">
        <v>0</v>
      </c>
      <c r="I61" s="58">
        <f t="shared" si="5"/>
        <v>0</v>
      </c>
      <c r="J61" s="70">
        <v>0</v>
      </c>
      <c r="K61" s="60">
        <f t="shared" si="6"/>
        <v>0</v>
      </c>
      <c r="L61" s="44">
        <f t="shared" si="7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v>0</v>
      </c>
      <c r="D62" s="755">
        <v>18954.25</v>
      </c>
      <c r="E62" s="750">
        <v>1</v>
      </c>
      <c r="F62" s="747">
        <v>18954.25</v>
      </c>
      <c r="G62" s="757">
        <v>1</v>
      </c>
      <c r="H62" s="290">
        <v>0</v>
      </c>
      <c r="I62" s="58">
        <f t="shared" si="5"/>
        <v>0</v>
      </c>
      <c r="J62" s="70">
        <v>30000</v>
      </c>
      <c r="K62" s="60">
        <f t="shared" si="6"/>
        <v>1</v>
      </c>
      <c r="L62" s="44">
        <f t="shared" si="7"/>
        <v>30000</v>
      </c>
      <c r="M62" s="62">
        <f>IF(ISBLANK(L62),"  ",IF(L76&gt;0,L62/L76,IF(L62&gt;0,1,0)))</f>
        <v>5.3293849459868617E-4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v>0</v>
      </c>
      <c r="D63" s="755">
        <v>458449</v>
      </c>
      <c r="E63" s="750">
        <v>1</v>
      </c>
      <c r="F63" s="747">
        <v>458449</v>
      </c>
      <c r="G63" s="757">
        <v>1</v>
      </c>
      <c r="H63" s="290">
        <v>0</v>
      </c>
      <c r="I63" s="58">
        <f t="shared" si="5"/>
        <v>0</v>
      </c>
      <c r="J63" s="70">
        <v>420000</v>
      </c>
      <c r="K63" s="60">
        <f t="shared" si="6"/>
        <v>1</v>
      </c>
      <c r="L63" s="44">
        <f t="shared" si="7"/>
        <v>420000</v>
      </c>
      <c r="M63" s="62">
        <f>IF(ISBLANK(L63),"  ",IF(L76&gt;0,L63/L76,IF(L63&gt;0,1,0)))</f>
        <v>7.461138924381606E-3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v>0</v>
      </c>
      <c r="D64" s="755">
        <v>0</v>
      </c>
      <c r="E64" s="750">
        <v>0</v>
      </c>
      <c r="F64" s="747">
        <v>0</v>
      </c>
      <c r="G64" s="757">
        <v>0</v>
      </c>
      <c r="H64" s="290">
        <v>0</v>
      </c>
      <c r="I64" s="58">
        <f t="shared" si="5"/>
        <v>0</v>
      </c>
      <c r="J64" s="70">
        <v>0</v>
      </c>
      <c r="K64" s="60">
        <f t="shared" si="6"/>
        <v>0</v>
      </c>
      <c r="L64" s="44">
        <f t="shared" si="7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v>0</v>
      </c>
      <c r="D65" s="755">
        <v>2403359</v>
      </c>
      <c r="E65" s="750">
        <v>1</v>
      </c>
      <c r="F65" s="747">
        <v>2403359</v>
      </c>
      <c r="G65" s="757">
        <v>1</v>
      </c>
      <c r="H65" s="290">
        <v>0</v>
      </c>
      <c r="I65" s="58">
        <f t="shared" si="5"/>
        <v>0</v>
      </c>
      <c r="J65" s="70">
        <v>2403359</v>
      </c>
      <c r="K65" s="60">
        <f t="shared" si="6"/>
        <v>1</v>
      </c>
      <c r="L65" s="44">
        <f t="shared" si="7"/>
        <v>2403359</v>
      </c>
      <c r="M65" s="62">
        <f>IF(ISBLANK(L65),"  ",IF(L76&gt;0,L65/L76,IF(L65&gt;0,1,0)))</f>
        <v>4.2694750914673459E-2</v>
      </c>
      <c r="N65" s="286"/>
    </row>
    <row r="66" spans="1:14" s="266" customFormat="1" ht="44.25" x14ac:dyDescent="0.55000000000000004">
      <c r="A66" s="297" t="s">
        <v>64</v>
      </c>
      <c r="B66" s="738">
        <v>283944</v>
      </c>
      <c r="C66" s="749">
        <v>0.6075097883994095</v>
      </c>
      <c r="D66" s="755">
        <v>183446</v>
      </c>
      <c r="E66" s="750">
        <v>1.83446</v>
      </c>
      <c r="F66" s="747">
        <v>467390</v>
      </c>
      <c r="G66" s="757">
        <v>1</v>
      </c>
      <c r="H66" s="290">
        <v>100000</v>
      </c>
      <c r="I66" s="58">
        <f t="shared" si="5"/>
        <v>1</v>
      </c>
      <c r="J66" s="70">
        <v>0</v>
      </c>
      <c r="K66" s="60">
        <f t="shared" si="6"/>
        <v>0</v>
      </c>
      <c r="L66" s="44">
        <f t="shared" si="7"/>
        <v>100000</v>
      </c>
      <c r="M66" s="62">
        <f>IF(ISBLANK(L66),"  ",IF(L76&gt;0,L66/L76,IF(L66&gt;0,1,0)))</f>
        <v>1.7764616486622871E-3</v>
      </c>
      <c r="N66" s="286"/>
    </row>
    <row r="67" spans="1:14" s="268" customFormat="1" ht="45" x14ac:dyDescent="0.6">
      <c r="A67" s="301" t="s">
        <v>65</v>
      </c>
      <c r="B67" s="769">
        <v>22776742</v>
      </c>
      <c r="C67" s="766">
        <v>0.4013875615355606</v>
      </c>
      <c r="D67" s="770">
        <v>13233712.01</v>
      </c>
      <c r="E67" s="767">
        <v>0.52118464413428067</v>
      </c>
      <c r="F67" s="769">
        <v>56745012.009999998</v>
      </c>
      <c r="G67" s="757">
        <v>1</v>
      </c>
      <c r="H67" s="298">
        <v>25391600</v>
      </c>
      <c r="I67" s="81">
        <f t="shared" si="5"/>
        <v>0.66914446219025192</v>
      </c>
      <c r="J67" s="92">
        <v>12554765</v>
      </c>
      <c r="K67" s="84">
        <f t="shared" si="6"/>
        <v>0.33085553780974802</v>
      </c>
      <c r="L67" s="298">
        <f>L66+L65+L64+L63+L62+L61+L60+L59+L58+L57+L56</f>
        <v>37946365</v>
      </c>
      <c r="M67" s="83">
        <f>IF(ISBLANK(L67),"  ",IF(L76&gt;0,L67/L76,IF(L67&gt;0,1,0)))</f>
        <v>0.67410262128640908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57" t="s">
        <v>11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v>0</v>
      </c>
      <c r="D69" s="685">
        <v>242486</v>
      </c>
      <c r="E69" s="681">
        <v>1</v>
      </c>
      <c r="F69" s="693">
        <v>242486</v>
      </c>
      <c r="G69" s="683">
        <v>1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v>0</v>
      </c>
      <c r="D70" s="755">
        <v>0</v>
      </c>
      <c r="E70" s="750">
        <v>0</v>
      </c>
      <c r="F70" s="747">
        <v>0</v>
      </c>
      <c r="G70" s="757"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57" t="s">
        <v>11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v>0</v>
      </c>
      <c r="D72" s="685">
        <v>17969065</v>
      </c>
      <c r="E72" s="681">
        <v>1</v>
      </c>
      <c r="F72" s="693">
        <v>17969065</v>
      </c>
      <c r="G72" s="683">
        <v>1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v>0</v>
      </c>
      <c r="D73" s="755">
        <v>2840572</v>
      </c>
      <c r="E73" s="750">
        <v>1</v>
      </c>
      <c r="F73" s="747">
        <v>2840572</v>
      </c>
      <c r="G73" s="757">
        <v>1</v>
      </c>
      <c r="H73" s="290">
        <v>0</v>
      </c>
      <c r="I73" s="58">
        <f>IF(ISBLANK(H73),"  ",IF(L73&gt;0,H73/L73,IF(H73&gt;0,1,0)))</f>
        <v>0</v>
      </c>
      <c r="J73" s="70">
        <v>2840572</v>
      </c>
      <c r="K73" s="60">
        <f>IF(ISBLANK(J73),"  ",IF(L73&gt;0,J73/L73,IF(J73&gt;0,1,0)))</f>
        <v>1</v>
      </c>
      <c r="L73" s="44">
        <f>J73+H73</f>
        <v>2840572</v>
      </c>
      <c r="M73" s="62">
        <f>IF(ISBLANK(L73),"  ",IF(L76&gt;0,L73/L76,IF(L73&gt;0,1,0)))</f>
        <v>5.0461672182639299E-2</v>
      </c>
    </row>
    <row r="74" spans="1:14" s="268" customFormat="1" ht="45" x14ac:dyDescent="0.6">
      <c r="A74" s="296" t="s">
        <v>72</v>
      </c>
      <c r="B74" s="783">
        <v>0</v>
      </c>
      <c r="C74" s="766">
        <v>0</v>
      </c>
      <c r="D74" s="784">
        <v>21052123</v>
      </c>
      <c r="E74" s="767">
        <v>1</v>
      </c>
      <c r="F74" s="779">
        <v>21052123</v>
      </c>
      <c r="G74" s="757">
        <v>1</v>
      </c>
      <c r="H74" s="118">
        <v>0</v>
      </c>
      <c r="I74" s="81">
        <f>IF(ISBLANK(H74),"  ",IF(L74&gt;0,H74/L74,IF(H74&gt;0,1,0)))</f>
        <v>0</v>
      </c>
      <c r="J74" s="96">
        <v>2840572</v>
      </c>
      <c r="K74" s="84">
        <f>IF(ISBLANK(J74),"  ",IF(L74&gt;0,J74/L74,IF(J74&gt;0,1,0)))</f>
        <v>1</v>
      </c>
      <c r="L74" s="119">
        <f>L73+L72+L71+L70+L69</f>
        <v>2840572</v>
      </c>
      <c r="M74" s="83">
        <f>IF(ISBLANK(L74),"  ",IF(L76&gt;0,L74/L76,IF(L74&gt;0,1,0)))</f>
        <v>5.0461672182639299E-2</v>
      </c>
    </row>
    <row r="75" spans="1:14" s="268" customFormat="1" ht="45" x14ac:dyDescent="0.6">
      <c r="A75" s="296" t="s">
        <v>73</v>
      </c>
      <c r="B75" s="783">
        <v>0</v>
      </c>
      <c r="C75" s="767">
        <v>0</v>
      </c>
      <c r="D75" s="772">
        <v>0</v>
      </c>
      <c r="E75" s="767">
        <v>0</v>
      </c>
      <c r="F75" s="786">
        <v>0</v>
      </c>
      <c r="G75" s="757"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38283087</v>
      </c>
      <c r="C76" s="829">
        <v>0.41030717177855458</v>
      </c>
      <c r="D76" s="830">
        <v>34285835.009999998</v>
      </c>
      <c r="E76" s="831">
        <v>0.36746576876152254</v>
      </c>
      <c r="F76" s="830">
        <v>93303480.00999999</v>
      </c>
      <c r="G76" s="850">
        <v>1</v>
      </c>
      <c r="H76" s="122">
        <v>40896337</v>
      </c>
      <c r="I76" s="123">
        <f>IF(ISBLANK(H76),"  ",IF(L76&gt;0,H76/L76,IF(H76&gt;0,1,0)))</f>
        <v>0.72650774251268491</v>
      </c>
      <c r="J76" s="122">
        <v>15395337</v>
      </c>
      <c r="K76" s="124">
        <f>IF(ISBLANK(J76),"  ",IF(L76&gt;0,J76/L76,IF(J76&gt;0,1,0)))</f>
        <v>0.27349225748731509</v>
      </c>
      <c r="L76" s="122">
        <f>L74+L67+L47+L40+L48+L75</f>
        <v>56291674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13" sqref="D13:D7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97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4202269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4202269</v>
      </c>
      <c r="G13" s="683">
        <f>IF(ISBLANK(F13),"  ",IF(F76&gt;0,F13/F76,IF(F13&gt;0,1,0)))</f>
        <v>4.1695548146888153E-2</v>
      </c>
      <c r="H13" s="9">
        <v>10604354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10604354</v>
      </c>
      <c r="M13" s="56">
        <f>IF(ISBLANK(L13),"  ",IF(L76&gt;0,L13/L76,IF(L13&gt;0,1,0)))</f>
        <v>9.7701082019946109E-2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3395082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3395082</v>
      </c>
      <c r="G15" s="757">
        <f>IF(ISBLANK(F15),"  ",IF(F77&gt;0,F15/F77,IF(F15&gt;0,1,0)))</f>
        <v>1</v>
      </c>
      <c r="H15" s="292">
        <v>393201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393201</v>
      </c>
      <c r="M15" s="66">
        <f>IF(ISBLANK(L15),"  ",IF(L76&gt;0,L15/L76,IF(L15&gt;0,1,0)))</f>
        <v>3.6226783028296518E-3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373512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373512</v>
      </c>
      <c r="G17" s="752">
        <f>IF(ISBLANK(F17),"  ",IF(F76&gt;0,F17/F76,IF(F17&gt;0,1,0)))</f>
        <v>3.7060425164216018E-3</v>
      </c>
      <c r="H17" s="290">
        <v>393201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393201</v>
      </c>
      <c r="M17" s="62">
        <f>IF(ISBLANK(L17),"  ",IF(L76&gt;0,L17/L76,IF(L17&gt;0,1,0)))</f>
        <v>3.6226783028296518E-3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3021570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3021570</v>
      </c>
      <c r="G34" s="752">
        <f>IF(ISBLANK(F34),"  ",IF(F76&gt;0,F34/F76,IF(F34&gt;0,1,0)))</f>
        <v>2.9980474218616857E-2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7597351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7597351</v>
      </c>
      <c r="G40" s="768">
        <f>IF(ISBLANK(F40),"  ",IF(F76&gt;0,F40/F76,IF(F40&gt;0,1,0)))</f>
        <v>7.5382064881926614E-2</v>
      </c>
      <c r="H40" s="295">
        <v>10997555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10997555</v>
      </c>
      <c r="M40" s="83">
        <f>IF(ISBLANK(L40),"  ",IF(L76&gt;0,L40/L76,IF(L40&gt;0,1,0)))</f>
        <v>0.10132376032277576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716100</v>
      </c>
      <c r="E46" s="750">
        <f t="shared" si="0"/>
        <v>1</v>
      </c>
      <c r="F46" s="764">
        <f>D46+B46</f>
        <v>716100</v>
      </c>
      <c r="G46" s="752">
        <f>IF(ISBLANK(F46),"  ",IF(F76&gt;0,F46/F76,IF(F46&gt;0,1,0)))</f>
        <v>7.1052524310049187E-3</v>
      </c>
      <c r="H46" s="290">
        <v>0</v>
      </c>
      <c r="I46" s="58">
        <f t="shared" si="5"/>
        <v>0</v>
      </c>
      <c r="J46" s="70">
        <v>705000</v>
      </c>
      <c r="K46" s="60">
        <f t="shared" si="6"/>
        <v>1</v>
      </c>
      <c r="L46" s="79">
        <f>J46+H46</f>
        <v>705000</v>
      </c>
      <c r="M46" s="62">
        <f>IF(ISBLANK(L46),"  ",IF(L76&gt;0,L46/L76,IF(L46&gt;0,1,0)))</f>
        <v>6.4953756564579048E-3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716100</v>
      </c>
      <c r="E47" s="767">
        <f t="shared" si="0"/>
        <v>1</v>
      </c>
      <c r="F47" s="771">
        <f>F46+F45+F44+F43+F42</f>
        <v>716100</v>
      </c>
      <c r="G47" s="768">
        <f>IF(ISBLANK(F47),"  ",IF(F76&gt;0,F47/F76,IF(F47&gt;0,1,0)))</f>
        <v>7.1052524310049187E-3</v>
      </c>
      <c r="H47" s="298">
        <v>0</v>
      </c>
      <c r="I47" s="81">
        <f t="shared" si="5"/>
        <v>0</v>
      </c>
      <c r="J47" s="92">
        <v>705000</v>
      </c>
      <c r="K47" s="84">
        <f t="shared" si="6"/>
        <v>1</v>
      </c>
      <c r="L47" s="93">
        <f>L46+L45+L44+L43+L42</f>
        <v>705000</v>
      </c>
      <c r="M47" s="83">
        <f>IF(ISBLANK(L47),"  ",IF(L76&gt;0,L47/L76,IF(L47&gt;0,1,0)))</f>
        <v>6.4953756564579048E-3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21108316.84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21108316.84</v>
      </c>
      <c r="G50" s="683">
        <f>IF(ISBLANK(F50),"  ",IF(F76&gt;0,F50/F76,IF(F50&gt;0,1,0)))</f>
        <v>0.20943990998719739</v>
      </c>
      <c r="H50" s="98">
        <v>22509300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22509300</v>
      </c>
      <c r="M50" s="56">
        <f>IF(ISBLANK(L50),"  ",IF(L76&gt;0,L50/L76,IF(L50&gt;0,1,0)))</f>
        <v>0.20738490675731619</v>
      </c>
      <c r="N50" s="286"/>
    </row>
    <row r="51" spans="1:14" s="266" customFormat="1" ht="44.25" x14ac:dyDescent="0.55000000000000004">
      <c r="A51" s="289" t="s">
        <v>49</v>
      </c>
      <c r="B51" s="753">
        <v>823815.48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823815.48</v>
      </c>
      <c r="G51" s="752">
        <f>IF(ISBLANK(F51),"  ",IF(F76&gt;0,F51/F76,IF(F51&gt;0,1,0)))</f>
        <v>8.1740217036300571E-3</v>
      </c>
      <c r="H51" s="292">
        <v>875000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875000</v>
      </c>
      <c r="M51" s="62">
        <f>IF(ISBLANK(L51),"  ",IF(L76&gt;0,L51/L76,IF(L51&gt;0,1,0)))</f>
        <v>8.0616364530505906E-3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934200</v>
      </c>
      <c r="E52" s="750">
        <f t="shared" si="0"/>
        <v>1</v>
      </c>
      <c r="F52" s="777">
        <f t="shared" si="7"/>
        <v>934200</v>
      </c>
      <c r="G52" s="752">
        <f>IF(ISBLANK(F52),"  ",IF(F76&gt;0,F52/F76,IF(F52&gt;0,1,0)))</f>
        <v>9.2692735945326E-3</v>
      </c>
      <c r="H52" s="105">
        <v>0</v>
      </c>
      <c r="I52" s="58">
        <f t="shared" si="8"/>
        <v>0</v>
      </c>
      <c r="J52" s="106">
        <v>935000</v>
      </c>
      <c r="K52" s="60">
        <f t="shared" si="9"/>
        <v>1</v>
      </c>
      <c r="L52" s="107">
        <f t="shared" si="10"/>
        <v>935000</v>
      </c>
      <c r="M52" s="62">
        <f>IF(ISBLANK(L52),"  ",IF(L76&gt;0,L52/L76,IF(L52&gt;0,1,0)))</f>
        <v>8.6144343812597744E-3</v>
      </c>
      <c r="N52" s="286"/>
    </row>
    <row r="53" spans="1:14" s="266" customFormat="1" ht="44.25" x14ac:dyDescent="0.55000000000000004">
      <c r="A53" s="104" t="s">
        <v>51</v>
      </c>
      <c r="B53" s="775">
        <v>0</v>
      </c>
      <c r="C53" s="749">
        <f t="shared" si="0"/>
        <v>0</v>
      </c>
      <c r="D53" s="776">
        <v>400354</v>
      </c>
      <c r="E53" s="750">
        <f t="shared" si="0"/>
        <v>1</v>
      </c>
      <c r="F53" s="777">
        <f t="shared" si="7"/>
        <v>400354</v>
      </c>
      <c r="G53" s="752">
        <f>IF(ISBLANK(F53),"  ",IF(F76&gt;0,F53/F76,IF(F53&gt;0,1,0)))</f>
        <v>3.9723728973083969E-3</v>
      </c>
      <c r="H53" s="105">
        <v>0</v>
      </c>
      <c r="I53" s="58">
        <f t="shared" si="8"/>
        <v>0</v>
      </c>
      <c r="J53" s="106">
        <v>405000</v>
      </c>
      <c r="K53" s="60">
        <f t="shared" si="9"/>
        <v>1</v>
      </c>
      <c r="L53" s="107">
        <f t="shared" si="10"/>
        <v>405000</v>
      </c>
      <c r="M53" s="62">
        <f>IF(ISBLANK(L53),"  ",IF(L76&gt;0,L53/L76,IF(L53&gt;0,1,0)))</f>
        <v>3.7313860154119878E-3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266660.43</v>
      </c>
      <c r="E54" s="750">
        <f>IF(ISBLANK(D54),"  ",IF(H54&gt;0,D54/H54,IF(D54&gt;0,1,0)))</f>
        <v>1</v>
      </c>
      <c r="F54" s="777">
        <f t="shared" si="7"/>
        <v>266660.43</v>
      </c>
      <c r="G54" s="752">
        <f>IF(ISBLANK(F54),"  ",IF(F78&gt;0,F54/F78,IF(F54&gt;0,1,0)))</f>
        <v>1</v>
      </c>
      <c r="H54" s="105">
        <v>0</v>
      </c>
      <c r="I54" s="58">
        <f>IF(ISBLANK(H54),"  ",IF(L54&gt;0,H54/L54,IF(H54&gt;0,1,0)))</f>
        <v>0</v>
      </c>
      <c r="J54" s="106">
        <v>289288</v>
      </c>
      <c r="K54" s="60">
        <f>IF(ISBLANK(J54),"  ",IF(L54&gt;0,J54/L54,IF(J54&gt;0,1,0)))</f>
        <v>1</v>
      </c>
      <c r="L54" s="107">
        <f t="shared" si="10"/>
        <v>289288</v>
      </c>
      <c r="M54" s="62">
        <f>IF(ISBLANK(L54),"  ",IF(L78&gt;0,L54/L78,IF(L54&gt;0,1,0)))</f>
        <v>1</v>
      </c>
      <c r="N54" s="286"/>
    </row>
    <row r="55" spans="1:14" s="266" customFormat="1" ht="44.25" x14ac:dyDescent="0.55000000000000004">
      <c r="A55" s="289" t="s">
        <v>53</v>
      </c>
      <c r="B55" s="753">
        <v>1185425.21</v>
      </c>
      <c r="C55" s="749">
        <f t="shared" si="0"/>
        <v>0.44605972654862547</v>
      </c>
      <c r="D55" s="755">
        <v>1472122.96</v>
      </c>
      <c r="E55" s="750">
        <f t="shared" si="0"/>
        <v>1.1922920223536082</v>
      </c>
      <c r="F55" s="774">
        <f t="shared" si="7"/>
        <v>2657548.17</v>
      </c>
      <c r="G55" s="752">
        <f>IF(ISBLANK(F55),"  ",IF(F76&gt;0,F55/F76,IF(F55&gt;0,1,0)))</f>
        <v>2.6368594603274922E-2</v>
      </c>
      <c r="H55" s="292">
        <v>1234700</v>
      </c>
      <c r="I55" s="58">
        <f t="shared" si="8"/>
        <v>0.45819571751957544</v>
      </c>
      <c r="J55" s="70">
        <v>1460000</v>
      </c>
      <c r="K55" s="60">
        <f t="shared" si="9"/>
        <v>0.54180428248042456</v>
      </c>
      <c r="L55" s="103">
        <f t="shared" si="10"/>
        <v>2694700</v>
      </c>
      <c r="M55" s="62">
        <f>IF(ISBLANK(L55),"  ",IF(L76&gt;0,L55/L76,IF(L55&gt;0,1,0)))</f>
        <v>2.4827076285754774E-2</v>
      </c>
      <c r="N55" s="286"/>
    </row>
    <row r="56" spans="1:14" s="268" customFormat="1" ht="45" x14ac:dyDescent="0.6">
      <c r="A56" s="299" t="s">
        <v>54</v>
      </c>
      <c r="B56" s="778">
        <v>23117557.530000001</v>
      </c>
      <c r="C56" s="766">
        <f t="shared" si="0"/>
        <v>0.8826562666381772</v>
      </c>
      <c r="D56" s="770">
        <v>3073337.39</v>
      </c>
      <c r="E56" s="767">
        <f t="shared" si="0"/>
        <v>0.12483599618181081</v>
      </c>
      <c r="F56" s="779">
        <f>F55+F53+F52+F51+F50+F54</f>
        <v>26190894.920000002</v>
      </c>
      <c r="G56" s="768">
        <f>IF(ISBLANK(F56),"  ",IF(F76&gt;0,F56/F76,IF(F56&gt;0,1,0)))</f>
        <v>0.25987001787533082</v>
      </c>
      <c r="H56" s="300">
        <v>24619000</v>
      </c>
      <c r="I56" s="81">
        <f t="shared" si="8"/>
        <v>0.88850671683504945</v>
      </c>
      <c r="J56" s="92">
        <v>3089288</v>
      </c>
      <c r="K56" s="84">
        <f t="shared" si="9"/>
        <v>0.1114932831649505</v>
      </c>
      <c r="L56" s="103">
        <f t="shared" si="10"/>
        <v>27708288</v>
      </c>
      <c r="M56" s="83">
        <f>IF(ISBLANK(L56),"  ",IF(L76&gt;0,L56/L76,IF(L56&gt;0,1,0)))</f>
        <v>0.25528473667705631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40806</v>
      </c>
      <c r="C59" s="749">
        <f t="shared" si="0"/>
        <v>0.99386234107847438</v>
      </c>
      <c r="D59" s="755">
        <v>0</v>
      </c>
      <c r="E59" s="750">
        <f t="shared" si="0"/>
        <v>0</v>
      </c>
      <c r="F59" s="747">
        <f>D59+B59+252</f>
        <v>41058</v>
      </c>
      <c r="G59" s="752">
        <f>IF(ISBLANK(F59),"  ",IF(F76&gt;0,F59/F76,IF(F59&gt;0,1,0)))</f>
        <v>4.0738368148610522E-4</v>
      </c>
      <c r="H59" s="290">
        <v>41000</v>
      </c>
      <c r="I59" s="58">
        <f t="shared" si="8"/>
        <v>1</v>
      </c>
      <c r="J59" s="70">
        <v>0</v>
      </c>
      <c r="K59" s="60">
        <f t="shared" si="9"/>
        <v>0</v>
      </c>
      <c r="L59" s="44">
        <f t="shared" si="10"/>
        <v>41000</v>
      </c>
      <c r="M59" s="62">
        <f>IF(ISBLANK(L59),"  ",IF(L76&gt;0,L59/L76,IF(L59&gt;0,1,0)))</f>
        <v>3.7774525094294196E-4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1478904.17</v>
      </c>
      <c r="E60" s="750">
        <f t="shared" si="0"/>
        <v>1</v>
      </c>
      <c r="F60" s="764">
        <f t="shared" si="11"/>
        <v>1478904.17</v>
      </c>
      <c r="G60" s="752">
        <f>IF(ISBLANK(F60),"  ",IF(F76&gt;0,F60/F76,IF(F60&gt;0,1,0)))</f>
        <v>1.4673910695595323E-2</v>
      </c>
      <c r="H60" s="294">
        <v>0</v>
      </c>
      <c r="I60" s="58">
        <f t="shared" si="8"/>
        <v>0</v>
      </c>
      <c r="J60" s="78">
        <v>2000000</v>
      </c>
      <c r="K60" s="60">
        <f t="shared" si="9"/>
        <v>1</v>
      </c>
      <c r="L60" s="79">
        <f t="shared" si="10"/>
        <v>2000000</v>
      </c>
      <c r="M60" s="62">
        <f>IF(ISBLANK(L60),"  ",IF(L76&gt;0,L60/L76,IF(L60&gt;0,1,0)))</f>
        <v>1.842659760697278E-2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25894.999999999942</v>
      </c>
      <c r="E62" s="750">
        <f t="shared" si="0"/>
        <v>1</v>
      </c>
      <c r="F62" s="747">
        <f t="shared" si="11"/>
        <v>25894.999999999942</v>
      </c>
      <c r="G62" s="752">
        <f>IF(ISBLANK(F62),"  ",IF(F76&gt;0,F62/F76,IF(F62&gt;0,1,0)))</f>
        <v>2.5693410375767623E-4</v>
      </c>
      <c r="H62" s="290">
        <v>0</v>
      </c>
      <c r="I62" s="58">
        <f t="shared" si="8"/>
        <v>0</v>
      </c>
      <c r="J62" s="70">
        <v>18414</v>
      </c>
      <c r="K62" s="60">
        <f t="shared" si="9"/>
        <v>1</v>
      </c>
      <c r="L62" s="44">
        <f t="shared" si="10"/>
        <v>18414</v>
      </c>
      <c r="M62" s="62">
        <f>IF(ISBLANK(L62),"  ",IF(L76&gt;0,L62/L76,IF(L62&gt;0,1,0)))</f>
        <v>1.6965368416739838E-4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458116</v>
      </c>
      <c r="E63" s="750">
        <f t="shared" si="0"/>
        <v>1</v>
      </c>
      <c r="F63" s="747">
        <f t="shared" si="11"/>
        <v>458116</v>
      </c>
      <c r="G63" s="752">
        <f>IF(ISBLANK(F63),"  ",IF(F76&gt;0,F63/F76,IF(F63&gt;0,1,0)))</f>
        <v>4.5454961914289192E-3</v>
      </c>
      <c r="H63" s="290">
        <v>0</v>
      </c>
      <c r="I63" s="58">
        <f t="shared" si="8"/>
        <v>0</v>
      </c>
      <c r="J63" s="70">
        <v>475000</v>
      </c>
      <c r="K63" s="60">
        <f t="shared" si="9"/>
        <v>1</v>
      </c>
      <c r="L63" s="44">
        <f t="shared" si="10"/>
        <v>475000</v>
      </c>
      <c r="M63" s="62">
        <f>IF(ISBLANK(L63),"  ",IF(L76&gt;0,L63/L76,IF(L63&gt;0,1,0)))</f>
        <v>4.3763169316560352E-3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436.18</v>
      </c>
      <c r="E64" s="750">
        <f t="shared" si="0"/>
        <v>1</v>
      </c>
      <c r="F64" s="747">
        <f t="shared" si="11"/>
        <v>436.18</v>
      </c>
      <c r="G64" s="752">
        <f>IF(ISBLANK(F64),"  ",IF(F76&gt;0,F64/F76,IF(F64&gt;0,1,0)))</f>
        <v>4.3278438840325725E-6</v>
      </c>
      <c r="H64" s="290">
        <v>0</v>
      </c>
      <c r="I64" s="58">
        <f t="shared" si="8"/>
        <v>0</v>
      </c>
      <c r="J64" s="70">
        <v>500</v>
      </c>
      <c r="K64" s="60">
        <f t="shared" si="9"/>
        <v>1</v>
      </c>
      <c r="L64" s="44">
        <f t="shared" si="10"/>
        <v>500</v>
      </c>
      <c r="M64" s="62">
        <f>IF(ISBLANK(L64),"  ",IF(L76&gt;0,L64/L76,IF(L64&gt;0,1,0)))</f>
        <v>4.6066494017431952E-6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586760.99</v>
      </c>
      <c r="E65" s="750">
        <f t="shared" si="0"/>
        <v>1</v>
      </c>
      <c r="F65" s="747">
        <f t="shared" si="11"/>
        <v>586760.99</v>
      </c>
      <c r="G65" s="752">
        <f>IF(ISBLANK(F65),"  ",IF(F76&gt;0,F65/F76,IF(F65&gt;0,1,0)))</f>
        <v>5.8219312255499969E-3</v>
      </c>
      <c r="H65" s="290">
        <v>0</v>
      </c>
      <c r="I65" s="58">
        <f t="shared" si="8"/>
        <v>0</v>
      </c>
      <c r="J65" s="70">
        <v>600000</v>
      </c>
      <c r="K65" s="60">
        <f t="shared" si="9"/>
        <v>1</v>
      </c>
      <c r="L65" s="44">
        <f t="shared" si="10"/>
        <v>600000</v>
      </c>
      <c r="M65" s="62">
        <f>IF(ISBLANK(L65),"  ",IF(L76&gt;0,L65/L76,IF(L65&gt;0,1,0)))</f>
        <v>5.527979282091834E-3</v>
      </c>
      <c r="N65" s="286"/>
    </row>
    <row r="66" spans="1:14" s="266" customFormat="1" ht="44.25" x14ac:dyDescent="0.55000000000000004">
      <c r="A66" s="297" t="s">
        <v>64</v>
      </c>
      <c r="B66" s="738">
        <v>0</v>
      </c>
      <c r="C66" s="749">
        <f t="shared" si="0"/>
        <v>0</v>
      </c>
      <c r="D66" s="755">
        <v>294847.34000000003</v>
      </c>
      <c r="E66" s="750">
        <f t="shared" si="0"/>
        <v>1</v>
      </c>
      <c r="F66" s="747">
        <f t="shared" si="11"/>
        <v>294847.34000000003</v>
      </c>
      <c r="G66" s="752">
        <f>IF(ISBLANK(F66),"  ",IF(F76&gt;0,F66/F76,IF(F66&gt;0,1,0)))</f>
        <v>2.9255198705632371E-3</v>
      </c>
      <c r="H66" s="290">
        <v>0</v>
      </c>
      <c r="I66" s="58">
        <f t="shared" si="8"/>
        <v>0</v>
      </c>
      <c r="J66" s="70">
        <v>500000</v>
      </c>
      <c r="K66" s="60">
        <f t="shared" si="9"/>
        <v>1</v>
      </c>
      <c r="L66" s="44">
        <f t="shared" si="10"/>
        <v>500000</v>
      </c>
      <c r="M66" s="62">
        <f>IF(ISBLANK(L66),"  ",IF(L76&gt;0,L66/L76,IF(L66&gt;0,1,0)))</f>
        <v>4.6066494017431951E-3</v>
      </c>
      <c r="N66" s="286"/>
    </row>
    <row r="67" spans="1:14" s="268" customFormat="1" ht="45" x14ac:dyDescent="0.6">
      <c r="A67" s="301" t="s">
        <v>65</v>
      </c>
      <c r="B67" s="769">
        <v>23158363.530000001</v>
      </c>
      <c r="C67" s="766">
        <f t="shared" si="0"/>
        <v>0.79645194276919207</v>
      </c>
      <c r="D67" s="770">
        <v>5918297.0700000003</v>
      </c>
      <c r="E67" s="767">
        <f t="shared" si="0"/>
        <v>0.23999582603406328</v>
      </c>
      <c r="F67" s="769">
        <f>F66+F65+F64+F63+F62+F61+F60+F59+F58+F57+F56</f>
        <v>29076912.600000001</v>
      </c>
      <c r="G67" s="768">
        <f>IF(ISBLANK(F67),"  ",IF(F76&gt;0,F67/F76,IF(F67&gt;0,1,0)))</f>
        <v>0.28850552148759606</v>
      </c>
      <c r="H67" s="298">
        <v>24660000</v>
      </c>
      <c r="I67" s="81">
        <f t="shared" si="8"/>
        <v>0.78677347643039153</v>
      </c>
      <c r="J67" s="92">
        <v>6683202</v>
      </c>
      <c r="K67" s="84">
        <f t="shared" si="9"/>
        <v>0.2132265235696085</v>
      </c>
      <c r="L67" s="298">
        <f>L66+L65+L64+L63+L62+L61+L60+L59+L58+L57+L56</f>
        <v>31343202</v>
      </c>
      <c r="M67" s="83">
        <f>IF(ISBLANK(L67),"  ",IF(L76&gt;0,L67/L76,IF(L67&gt;0,1,0)))</f>
        <v>0.28877428548403222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22287950</v>
      </c>
      <c r="E72" s="681">
        <f t="shared" si="0"/>
        <v>1</v>
      </c>
      <c r="F72" s="693">
        <f>D72+B72</f>
        <v>22287950</v>
      </c>
      <c r="G72" s="683">
        <f>IF(ISBLANK(F72),"  ",IF(F76&gt;0,F72/F76,IF(F72&gt;0,1,0)))</f>
        <v>0.22114440848989816</v>
      </c>
      <c r="H72" s="273">
        <v>0</v>
      </c>
      <c r="I72" s="52">
        <f>IF(ISBLANK(H72),"  ",IF(L72&gt;0,H72/L72,IF(H72&gt;0,1,0)))</f>
        <v>0</v>
      </c>
      <c r="J72" s="59">
        <v>23000000</v>
      </c>
      <c r="K72" s="54">
        <f>IF(ISBLANK(J72),"  ",IF(L72&gt;0,J72/L72,IF(J72&gt;0,1,0)))</f>
        <v>1</v>
      </c>
      <c r="L72" s="68">
        <f>J72+H72</f>
        <v>23000000</v>
      </c>
      <c r="M72" s="56">
        <f>IF(ISBLANK(L72),"  ",IF(L76&gt;0,L72/L76,IF(L72&gt;0,1,0)))</f>
        <v>0.21190587248018697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41106283</v>
      </c>
      <c r="E73" s="750">
        <f t="shared" si="0"/>
        <v>1</v>
      </c>
      <c r="F73" s="747">
        <f>D73+B73</f>
        <v>41106283</v>
      </c>
      <c r="G73" s="752">
        <f>IF(ISBLANK(F73),"  ",IF(F76&gt;0,F73/F76,IF(F73&gt;0,1,0)))</f>
        <v>0.40786275270957428</v>
      </c>
      <c r="H73" s="290">
        <v>0</v>
      </c>
      <c r="I73" s="58">
        <f>IF(ISBLANK(H73),"  ",IF(L73&gt;0,H73/L73,IF(H73&gt;0,1,0)))</f>
        <v>0</v>
      </c>
      <c r="J73" s="70">
        <v>42493000</v>
      </c>
      <c r="K73" s="60">
        <f>IF(ISBLANK(J73),"  ",IF(L73&gt;0,J73/L73,IF(J73&gt;0,1,0)))</f>
        <v>1</v>
      </c>
      <c r="L73" s="44">
        <f>J73+H73</f>
        <v>42493000</v>
      </c>
      <c r="M73" s="62">
        <f>IF(ISBLANK(L73),"  ",IF(L76&gt;0,L73/L76,IF(L73&gt;0,1,0)))</f>
        <v>0.39150070605654713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63394233</v>
      </c>
      <c r="E74" s="767">
        <f t="shared" si="0"/>
        <v>1</v>
      </c>
      <c r="F74" s="779">
        <f>F73+F72+F71+F70+F69</f>
        <v>63394233</v>
      </c>
      <c r="G74" s="785">
        <f>IF(ISBLANK(F74),"  ",IF(F76&gt;0,F74/F76,IF(F74&gt;0,1,0)))</f>
        <v>0.62900716119947242</v>
      </c>
      <c r="H74" s="118">
        <v>0</v>
      </c>
      <c r="I74" s="81">
        <f>IF(ISBLANK(H74),"  ",IF(L74&gt;0,H74/L74,IF(H74&gt;0,1,0)))</f>
        <v>0</v>
      </c>
      <c r="J74" s="96">
        <v>65493000</v>
      </c>
      <c r="K74" s="84">
        <f>IF(ISBLANK(J74),"  ",IF(L74&gt;0,J74/L74,IF(J74&gt;0,1,0)))</f>
        <v>1</v>
      </c>
      <c r="L74" s="119">
        <f>L73+L72+L71+L70+L69</f>
        <v>65493000</v>
      </c>
      <c r="M74" s="83">
        <f>IF(ISBLANK(L74),"  ",IF(L76&gt;0,L74/L76,IF(L74&gt;0,1,0)))</f>
        <v>0.60340657853673407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30755714.530000001</v>
      </c>
      <c r="C76" s="829">
        <f t="shared" si="0"/>
        <v>0.30516284797036142</v>
      </c>
      <c r="D76" s="830">
        <v>70028630.069999993</v>
      </c>
      <c r="E76" s="831">
        <f>IF(ISBLANK(D76),"  ",IF(F76&gt;0,D76/F76,IF(D76&gt;0,1,0)))</f>
        <v>0.69483465164755143</v>
      </c>
      <c r="F76" s="830">
        <f>F74+F67+F47+F40+F48+F75</f>
        <v>100784596.59999999</v>
      </c>
      <c r="G76" s="832">
        <f>IF(ISBLANK(F76),"  ",IF(F76&gt;0,F76/F76,IF(F76&gt;0,1,0)))</f>
        <v>1</v>
      </c>
      <c r="H76" s="122">
        <v>35657555</v>
      </c>
      <c r="I76" s="123">
        <f>IF(ISBLANK(H76),"  ",IF(L76&gt;0,H76/L76,IF(H76&gt;0,1,0)))</f>
        <v>0.32852370881675014</v>
      </c>
      <c r="J76" s="122">
        <v>72881202</v>
      </c>
      <c r="K76" s="124">
        <f>IF(ISBLANK(J76),"  ",IF(L76&gt;0,J76/L76,IF(J76&gt;0,1,0)))</f>
        <v>0.67147629118324992</v>
      </c>
      <c r="L76" s="122">
        <f>L74+L67+L47+L40+L48+L75</f>
        <v>108538757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46" zoomScale="30" zoomScaleNormal="30" workbookViewId="0">
      <selection activeCell="D2" sqref="D2"/>
    </sheetView>
  </sheetViews>
  <sheetFormatPr defaultColWidth="12.42578125" defaultRowHeight="15.75" x14ac:dyDescent="0.25"/>
  <cols>
    <col min="1" max="1" width="186.7109375" style="262" customWidth="1"/>
    <col min="2" max="2" width="56.42578125" style="263" customWidth="1"/>
    <col min="3" max="3" width="45.5703125" style="262" customWidth="1"/>
    <col min="4" max="4" width="45.5703125" style="263" customWidth="1"/>
    <col min="5" max="5" width="45.5703125" style="262" customWidth="1"/>
    <col min="6" max="6" width="45.5703125" style="263" customWidth="1"/>
    <col min="7" max="7" width="45.5703125" style="262" customWidth="1"/>
    <col min="8" max="8" width="54.7109375" style="263" customWidth="1"/>
    <col min="9" max="9" width="45.5703125" style="262" customWidth="1"/>
    <col min="10" max="10" width="45.5703125" style="263" customWidth="1"/>
    <col min="11" max="11" width="45.5703125" style="262" customWidth="1"/>
    <col min="12" max="12" width="45.5703125" style="263" customWidth="1"/>
    <col min="13" max="13" width="45.5703125" style="262" customWidth="1"/>
    <col min="14" max="256" width="12.42578125" style="262"/>
    <col min="257" max="257" width="186.7109375" style="262" customWidth="1"/>
    <col min="258" max="258" width="56.42578125" style="262" customWidth="1"/>
    <col min="259" max="263" width="45.5703125" style="262" customWidth="1"/>
    <col min="264" max="264" width="54.7109375" style="262" customWidth="1"/>
    <col min="265" max="269" width="45.5703125" style="262" customWidth="1"/>
    <col min="270" max="512" width="12.42578125" style="262"/>
    <col min="513" max="513" width="186.7109375" style="262" customWidth="1"/>
    <col min="514" max="514" width="56.42578125" style="262" customWidth="1"/>
    <col min="515" max="519" width="45.5703125" style="262" customWidth="1"/>
    <col min="520" max="520" width="54.7109375" style="262" customWidth="1"/>
    <col min="521" max="525" width="45.5703125" style="262" customWidth="1"/>
    <col min="526" max="768" width="12.42578125" style="262"/>
    <col min="769" max="769" width="186.7109375" style="262" customWidth="1"/>
    <col min="770" max="770" width="56.42578125" style="262" customWidth="1"/>
    <col min="771" max="775" width="45.5703125" style="262" customWidth="1"/>
    <col min="776" max="776" width="54.7109375" style="262" customWidth="1"/>
    <col min="777" max="781" width="45.5703125" style="262" customWidth="1"/>
    <col min="782" max="1024" width="12.42578125" style="262"/>
    <col min="1025" max="1025" width="186.7109375" style="262" customWidth="1"/>
    <col min="1026" max="1026" width="56.42578125" style="262" customWidth="1"/>
    <col min="1027" max="1031" width="45.5703125" style="262" customWidth="1"/>
    <col min="1032" max="1032" width="54.7109375" style="262" customWidth="1"/>
    <col min="1033" max="1037" width="45.5703125" style="262" customWidth="1"/>
    <col min="1038" max="1280" width="12.42578125" style="262"/>
    <col min="1281" max="1281" width="186.7109375" style="262" customWidth="1"/>
    <col min="1282" max="1282" width="56.42578125" style="262" customWidth="1"/>
    <col min="1283" max="1287" width="45.5703125" style="262" customWidth="1"/>
    <col min="1288" max="1288" width="54.7109375" style="262" customWidth="1"/>
    <col min="1289" max="1293" width="45.5703125" style="262" customWidth="1"/>
    <col min="1294" max="1536" width="12.42578125" style="262"/>
    <col min="1537" max="1537" width="186.7109375" style="262" customWidth="1"/>
    <col min="1538" max="1538" width="56.42578125" style="262" customWidth="1"/>
    <col min="1539" max="1543" width="45.5703125" style="262" customWidth="1"/>
    <col min="1544" max="1544" width="54.7109375" style="262" customWidth="1"/>
    <col min="1545" max="1549" width="45.5703125" style="262" customWidth="1"/>
    <col min="1550" max="1792" width="12.42578125" style="262"/>
    <col min="1793" max="1793" width="186.7109375" style="262" customWidth="1"/>
    <col min="1794" max="1794" width="56.42578125" style="262" customWidth="1"/>
    <col min="1795" max="1799" width="45.5703125" style="262" customWidth="1"/>
    <col min="1800" max="1800" width="54.7109375" style="262" customWidth="1"/>
    <col min="1801" max="1805" width="45.5703125" style="262" customWidth="1"/>
    <col min="1806" max="2048" width="12.42578125" style="262"/>
    <col min="2049" max="2049" width="186.7109375" style="262" customWidth="1"/>
    <col min="2050" max="2050" width="56.42578125" style="262" customWidth="1"/>
    <col min="2051" max="2055" width="45.5703125" style="262" customWidth="1"/>
    <col min="2056" max="2056" width="54.7109375" style="262" customWidth="1"/>
    <col min="2057" max="2061" width="45.5703125" style="262" customWidth="1"/>
    <col min="2062" max="2304" width="12.42578125" style="262"/>
    <col min="2305" max="2305" width="186.7109375" style="262" customWidth="1"/>
    <col min="2306" max="2306" width="56.42578125" style="262" customWidth="1"/>
    <col min="2307" max="2311" width="45.5703125" style="262" customWidth="1"/>
    <col min="2312" max="2312" width="54.7109375" style="262" customWidth="1"/>
    <col min="2313" max="2317" width="45.5703125" style="262" customWidth="1"/>
    <col min="2318" max="2560" width="12.42578125" style="262"/>
    <col min="2561" max="2561" width="186.7109375" style="262" customWidth="1"/>
    <col min="2562" max="2562" width="56.42578125" style="262" customWidth="1"/>
    <col min="2563" max="2567" width="45.5703125" style="262" customWidth="1"/>
    <col min="2568" max="2568" width="54.7109375" style="262" customWidth="1"/>
    <col min="2569" max="2573" width="45.5703125" style="262" customWidth="1"/>
    <col min="2574" max="2816" width="12.42578125" style="262"/>
    <col min="2817" max="2817" width="186.7109375" style="262" customWidth="1"/>
    <col min="2818" max="2818" width="56.42578125" style="262" customWidth="1"/>
    <col min="2819" max="2823" width="45.5703125" style="262" customWidth="1"/>
    <col min="2824" max="2824" width="54.7109375" style="262" customWidth="1"/>
    <col min="2825" max="2829" width="45.5703125" style="262" customWidth="1"/>
    <col min="2830" max="3072" width="12.42578125" style="262"/>
    <col min="3073" max="3073" width="186.7109375" style="262" customWidth="1"/>
    <col min="3074" max="3074" width="56.42578125" style="262" customWidth="1"/>
    <col min="3075" max="3079" width="45.5703125" style="262" customWidth="1"/>
    <col min="3080" max="3080" width="54.7109375" style="262" customWidth="1"/>
    <col min="3081" max="3085" width="45.5703125" style="262" customWidth="1"/>
    <col min="3086" max="3328" width="12.42578125" style="262"/>
    <col min="3329" max="3329" width="186.7109375" style="262" customWidth="1"/>
    <col min="3330" max="3330" width="56.42578125" style="262" customWidth="1"/>
    <col min="3331" max="3335" width="45.5703125" style="262" customWidth="1"/>
    <col min="3336" max="3336" width="54.7109375" style="262" customWidth="1"/>
    <col min="3337" max="3341" width="45.5703125" style="262" customWidth="1"/>
    <col min="3342" max="3584" width="12.42578125" style="262"/>
    <col min="3585" max="3585" width="186.7109375" style="262" customWidth="1"/>
    <col min="3586" max="3586" width="56.42578125" style="262" customWidth="1"/>
    <col min="3587" max="3591" width="45.5703125" style="262" customWidth="1"/>
    <col min="3592" max="3592" width="54.7109375" style="262" customWidth="1"/>
    <col min="3593" max="3597" width="45.5703125" style="262" customWidth="1"/>
    <col min="3598" max="3840" width="12.42578125" style="262"/>
    <col min="3841" max="3841" width="186.7109375" style="262" customWidth="1"/>
    <col min="3842" max="3842" width="56.42578125" style="262" customWidth="1"/>
    <col min="3843" max="3847" width="45.5703125" style="262" customWidth="1"/>
    <col min="3848" max="3848" width="54.7109375" style="262" customWidth="1"/>
    <col min="3849" max="3853" width="45.5703125" style="262" customWidth="1"/>
    <col min="3854" max="4096" width="12.42578125" style="262"/>
    <col min="4097" max="4097" width="186.7109375" style="262" customWidth="1"/>
    <col min="4098" max="4098" width="56.42578125" style="262" customWidth="1"/>
    <col min="4099" max="4103" width="45.5703125" style="262" customWidth="1"/>
    <col min="4104" max="4104" width="54.7109375" style="262" customWidth="1"/>
    <col min="4105" max="4109" width="45.5703125" style="262" customWidth="1"/>
    <col min="4110" max="4352" width="12.42578125" style="262"/>
    <col min="4353" max="4353" width="186.7109375" style="262" customWidth="1"/>
    <col min="4354" max="4354" width="56.42578125" style="262" customWidth="1"/>
    <col min="4355" max="4359" width="45.5703125" style="262" customWidth="1"/>
    <col min="4360" max="4360" width="54.7109375" style="262" customWidth="1"/>
    <col min="4361" max="4365" width="45.5703125" style="262" customWidth="1"/>
    <col min="4366" max="4608" width="12.42578125" style="262"/>
    <col min="4609" max="4609" width="186.7109375" style="262" customWidth="1"/>
    <col min="4610" max="4610" width="56.42578125" style="262" customWidth="1"/>
    <col min="4611" max="4615" width="45.5703125" style="262" customWidth="1"/>
    <col min="4616" max="4616" width="54.7109375" style="262" customWidth="1"/>
    <col min="4617" max="4621" width="45.5703125" style="262" customWidth="1"/>
    <col min="4622" max="4864" width="12.42578125" style="262"/>
    <col min="4865" max="4865" width="186.7109375" style="262" customWidth="1"/>
    <col min="4866" max="4866" width="56.42578125" style="262" customWidth="1"/>
    <col min="4867" max="4871" width="45.5703125" style="262" customWidth="1"/>
    <col min="4872" max="4872" width="54.7109375" style="262" customWidth="1"/>
    <col min="4873" max="4877" width="45.5703125" style="262" customWidth="1"/>
    <col min="4878" max="5120" width="12.42578125" style="262"/>
    <col min="5121" max="5121" width="186.7109375" style="262" customWidth="1"/>
    <col min="5122" max="5122" width="56.42578125" style="262" customWidth="1"/>
    <col min="5123" max="5127" width="45.5703125" style="262" customWidth="1"/>
    <col min="5128" max="5128" width="54.7109375" style="262" customWidth="1"/>
    <col min="5129" max="5133" width="45.5703125" style="262" customWidth="1"/>
    <col min="5134" max="5376" width="12.42578125" style="262"/>
    <col min="5377" max="5377" width="186.7109375" style="262" customWidth="1"/>
    <col min="5378" max="5378" width="56.42578125" style="262" customWidth="1"/>
    <col min="5379" max="5383" width="45.5703125" style="262" customWidth="1"/>
    <col min="5384" max="5384" width="54.7109375" style="262" customWidth="1"/>
    <col min="5385" max="5389" width="45.5703125" style="262" customWidth="1"/>
    <col min="5390" max="5632" width="12.42578125" style="262"/>
    <col min="5633" max="5633" width="186.7109375" style="262" customWidth="1"/>
    <col min="5634" max="5634" width="56.42578125" style="262" customWidth="1"/>
    <col min="5635" max="5639" width="45.5703125" style="262" customWidth="1"/>
    <col min="5640" max="5640" width="54.7109375" style="262" customWidth="1"/>
    <col min="5641" max="5645" width="45.5703125" style="262" customWidth="1"/>
    <col min="5646" max="5888" width="12.42578125" style="262"/>
    <col min="5889" max="5889" width="186.7109375" style="262" customWidth="1"/>
    <col min="5890" max="5890" width="56.42578125" style="262" customWidth="1"/>
    <col min="5891" max="5895" width="45.5703125" style="262" customWidth="1"/>
    <col min="5896" max="5896" width="54.7109375" style="262" customWidth="1"/>
    <col min="5897" max="5901" width="45.5703125" style="262" customWidth="1"/>
    <col min="5902" max="6144" width="12.42578125" style="262"/>
    <col min="6145" max="6145" width="186.7109375" style="262" customWidth="1"/>
    <col min="6146" max="6146" width="56.42578125" style="262" customWidth="1"/>
    <col min="6147" max="6151" width="45.5703125" style="262" customWidth="1"/>
    <col min="6152" max="6152" width="54.7109375" style="262" customWidth="1"/>
    <col min="6153" max="6157" width="45.5703125" style="262" customWidth="1"/>
    <col min="6158" max="6400" width="12.42578125" style="262"/>
    <col min="6401" max="6401" width="186.7109375" style="262" customWidth="1"/>
    <col min="6402" max="6402" width="56.42578125" style="262" customWidth="1"/>
    <col min="6403" max="6407" width="45.5703125" style="262" customWidth="1"/>
    <col min="6408" max="6408" width="54.7109375" style="262" customWidth="1"/>
    <col min="6409" max="6413" width="45.5703125" style="262" customWidth="1"/>
    <col min="6414" max="6656" width="12.42578125" style="262"/>
    <col min="6657" max="6657" width="186.7109375" style="262" customWidth="1"/>
    <col min="6658" max="6658" width="56.42578125" style="262" customWidth="1"/>
    <col min="6659" max="6663" width="45.5703125" style="262" customWidth="1"/>
    <col min="6664" max="6664" width="54.7109375" style="262" customWidth="1"/>
    <col min="6665" max="6669" width="45.5703125" style="262" customWidth="1"/>
    <col min="6670" max="6912" width="12.42578125" style="262"/>
    <col min="6913" max="6913" width="186.7109375" style="262" customWidth="1"/>
    <col min="6914" max="6914" width="56.42578125" style="262" customWidth="1"/>
    <col min="6915" max="6919" width="45.5703125" style="262" customWidth="1"/>
    <col min="6920" max="6920" width="54.7109375" style="262" customWidth="1"/>
    <col min="6921" max="6925" width="45.5703125" style="262" customWidth="1"/>
    <col min="6926" max="7168" width="12.42578125" style="262"/>
    <col min="7169" max="7169" width="186.7109375" style="262" customWidth="1"/>
    <col min="7170" max="7170" width="56.42578125" style="262" customWidth="1"/>
    <col min="7171" max="7175" width="45.5703125" style="262" customWidth="1"/>
    <col min="7176" max="7176" width="54.7109375" style="262" customWidth="1"/>
    <col min="7177" max="7181" width="45.5703125" style="262" customWidth="1"/>
    <col min="7182" max="7424" width="12.42578125" style="262"/>
    <col min="7425" max="7425" width="186.7109375" style="262" customWidth="1"/>
    <col min="7426" max="7426" width="56.42578125" style="262" customWidth="1"/>
    <col min="7427" max="7431" width="45.5703125" style="262" customWidth="1"/>
    <col min="7432" max="7432" width="54.7109375" style="262" customWidth="1"/>
    <col min="7433" max="7437" width="45.5703125" style="262" customWidth="1"/>
    <col min="7438" max="7680" width="12.42578125" style="262"/>
    <col min="7681" max="7681" width="186.7109375" style="262" customWidth="1"/>
    <col min="7682" max="7682" width="56.42578125" style="262" customWidth="1"/>
    <col min="7683" max="7687" width="45.5703125" style="262" customWidth="1"/>
    <col min="7688" max="7688" width="54.7109375" style="262" customWidth="1"/>
    <col min="7689" max="7693" width="45.5703125" style="262" customWidth="1"/>
    <col min="7694" max="7936" width="12.42578125" style="262"/>
    <col min="7937" max="7937" width="186.7109375" style="262" customWidth="1"/>
    <col min="7938" max="7938" width="56.42578125" style="262" customWidth="1"/>
    <col min="7939" max="7943" width="45.5703125" style="262" customWidth="1"/>
    <col min="7944" max="7944" width="54.7109375" style="262" customWidth="1"/>
    <col min="7945" max="7949" width="45.5703125" style="262" customWidth="1"/>
    <col min="7950" max="8192" width="12.42578125" style="262"/>
    <col min="8193" max="8193" width="186.7109375" style="262" customWidth="1"/>
    <col min="8194" max="8194" width="56.42578125" style="262" customWidth="1"/>
    <col min="8195" max="8199" width="45.5703125" style="262" customWidth="1"/>
    <col min="8200" max="8200" width="54.7109375" style="262" customWidth="1"/>
    <col min="8201" max="8205" width="45.5703125" style="262" customWidth="1"/>
    <col min="8206" max="8448" width="12.42578125" style="262"/>
    <col min="8449" max="8449" width="186.7109375" style="262" customWidth="1"/>
    <col min="8450" max="8450" width="56.42578125" style="262" customWidth="1"/>
    <col min="8451" max="8455" width="45.5703125" style="262" customWidth="1"/>
    <col min="8456" max="8456" width="54.7109375" style="262" customWidth="1"/>
    <col min="8457" max="8461" width="45.5703125" style="262" customWidth="1"/>
    <col min="8462" max="8704" width="12.42578125" style="262"/>
    <col min="8705" max="8705" width="186.7109375" style="262" customWidth="1"/>
    <col min="8706" max="8706" width="56.42578125" style="262" customWidth="1"/>
    <col min="8707" max="8711" width="45.5703125" style="262" customWidth="1"/>
    <col min="8712" max="8712" width="54.7109375" style="262" customWidth="1"/>
    <col min="8713" max="8717" width="45.5703125" style="262" customWidth="1"/>
    <col min="8718" max="8960" width="12.42578125" style="262"/>
    <col min="8961" max="8961" width="186.7109375" style="262" customWidth="1"/>
    <col min="8962" max="8962" width="56.42578125" style="262" customWidth="1"/>
    <col min="8963" max="8967" width="45.5703125" style="262" customWidth="1"/>
    <col min="8968" max="8968" width="54.7109375" style="262" customWidth="1"/>
    <col min="8969" max="8973" width="45.5703125" style="262" customWidth="1"/>
    <col min="8974" max="9216" width="12.42578125" style="262"/>
    <col min="9217" max="9217" width="186.7109375" style="262" customWidth="1"/>
    <col min="9218" max="9218" width="56.42578125" style="262" customWidth="1"/>
    <col min="9219" max="9223" width="45.5703125" style="262" customWidth="1"/>
    <col min="9224" max="9224" width="54.7109375" style="262" customWidth="1"/>
    <col min="9225" max="9229" width="45.5703125" style="262" customWidth="1"/>
    <col min="9230" max="9472" width="12.42578125" style="262"/>
    <col min="9473" max="9473" width="186.7109375" style="262" customWidth="1"/>
    <col min="9474" max="9474" width="56.42578125" style="262" customWidth="1"/>
    <col min="9475" max="9479" width="45.5703125" style="262" customWidth="1"/>
    <col min="9480" max="9480" width="54.7109375" style="262" customWidth="1"/>
    <col min="9481" max="9485" width="45.5703125" style="262" customWidth="1"/>
    <col min="9486" max="9728" width="12.42578125" style="262"/>
    <col min="9729" max="9729" width="186.7109375" style="262" customWidth="1"/>
    <col min="9730" max="9730" width="56.42578125" style="262" customWidth="1"/>
    <col min="9731" max="9735" width="45.5703125" style="262" customWidth="1"/>
    <col min="9736" max="9736" width="54.7109375" style="262" customWidth="1"/>
    <col min="9737" max="9741" width="45.5703125" style="262" customWidth="1"/>
    <col min="9742" max="9984" width="12.42578125" style="262"/>
    <col min="9985" max="9985" width="186.7109375" style="262" customWidth="1"/>
    <col min="9986" max="9986" width="56.42578125" style="262" customWidth="1"/>
    <col min="9987" max="9991" width="45.5703125" style="262" customWidth="1"/>
    <col min="9992" max="9992" width="54.7109375" style="262" customWidth="1"/>
    <col min="9993" max="9997" width="45.5703125" style="262" customWidth="1"/>
    <col min="9998" max="10240" width="12.42578125" style="262"/>
    <col min="10241" max="10241" width="186.7109375" style="262" customWidth="1"/>
    <col min="10242" max="10242" width="56.42578125" style="262" customWidth="1"/>
    <col min="10243" max="10247" width="45.5703125" style="262" customWidth="1"/>
    <col min="10248" max="10248" width="54.7109375" style="262" customWidth="1"/>
    <col min="10249" max="10253" width="45.5703125" style="262" customWidth="1"/>
    <col min="10254" max="10496" width="12.42578125" style="262"/>
    <col min="10497" max="10497" width="186.7109375" style="262" customWidth="1"/>
    <col min="10498" max="10498" width="56.42578125" style="262" customWidth="1"/>
    <col min="10499" max="10503" width="45.5703125" style="262" customWidth="1"/>
    <col min="10504" max="10504" width="54.7109375" style="262" customWidth="1"/>
    <col min="10505" max="10509" width="45.5703125" style="262" customWidth="1"/>
    <col min="10510" max="10752" width="12.42578125" style="262"/>
    <col min="10753" max="10753" width="186.7109375" style="262" customWidth="1"/>
    <col min="10754" max="10754" width="56.42578125" style="262" customWidth="1"/>
    <col min="10755" max="10759" width="45.5703125" style="262" customWidth="1"/>
    <col min="10760" max="10760" width="54.7109375" style="262" customWidth="1"/>
    <col min="10761" max="10765" width="45.5703125" style="262" customWidth="1"/>
    <col min="10766" max="11008" width="12.42578125" style="262"/>
    <col min="11009" max="11009" width="186.7109375" style="262" customWidth="1"/>
    <col min="11010" max="11010" width="56.42578125" style="262" customWidth="1"/>
    <col min="11011" max="11015" width="45.5703125" style="262" customWidth="1"/>
    <col min="11016" max="11016" width="54.7109375" style="262" customWidth="1"/>
    <col min="11017" max="11021" width="45.5703125" style="262" customWidth="1"/>
    <col min="11022" max="11264" width="12.42578125" style="262"/>
    <col min="11265" max="11265" width="186.7109375" style="262" customWidth="1"/>
    <col min="11266" max="11266" width="56.42578125" style="262" customWidth="1"/>
    <col min="11267" max="11271" width="45.5703125" style="262" customWidth="1"/>
    <col min="11272" max="11272" width="54.7109375" style="262" customWidth="1"/>
    <col min="11273" max="11277" width="45.5703125" style="262" customWidth="1"/>
    <col min="11278" max="11520" width="12.42578125" style="262"/>
    <col min="11521" max="11521" width="186.7109375" style="262" customWidth="1"/>
    <col min="11522" max="11522" width="56.42578125" style="262" customWidth="1"/>
    <col min="11523" max="11527" width="45.5703125" style="262" customWidth="1"/>
    <col min="11528" max="11528" width="54.7109375" style="262" customWidth="1"/>
    <col min="11529" max="11533" width="45.5703125" style="262" customWidth="1"/>
    <col min="11534" max="11776" width="12.42578125" style="262"/>
    <col min="11777" max="11777" width="186.7109375" style="262" customWidth="1"/>
    <col min="11778" max="11778" width="56.42578125" style="262" customWidth="1"/>
    <col min="11779" max="11783" width="45.5703125" style="262" customWidth="1"/>
    <col min="11784" max="11784" width="54.7109375" style="262" customWidth="1"/>
    <col min="11785" max="11789" width="45.5703125" style="262" customWidth="1"/>
    <col min="11790" max="12032" width="12.42578125" style="262"/>
    <col min="12033" max="12033" width="186.7109375" style="262" customWidth="1"/>
    <col min="12034" max="12034" width="56.42578125" style="262" customWidth="1"/>
    <col min="12035" max="12039" width="45.5703125" style="262" customWidth="1"/>
    <col min="12040" max="12040" width="54.7109375" style="262" customWidth="1"/>
    <col min="12041" max="12045" width="45.5703125" style="262" customWidth="1"/>
    <col min="12046" max="12288" width="12.42578125" style="262"/>
    <col min="12289" max="12289" width="186.7109375" style="262" customWidth="1"/>
    <col min="12290" max="12290" width="56.42578125" style="262" customWidth="1"/>
    <col min="12291" max="12295" width="45.5703125" style="262" customWidth="1"/>
    <col min="12296" max="12296" width="54.7109375" style="262" customWidth="1"/>
    <col min="12297" max="12301" width="45.5703125" style="262" customWidth="1"/>
    <col min="12302" max="12544" width="12.42578125" style="262"/>
    <col min="12545" max="12545" width="186.7109375" style="262" customWidth="1"/>
    <col min="12546" max="12546" width="56.42578125" style="262" customWidth="1"/>
    <col min="12547" max="12551" width="45.5703125" style="262" customWidth="1"/>
    <col min="12552" max="12552" width="54.7109375" style="262" customWidth="1"/>
    <col min="12553" max="12557" width="45.5703125" style="262" customWidth="1"/>
    <col min="12558" max="12800" width="12.42578125" style="262"/>
    <col min="12801" max="12801" width="186.7109375" style="262" customWidth="1"/>
    <col min="12802" max="12802" width="56.42578125" style="262" customWidth="1"/>
    <col min="12803" max="12807" width="45.5703125" style="262" customWidth="1"/>
    <col min="12808" max="12808" width="54.7109375" style="262" customWidth="1"/>
    <col min="12809" max="12813" width="45.5703125" style="262" customWidth="1"/>
    <col min="12814" max="13056" width="12.42578125" style="262"/>
    <col min="13057" max="13057" width="186.7109375" style="262" customWidth="1"/>
    <col min="13058" max="13058" width="56.42578125" style="262" customWidth="1"/>
    <col min="13059" max="13063" width="45.5703125" style="262" customWidth="1"/>
    <col min="13064" max="13064" width="54.7109375" style="262" customWidth="1"/>
    <col min="13065" max="13069" width="45.5703125" style="262" customWidth="1"/>
    <col min="13070" max="13312" width="12.42578125" style="262"/>
    <col min="13313" max="13313" width="186.7109375" style="262" customWidth="1"/>
    <col min="13314" max="13314" width="56.42578125" style="262" customWidth="1"/>
    <col min="13315" max="13319" width="45.5703125" style="262" customWidth="1"/>
    <col min="13320" max="13320" width="54.7109375" style="262" customWidth="1"/>
    <col min="13321" max="13325" width="45.5703125" style="262" customWidth="1"/>
    <col min="13326" max="13568" width="12.42578125" style="262"/>
    <col min="13569" max="13569" width="186.7109375" style="262" customWidth="1"/>
    <col min="13570" max="13570" width="56.42578125" style="262" customWidth="1"/>
    <col min="13571" max="13575" width="45.5703125" style="262" customWidth="1"/>
    <col min="13576" max="13576" width="54.7109375" style="262" customWidth="1"/>
    <col min="13577" max="13581" width="45.5703125" style="262" customWidth="1"/>
    <col min="13582" max="13824" width="12.42578125" style="262"/>
    <col min="13825" max="13825" width="186.7109375" style="262" customWidth="1"/>
    <col min="13826" max="13826" width="56.42578125" style="262" customWidth="1"/>
    <col min="13827" max="13831" width="45.5703125" style="262" customWidth="1"/>
    <col min="13832" max="13832" width="54.7109375" style="262" customWidth="1"/>
    <col min="13833" max="13837" width="45.5703125" style="262" customWidth="1"/>
    <col min="13838" max="14080" width="12.42578125" style="262"/>
    <col min="14081" max="14081" width="186.7109375" style="262" customWidth="1"/>
    <col min="14082" max="14082" width="56.42578125" style="262" customWidth="1"/>
    <col min="14083" max="14087" width="45.5703125" style="262" customWidth="1"/>
    <col min="14088" max="14088" width="54.7109375" style="262" customWidth="1"/>
    <col min="14089" max="14093" width="45.5703125" style="262" customWidth="1"/>
    <col min="14094" max="14336" width="12.42578125" style="262"/>
    <col min="14337" max="14337" width="186.7109375" style="262" customWidth="1"/>
    <col min="14338" max="14338" width="56.42578125" style="262" customWidth="1"/>
    <col min="14339" max="14343" width="45.5703125" style="262" customWidth="1"/>
    <col min="14344" max="14344" width="54.7109375" style="262" customWidth="1"/>
    <col min="14345" max="14349" width="45.5703125" style="262" customWidth="1"/>
    <col min="14350" max="14592" width="12.42578125" style="262"/>
    <col min="14593" max="14593" width="186.7109375" style="262" customWidth="1"/>
    <col min="14594" max="14594" width="56.42578125" style="262" customWidth="1"/>
    <col min="14595" max="14599" width="45.5703125" style="262" customWidth="1"/>
    <col min="14600" max="14600" width="54.7109375" style="262" customWidth="1"/>
    <col min="14601" max="14605" width="45.5703125" style="262" customWidth="1"/>
    <col min="14606" max="14848" width="12.42578125" style="262"/>
    <col min="14849" max="14849" width="186.7109375" style="262" customWidth="1"/>
    <col min="14850" max="14850" width="56.42578125" style="262" customWidth="1"/>
    <col min="14851" max="14855" width="45.5703125" style="262" customWidth="1"/>
    <col min="14856" max="14856" width="54.7109375" style="262" customWidth="1"/>
    <col min="14857" max="14861" width="45.5703125" style="262" customWidth="1"/>
    <col min="14862" max="15104" width="12.42578125" style="262"/>
    <col min="15105" max="15105" width="186.7109375" style="262" customWidth="1"/>
    <col min="15106" max="15106" width="56.42578125" style="262" customWidth="1"/>
    <col min="15107" max="15111" width="45.5703125" style="262" customWidth="1"/>
    <col min="15112" max="15112" width="54.7109375" style="262" customWidth="1"/>
    <col min="15113" max="15117" width="45.5703125" style="262" customWidth="1"/>
    <col min="15118" max="15360" width="12.42578125" style="262"/>
    <col min="15361" max="15361" width="186.7109375" style="262" customWidth="1"/>
    <col min="15362" max="15362" width="56.42578125" style="262" customWidth="1"/>
    <col min="15363" max="15367" width="45.5703125" style="262" customWidth="1"/>
    <col min="15368" max="15368" width="54.7109375" style="262" customWidth="1"/>
    <col min="15369" max="15373" width="45.5703125" style="262" customWidth="1"/>
    <col min="15374" max="15616" width="12.42578125" style="262"/>
    <col min="15617" max="15617" width="186.7109375" style="262" customWidth="1"/>
    <col min="15618" max="15618" width="56.42578125" style="262" customWidth="1"/>
    <col min="15619" max="15623" width="45.5703125" style="262" customWidth="1"/>
    <col min="15624" max="15624" width="54.7109375" style="262" customWidth="1"/>
    <col min="15625" max="15629" width="45.5703125" style="262" customWidth="1"/>
    <col min="15630" max="15872" width="12.42578125" style="262"/>
    <col min="15873" max="15873" width="186.7109375" style="262" customWidth="1"/>
    <col min="15874" max="15874" width="56.42578125" style="262" customWidth="1"/>
    <col min="15875" max="15879" width="45.5703125" style="262" customWidth="1"/>
    <col min="15880" max="15880" width="54.7109375" style="262" customWidth="1"/>
    <col min="15881" max="15885" width="45.5703125" style="262" customWidth="1"/>
    <col min="15886" max="16128" width="12.42578125" style="262"/>
    <col min="16129" max="16129" width="186.7109375" style="262" customWidth="1"/>
    <col min="16130" max="16130" width="56.42578125" style="262" customWidth="1"/>
    <col min="16131" max="16135" width="45.5703125" style="262" customWidth="1"/>
    <col min="16136" max="16136" width="54.7109375" style="262" customWidth="1"/>
    <col min="16137" max="16141" width="45.5703125" style="262" customWidth="1"/>
    <col min="16142" max="16384" width="12.42578125" style="262"/>
  </cols>
  <sheetData>
    <row r="1" spans="1:17" s="268" customFormat="1" ht="45" x14ac:dyDescent="0.6">
      <c r="A1" s="270" t="s">
        <v>0</v>
      </c>
      <c r="B1" s="205"/>
      <c r="C1" s="270"/>
      <c r="D1" s="205"/>
      <c r="E1" s="206"/>
      <c r="F1" s="274"/>
      <c r="G1" s="206"/>
      <c r="H1" s="274"/>
      <c r="I1" s="146"/>
      <c r="J1" s="274" t="s">
        <v>1</v>
      </c>
      <c r="K1" s="207" t="s">
        <v>100</v>
      </c>
      <c r="L1" s="134"/>
      <c r="M1" s="207"/>
      <c r="N1" s="208"/>
      <c r="O1" s="208"/>
      <c r="P1" s="208"/>
      <c r="Q1" s="208"/>
    </row>
    <row r="2" spans="1:17" s="268" customFormat="1" ht="45" x14ac:dyDescent="0.6">
      <c r="A2" s="270" t="s">
        <v>2</v>
      </c>
      <c r="B2" s="205"/>
      <c r="C2" s="270"/>
      <c r="D2" s="205"/>
      <c r="E2" s="270"/>
      <c r="F2" s="205"/>
      <c r="G2" s="270"/>
      <c r="H2" s="205"/>
      <c r="I2" s="270"/>
      <c r="J2" s="205"/>
      <c r="K2" s="270"/>
      <c r="L2" s="205"/>
      <c r="M2" s="206"/>
    </row>
    <row r="3" spans="1:17" s="268" customFormat="1" ht="45.75" thickBot="1" x14ac:dyDescent="0.65">
      <c r="A3" s="276" t="s">
        <v>3</v>
      </c>
      <c r="B3" s="209"/>
      <c r="C3" s="276"/>
      <c r="D3" s="209"/>
      <c r="E3" s="276"/>
      <c r="F3" s="209"/>
      <c r="G3" s="276"/>
      <c r="H3" s="209"/>
      <c r="I3" s="276"/>
      <c r="J3" s="209"/>
      <c r="K3" s="276"/>
      <c r="L3" s="209"/>
      <c r="M3" s="210"/>
      <c r="N3" s="211"/>
      <c r="O3" s="211"/>
      <c r="P3" s="211"/>
      <c r="Q3" s="211"/>
    </row>
    <row r="4" spans="1:17" s="268" customFormat="1" ht="19.5" customHeight="1" thickTop="1" x14ac:dyDescent="0.6">
      <c r="A4" s="212"/>
      <c r="B4" s="851"/>
      <c r="C4" s="852"/>
      <c r="D4" s="851"/>
      <c r="E4" s="852"/>
      <c r="F4" s="851"/>
      <c r="G4" s="853"/>
      <c r="H4" s="213" t="s">
        <v>4</v>
      </c>
      <c r="I4" s="214"/>
      <c r="J4" s="213"/>
      <c r="K4" s="214"/>
      <c r="L4" s="213"/>
      <c r="M4" s="215"/>
    </row>
    <row r="5" spans="1:17" s="268" customFormat="1" ht="19.5" customHeight="1" x14ac:dyDescent="0.6">
      <c r="A5" s="282"/>
      <c r="B5" s="854"/>
      <c r="C5" s="855"/>
      <c r="D5" s="854"/>
      <c r="E5" s="855"/>
      <c r="F5" s="854"/>
      <c r="G5" s="856"/>
      <c r="H5" s="274"/>
      <c r="I5" s="216"/>
      <c r="J5" s="274"/>
      <c r="K5" s="216"/>
      <c r="L5" s="274"/>
      <c r="M5" s="217"/>
    </row>
    <row r="6" spans="1:17" s="268" customFormat="1" ht="45" x14ac:dyDescent="0.6">
      <c r="A6" s="282"/>
      <c r="B6" s="857" t="s">
        <v>135</v>
      </c>
      <c r="C6" s="858"/>
      <c r="D6" s="857"/>
      <c r="E6" s="858"/>
      <c r="F6" s="857"/>
      <c r="G6" s="859"/>
      <c r="H6" s="283" t="s">
        <v>116</v>
      </c>
      <c r="I6" s="218"/>
      <c r="J6" s="283"/>
      <c r="K6" s="218"/>
      <c r="L6" s="283"/>
      <c r="M6" s="29" t="s">
        <v>4</v>
      </c>
    </row>
    <row r="7" spans="1:17" s="268" customFormat="1" ht="18.75" customHeight="1" x14ac:dyDescent="0.6">
      <c r="A7" s="282" t="s">
        <v>4</v>
      </c>
      <c r="B7" s="854" t="s">
        <v>4</v>
      </c>
      <c r="C7" s="855"/>
      <c r="D7" s="854" t="s">
        <v>4</v>
      </c>
      <c r="E7" s="855"/>
      <c r="F7" s="854" t="s">
        <v>4</v>
      </c>
      <c r="G7" s="856"/>
      <c r="H7" s="274" t="s">
        <v>4</v>
      </c>
      <c r="I7" s="216"/>
      <c r="J7" s="274" t="s">
        <v>4</v>
      </c>
      <c r="K7" s="216"/>
      <c r="L7" s="274" t="s">
        <v>4</v>
      </c>
      <c r="M7" s="217"/>
    </row>
    <row r="8" spans="1:17" s="268" customFormat="1" ht="18.75" customHeight="1" x14ac:dyDescent="0.6">
      <c r="A8" s="282" t="s">
        <v>4</v>
      </c>
      <c r="B8" s="854" t="s">
        <v>4</v>
      </c>
      <c r="C8" s="855"/>
      <c r="D8" s="854" t="s">
        <v>4</v>
      </c>
      <c r="E8" s="855"/>
      <c r="F8" s="854" t="s">
        <v>4</v>
      </c>
      <c r="G8" s="856"/>
      <c r="H8" s="274" t="s">
        <v>4</v>
      </c>
      <c r="I8" s="216"/>
      <c r="J8" s="274" t="s">
        <v>4</v>
      </c>
      <c r="K8" s="216"/>
      <c r="L8" s="274" t="s">
        <v>4</v>
      </c>
      <c r="M8" s="217"/>
    </row>
    <row r="9" spans="1:17" s="268" customFormat="1" ht="45" x14ac:dyDescent="0.6">
      <c r="A9" s="284" t="s">
        <v>4</v>
      </c>
      <c r="B9" s="860" t="s">
        <v>4</v>
      </c>
      <c r="C9" s="861" t="s">
        <v>6</v>
      </c>
      <c r="D9" s="862" t="s">
        <v>4</v>
      </c>
      <c r="E9" s="861" t="s">
        <v>6</v>
      </c>
      <c r="F9" s="862" t="s">
        <v>4</v>
      </c>
      <c r="G9" s="863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69"/>
    </row>
    <row r="10" spans="1:17" s="268" customFormat="1" ht="45" x14ac:dyDescent="0.6">
      <c r="A10" s="287" t="s">
        <v>7</v>
      </c>
      <c r="B10" s="864" t="s">
        <v>8</v>
      </c>
      <c r="C10" s="865" t="s">
        <v>9</v>
      </c>
      <c r="D10" s="866" t="s">
        <v>10</v>
      </c>
      <c r="E10" s="865" t="s">
        <v>9</v>
      </c>
      <c r="F10" s="866" t="s">
        <v>9</v>
      </c>
      <c r="G10" s="867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69"/>
    </row>
    <row r="11" spans="1:17" s="268" customFormat="1" ht="45" x14ac:dyDescent="0.6">
      <c r="A11" s="296" t="s">
        <v>11</v>
      </c>
      <c r="B11" s="868" t="s">
        <v>4</v>
      </c>
      <c r="C11" s="869"/>
      <c r="D11" s="870" t="s">
        <v>4</v>
      </c>
      <c r="E11" s="869"/>
      <c r="F11" s="870" t="s">
        <v>4</v>
      </c>
      <c r="G11" s="871"/>
      <c r="H11" s="298" t="s">
        <v>4</v>
      </c>
      <c r="I11" s="219"/>
      <c r="J11" s="220" t="s">
        <v>4</v>
      </c>
      <c r="K11" s="219"/>
      <c r="L11" s="220" t="s">
        <v>4</v>
      </c>
      <c r="M11" s="221" t="s">
        <v>11</v>
      </c>
      <c r="N11" s="269"/>
    </row>
    <row r="12" spans="1:17" s="268" customFormat="1" ht="45" x14ac:dyDescent="0.6">
      <c r="A12" s="282" t="s">
        <v>12</v>
      </c>
      <c r="B12" s="872" t="s">
        <v>4</v>
      </c>
      <c r="C12" s="873" t="s">
        <v>4</v>
      </c>
      <c r="D12" s="874"/>
      <c r="E12" s="875"/>
      <c r="F12" s="874"/>
      <c r="G12" s="876"/>
      <c r="H12" s="222"/>
      <c r="I12" s="224"/>
      <c r="J12" s="223"/>
      <c r="K12" s="224"/>
      <c r="L12" s="223"/>
      <c r="M12" s="225"/>
      <c r="N12" s="269"/>
    </row>
    <row r="13" spans="1:17" s="208" customFormat="1" ht="45" x14ac:dyDescent="0.6">
      <c r="A13" s="226" t="s">
        <v>13</v>
      </c>
      <c r="B13" s="877">
        <v>14687072</v>
      </c>
      <c r="C13" s="878">
        <f t="shared" ref="C13:E76" si="0">IF(ISBLANK(B13),"  ",IF(F13&gt;0,B13/F13,IF(B13&gt;0,1,0)))</f>
        <v>1</v>
      </c>
      <c r="D13" s="879">
        <v>0</v>
      </c>
      <c r="E13" s="880">
        <f>IF(ISBLANK(D13),"  ",IF(F13&gt;0,D13/F13,IF(D13&gt;0,1,0)))</f>
        <v>0</v>
      </c>
      <c r="F13" s="881">
        <f t="shared" ref="F13:F34" si="1">D13+B13</f>
        <v>14687072</v>
      </c>
      <c r="G13" s="882">
        <f>IF(ISBLANK(F13),"  ",IF(F76&gt;0,F13/F76,IF(F13&gt;0,1,0)))</f>
        <v>0.10564967176504819</v>
      </c>
      <c r="H13" s="134">
        <v>25688398</v>
      </c>
      <c r="I13" s="227">
        <f>IF(ISBLANK(H13),"  ",IF(L13&gt;0,H13/L13,IF(H13&gt;0,1,0)))</f>
        <v>1</v>
      </c>
      <c r="J13" s="143">
        <v>0</v>
      </c>
      <c r="K13" s="82">
        <f>IF(ISBLANK(J13),"  ",IF(L13&gt;0,J13/L13,IF(J13&gt;0,1,0)))</f>
        <v>0</v>
      </c>
      <c r="L13" s="228">
        <f t="shared" ref="L13:L34" si="2">J13+H13</f>
        <v>25688398</v>
      </c>
      <c r="M13" s="229">
        <f>IF(ISBLANK(L13),"  ",IF(L76&gt;0,L13/L76,IF(L13&gt;0,1,0)))</f>
        <v>0.17665825134573809</v>
      </c>
      <c r="N13" s="230"/>
    </row>
    <row r="14" spans="1:17" s="268" customFormat="1" ht="45" x14ac:dyDescent="0.6">
      <c r="A14" s="282" t="s">
        <v>14</v>
      </c>
      <c r="B14" s="854">
        <v>0</v>
      </c>
      <c r="C14" s="883">
        <f t="shared" si="0"/>
        <v>0</v>
      </c>
      <c r="D14" s="884">
        <v>0</v>
      </c>
      <c r="E14" s="885">
        <f t="shared" si="0"/>
        <v>0</v>
      </c>
      <c r="F14" s="886">
        <f t="shared" si="1"/>
        <v>0</v>
      </c>
      <c r="G14" s="887">
        <f>IF(ISBLANK(F14),"  ",IF(F76&gt;0,F14/F76,IF(F14&gt;0,1,0)))</f>
        <v>0</v>
      </c>
      <c r="H14" s="274">
        <v>0</v>
      </c>
      <c r="I14" s="81">
        <f>IF(ISBLANK(H14),"  ",IF(L14&gt;0,H14/L14,IF(H14&gt;0,1,0)))</f>
        <v>0</v>
      </c>
      <c r="J14" s="231">
        <v>0</v>
      </c>
      <c r="K14" s="84">
        <f>IF(ISBLANK(J14),"  ",IF(L14&gt;0,J14/L14,IF(J14&gt;0,1,0)))</f>
        <v>0</v>
      </c>
      <c r="L14" s="232">
        <f t="shared" si="2"/>
        <v>0</v>
      </c>
      <c r="M14" s="83">
        <f>IF(ISBLANK(L14),"  ",IF(L76&gt;0,L14/L76,IF(L14&gt;0,1,0)))</f>
        <v>0</v>
      </c>
      <c r="N14" s="269"/>
    </row>
    <row r="15" spans="1:17" s="268" customFormat="1" ht="45" x14ac:dyDescent="0.6">
      <c r="A15" s="296" t="s">
        <v>15</v>
      </c>
      <c r="B15" s="888">
        <v>12168213</v>
      </c>
      <c r="C15" s="889">
        <f t="shared" si="0"/>
        <v>1</v>
      </c>
      <c r="D15" s="890">
        <v>0</v>
      </c>
      <c r="E15" s="891">
        <f>IF(ISBLANK(D15),"  ",IF(H15&gt;0,D15/H15,IF(D15&gt;0,1,0)))</f>
        <v>0</v>
      </c>
      <c r="F15" s="874">
        <f t="shared" si="1"/>
        <v>12168213</v>
      </c>
      <c r="G15" s="892">
        <f>IF(ISBLANK(F15),"  ",IF(F77&gt;0,F15/F77,IF(F15&gt;0,1,0)))</f>
        <v>1</v>
      </c>
      <c r="H15" s="300">
        <v>1685016</v>
      </c>
      <c r="I15" s="233">
        <f>IF(ISBLANK(H15),"  ",IF(L15&gt;0,H15/L15,IF(H15&gt;0,1,0)))</f>
        <v>1</v>
      </c>
      <c r="J15" s="298">
        <v>0</v>
      </c>
      <c r="K15" s="234">
        <f>IF(ISBLANK(J15),"  ",IF(L15&gt;0,J15/L15,IF(J15&gt;0,1,0)))</f>
        <v>0</v>
      </c>
      <c r="L15" s="223">
        <f t="shared" si="2"/>
        <v>1685016</v>
      </c>
      <c r="M15" s="235">
        <f>IF(ISBLANK(L15),"  ",IF(L76&gt;0,L15/L76,IF(L15&gt;0,1,0)))</f>
        <v>1.15877985092566E-2</v>
      </c>
      <c r="N15" s="269"/>
    </row>
    <row r="16" spans="1:17" s="268" customFormat="1" ht="45" x14ac:dyDescent="0.6">
      <c r="A16" s="236" t="s">
        <v>16</v>
      </c>
      <c r="B16" s="854">
        <v>0</v>
      </c>
      <c r="C16" s="878">
        <f t="shared" si="0"/>
        <v>0</v>
      </c>
      <c r="D16" s="884">
        <v>0</v>
      </c>
      <c r="E16" s="880">
        <f t="shared" si="0"/>
        <v>0</v>
      </c>
      <c r="F16" s="338">
        <f t="shared" si="1"/>
        <v>0</v>
      </c>
      <c r="G16" s="882">
        <f>IF(ISBLANK(F16),"  ",IF(F76&gt;0,F16/F76,IF(F16&gt;0,1,0)))</f>
        <v>0</v>
      </c>
      <c r="H16" s="274">
        <v>0</v>
      </c>
      <c r="I16" s="227">
        <f t="shared" ref="I16:I34" si="3">IF(ISBLANK(H16),"  ",IF(L16&gt;0,H16/L16,IF(H16&gt;0,1,0)))</f>
        <v>0</v>
      </c>
      <c r="J16" s="231">
        <v>0</v>
      </c>
      <c r="K16" s="82">
        <f t="shared" ref="K16:K34" si="4">IF(ISBLANK(J16),"  ",IF(L16&gt;0,J16/L16,IF(J16&gt;0,1,0)))</f>
        <v>0</v>
      </c>
      <c r="L16" s="120">
        <f t="shared" si="2"/>
        <v>0</v>
      </c>
      <c r="M16" s="229">
        <f>IF(ISBLANK(L16),"  ",IF(L76&gt;0,L16/L76,IF(L16&gt;0,1,0)))</f>
        <v>0</v>
      </c>
      <c r="N16" s="269"/>
    </row>
    <row r="17" spans="1:14" s="268" customFormat="1" ht="45" x14ac:dyDescent="0.6">
      <c r="A17" s="293" t="s">
        <v>17</v>
      </c>
      <c r="B17" s="868">
        <v>1256012</v>
      </c>
      <c r="C17" s="883">
        <f t="shared" si="0"/>
        <v>1</v>
      </c>
      <c r="D17" s="890">
        <v>0</v>
      </c>
      <c r="E17" s="885">
        <f t="shared" si="0"/>
        <v>0</v>
      </c>
      <c r="F17" s="870">
        <f t="shared" si="1"/>
        <v>1256012</v>
      </c>
      <c r="G17" s="887">
        <f>IF(ISBLANK(F17),"  ",IF(F76&gt;0,F17/F76,IF(F17&gt;0,1,0)))</f>
        <v>9.0349700425627188E-3</v>
      </c>
      <c r="H17" s="298">
        <v>1322224</v>
      </c>
      <c r="I17" s="81">
        <f t="shared" si="3"/>
        <v>1</v>
      </c>
      <c r="J17" s="92">
        <v>0</v>
      </c>
      <c r="K17" s="84">
        <f t="shared" si="4"/>
        <v>0</v>
      </c>
      <c r="L17" s="220">
        <f t="shared" si="2"/>
        <v>1322224</v>
      </c>
      <c r="M17" s="83">
        <f>IF(ISBLANK(L17),"  ",IF(L76&gt;0,L17/L76,IF(L17&gt;0,1,0)))</f>
        <v>9.0928900948734608E-3</v>
      </c>
      <c r="N17" s="269"/>
    </row>
    <row r="18" spans="1:14" s="268" customFormat="1" ht="45" x14ac:dyDescent="0.6">
      <c r="A18" s="293" t="s">
        <v>18</v>
      </c>
      <c r="B18" s="868">
        <v>0</v>
      </c>
      <c r="C18" s="883">
        <f t="shared" si="0"/>
        <v>0</v>
      </c>
      <c r="D18" s="890">
        <v>0</v>
      </c>
      <c r="E18" s="885">
        <f t="shared" si="0"/>
        <v>0</v>
      </c>
      <c r="F18" s="870">
        <f t="shared" si="1"/>
        <v>0</v>
      </c>
      <c r="G18" s="887">
        <f>IF(ISBLANK(F18),"  ",IF(F76&gt;0,F18/F76,IF(F18&gt;0,1,0)))</f>
        <v>0</v>
      </c>
      <c r="H18" s="298">
        <v>0</v>
      </c>
      <c r="I18" s="81">
        <f t="shared" si="3"/>
        <v>0</v>
      </c>
      <c r="J18" s="92">
        <v>0</v>
      </c>
      <c r="K18" s="84">
        <f t="shared" si="4"/>
        <v>0</v>
      </c>
      <c r="L18" s="220">
        <f t="shared" si="2"/>
        <v>0</v>
      </c>
      <c r="M18" s="83">
        <f>IF(ISBLANK(L18),"  ",IF(L76&gt;0,L18/L76,IF(L18&gt;0,1,0)))</f>
        <v>0</v>
      </c>
      <c r="N18" s="269"/>
    </row>
    <row r="19" spans="1:14" s="268" customFormat="1" ht="45" x14ac:dyDescent="0.6">
      <c r="A19" s="293" t="s">
        <v>19</v>
      </c>
      <c r="B19" s="868">
        <v>0</v>
      </c>
      <c r="C19" s="883">
        <f t="shared" si="0"/>
        <v>0</v>
      </c>
      <c r="D19" s="890">
        <v>0</v>
      </c>
      <c r="E19" s="885">
        <f t="shared" si="0"/>
        <v>0</v>
      </c>
      <c r="F19" s="870">
        <f t="shared" si="1"/>
        <v>0</v>
      </c>
      <c r="G19" s="887">
        <f>IF(ISBLANK(F19),"  ",IF(F76&gt;0,F19/F76,IF(F19&gt;0,1,0)))</f>
        <v>0</v>
      </c>
      <c r="H19" s="298">
        <v>0</v>
      </c>
      <c r="I19" s="81">
        <f t="shared" si="3"/>
        <v>0</v>
      </c>
      <c r="J19" s="92">
        <v>0</v>
      </c>
      <c r="K19" s="84">
        <f t="shared" si="4"/>
        <v>0</v>
      </c>
      <c r="L19" s="220">
        <f t="shared" si="2"/>
        <v>0</v>
      </c>
      <c r="M19" s="83">
        <f>IF(ISBLANK(L19),"  ",IF(L76&gt;0,L19/L76,IF(L19&gt;0,1,0)))</f>
        <v>0</v>
      </c>
      <c r="N19" s="269"/>
    </row>
    <row r="20" spans="1:14" s="268" customFormat="1" ht="45" x14ac:dyDescent="0.6">
      <c r="A20" s="293" t="s">
        <v>20</v>
      </c>
      <c r="B20" s="868">
        <v>0</v>
      </c>
      <c r="C20" s="883">
        <f t="shared" si="0"/>
        <v>0</v>
      </c>
      <c r="D20" s="890">
        <v>0</v>
      </c>
      <c r="E20" s="885">
        <f t="shared" si="0"/>
        <v>0</v>
      </c>
      <c r="F20" s="870">
        <f t="shared" si="1"/>
        <v>0</v>
      </c>
      <c r="G20" s="887">
        <f>IF(ISBLANK(F20),"  ",IF(F77&gt;0,F20/F77,IF(F20&gt;0,1,0)))</f>
        <v>0</v>
      </c>
      <c r="H20" s="298">
        <v>0</v>
      </c>
      <c r="I20" s="81">
        <f t="shared" si="3"/>
        <v>0</v>
      </c>
      <c r="J20" s="92">
        <v>0</v>
      </c>
      <c r="K20" s="84">
        <f t="shared" si="4"/>
        <v>0</v>
      </c>
      <c r="L20" s="220">
        <f t="shared" si="2"/>
        <v>0</v>
      </c>
      <c r="M20" s="83">
        <f>IF(ISBLANK(L20),"  ",IF(L77&gt;0,L20/L77,IF(L20&gt;0,1,0)))</f>
        <v>0</v>
      </c>
      <c r="N20" s="269"/>
    </row>
    <row r="21" spans="1:14" s="268" customFormat="1" ht="45" x14ac:dyDescent="0.6">
      <c r="A21" s="293" t="s">
        <v>21</v>
      </c>
      <c r="B21" s="868">
        <v>0</v>
      </c>
      <c r="C21" s="883">
        <f t="shared" si="0"/>
        <v>0</v>
      </c>
      <c r="D21" s="890">
        <v>0</v>
      </c>
      <c r="E21" s="885">
        <f t="shared" si="0"/>
        <v>0</v>
      </c>
      <c r="F21" s="870">
        <f t="shared" si="1"/>
        <v>0</v>
      </c>
      <c r="G21" s="887">
        <f>IF(ISBLANK(F21),"  ",IF(F76&gt;0,F21/F76,IF(F21&gt;0,1,0)))</f>
        <v>0</v>
      </c>
      <c r="H21" s="298">
        <v>0</v>
      </c>
      <c r="I21" s="81">
        <f t="shared" si="3"/>
        <v>0</v>
      </c>
      <c r="J21" s="92">
        <v>0</v>
      </c>
      <c r="K21" s="84">
        <f t="shared" si="4"/>
        <v>0</v>
      </c>
      <c r="L21" s="220">
        <f t="shared" si="2"/>
        <v>0</v>
      </c>
      <c r="M21" s="83">
        <f>IF(ISBLANK(L21),"  ",IF(L76&gt;0,L21/L76,IF(L21&gt;0,1,0)))</f>
        <v>0</v>
      </c>
      <c r="N21" s="269"/>
    </row>
    <row r="22" spans="1:14" s="268" customFormat="1" ht="45" x14ac:dyDescent="0.6">
      <c r="A22" s="293" t="s">
        <v>22</v>
      </c>
      <c r="B22" s="868">
        <v>0</v>
      </c>
      <c r="C22" s="883">
        <f t="shared" si="0"/>
        <v>0</v>
      </c>
      <c r="D22" s="890">
        <v>0</v>
      </c>
      <c r="E22" s="885">
        <f t="shared" si="0"/>
        <v>0</v>
      </c>
      <c r="F22" s="870">
        <f t="shared" si="1"/>
        <v>0</v>
      </c>
      <c r="G22" s="887">
        <f>IF(ISBLANK(F22),"  ",IF(F76&gt;0,F22/F76,IF(F22&gt;0,1,0)))</f>
        <v>0</v>
      </c>
      <c r="H22" s="298">
        <v>0</v>
      </c>
      <c r="I22" s="81">
        <f t="shared" si="3"/>
        <v>0</v>
      </c>
      <c r="J22" s="92">
        <v>0</v>
      </c>
      <c r="K22" s="84">
        <f t="shared" si="4"/>
        <v>0</v>
      </c>
      <c r="L22" s="220">
        <f t="shared" si="2"/>
        <v>0</v>
      </c>
      <c r="M22" s="83">
        <f>IF(ISBLANK(L22),"  ",IF(L76&gt;0,L22/L76,IF(L22&gt;0,1,0)))</f>
        <v>0</v>
      </c>
      <c r="N22" s="269"/>
    </row>
    <row r="23" spans="1:14" s="268" customFormat="1" ht="45" x14ac:dyDescent="0.6">
      <c r="A23" s="293" t="s">
        <v>23</v>
      </c>
      <c r="B23" s="868">
        <v>0</v>
      </c>
      <c r="C23" s="883">
        <f t="shared" si="0"/>
        <v>0</v>
      </c>
      <c r="D23" s="890">
        <v>0</v>
      </c>
      <c r="E23" s="885">
        <f t="shared" si="0"/>
        <v>0</v>
      </c>
      <c r="F23" s="870">
        <f t="shared" si="1"/>
        <v>0</v>
      </c>
      <c r="G23" s="887">
        <f>IF(ISBLANK(F23),"  ",IF(F76&gt;0,F23/F76,IF(F23&gt;0,1,0)))</f>
        <v>0</v>
      </c>
      <c r="H23" s="298">
        <v>0</v>
      </c>
      <c r="I23" s="81">
        <f t="shared" si="3"/>
        <v>0</v>
      </c>
      <c r="J23" s="92">
        <v>0</v>
      </c>
      <c r="K23" s="84">
        <f t="shared" si="4"/>
        <v>0</v>
      </c>
      <c r="L23" s="220">
        <f t="shared" si="2"/>
        <v>0</v>
      </c>
      <c r="M23" s="83">
        <f>IF(ISBLANK(L23),"  ",IF(L76&gt;0,L23/L76,IF(L23&gt;0,1,0)))</f>
        <v>0</v>
      </c>
      <c r="N23" s="269"/>
    </row>
    <row r="24" spans="1:14" s="268" customFormat="1" ht="45" x14ac:dyDescent="0.6">
      <c r="A24" s="293" t="s">
        <v>24</v>
      </c>
      <c r="B24" s="868">
        <v>0</v>
      </c>
      <c r="C24" s="883">
        <f t="shared" si="0"/>
        <v>0</v>
      </c>
      <c r="D24" s="890">
        <v>0</v>
      </c>
      <c r="E24" s="885">
        <f t="shared" si="0"/>
        <v>0</v>
      </c>
      <c r="F24" s="870">
        <f t="shared" si="1"/>
        <v>0</v>
      </c>
      <c r="G24" s="887">
        <f>IF(ISBLANK(F24),"  ",IF(F76&gt;0,F24/F76,IF(F24&gt;0,1,0)))</f>
        <v>0</v>
      </c>
      <c r="H24" s="298">
        <v>0</v>
      </c>
      <c r="I24" s="81">
        <f t="shared" si="3"/>
        <v>0</v>
      </c>
      <c r="J24" s="92">
        <v>0</v>
      </c>
      <c r="K24" s="84">
        <f t="shared" si="4"/>
        <v>0</v>
      </c>
      <c r="L24" s="220">
        <f t="shared" si="2"/>
        <v>0</v>
      </c>
      <c r="M24" s="83">
        <f>IF(ISBLANK(L24),"  ",IF(L76&gt;0,L24/L76,IF(L24&gt;0,1,0)))</f>
        <v>0</v>
      </c>
      <c r="N24" s="269"/>
    </row>
    <row r="25" spans="1:14" s="268" customFormat="1" ht="45" x14ac:dyDescent="0.6">
      <c r="A25" s="293" t="s">
        <v>25</v>
      </c>
      <c r="B25" s="868">
        <v>0</v>
      </c>
      <c r="C25" s="883">
        <f t="shared" si="0"/>
        <v>0</v>
      </c>
      <c r="D25" s="890">
        <v>0</v>
      </c>
      <c r="E25" s="885">
        <f t="shared" si="0"/>
        <v>0</v>
      </c>
      <c r="F25" s="870">
        <f t="shared" si="1"/>
        <v>0</v>
      </c>
      <c r="G25" s="887">
        <f>IF(ISBLANK(F25),"  ",IF(F76&gt;0,F25/F76,IF(F25&gt;0,1,0)))</f>
        <v>0</v>
      </c>
      <c r="H25" s="298">
        <v>0</v>
      </c>
      <c r="I25" s="81">
        <f t="shared" si="3"/>
        <v>0</v>
      </c>
      <c r="J25" s="92">
        <v>0</v>
      </c>
      <c r="K25" s="84">
        <f t="shared" si="4"/>
        <v>0</v>
      </c>
      <c r="L25" s="220">
        <f t="shared" si="2"/>
        <v>0</v>
      </c>
      <c r="M25" s="83">
        <f>IF(ISBLANK(L25),"  ",IF(L76&gt;0,L25/L76,IF(L25&gt;0,1,0)))</f>
        <v>0</v>
      </c>
      <c r="N25" s="269"/>
    </row>
    <row r="26" spans="1:14" s="268" customFormat="1" ht="45" x14ac:dyDescent="0.6">
      <c r="A26" s="293" t="s">
        <v>26</v>
      </c>
      <c r="B26" s="868">
        <v>0</v>
      </c>
      <c r="C26" s="883">
        <f t="shared" si="0"/>
        <v>0</v>
      </c>
      <c r="D26" s="890">
        <v>0</v>
      </c>
      <c r="E26" s="885">
        <f t="shared" si="0"/>
        <v>0</v>
      </c>
      <c r="F26" s="870">
        <f t="shared" si="1"/>
        <v>0</v>
      </c>
      <c r="G26" s="887">
        <f>IF(ISBLANK(F26),"  ",IF(F76&gt;0,F26/F76,IF(F26&gt;0,1,0)))</f>
        <v>0</v>
      </c>
      <c r="H26" s="298">
        <v>0</v>
      </c>
      <c r="I26" s="81">
        <f t="shared" si="3"/>
        <v>0</v>
      </c>
      <c r="J26" s="92">
        <v>0</v>
      </c>
      <c r="K26" s="84">
        <f t="shared" si="4"/>
        <v>0</v>
      </c>
      <c r="L26" s="220">
        <f t="shared" si="2"/>
        <v>0</v>
      </c>
      <c r="M26" s="83">
        <f>IF(ISBLANK(L26),"  ",IF(L76&gt;0,L26/L76,IF(L26&gt;0,1,0)))</f>
        <v>0</v>
      </c>
      <c r="N26" s="269"/>
    </row>
    <row r="27" spans="1:14" s="268" customFormat="1" ht="45" x14ac:dyDescent="0.6">
      <c r="A27" s="293" t="s">
        <v>27</v>
      </c>
      <c r="B27" s="868">
        <v>0</v>
      </c>
      <c r="C27" s="883">
        <f t="shared" si="0"/>
        <v>0</v>
      </c>
      <c r="D27" s="890">
        <v>0</v>
      </c>
      <c r="E27" s="885">
        <f t="shared" si="0"/>
        <v>0</v>
      </c>
      <c r="F27" s="870">
        <f t="shared" si="1"/>
        <v>0</v>
      </c>
      <c r="G27" s="887">
        <f>IF(ISBLANK(F27),"  ",IF(F76&gt;0,F27/F76,IF(F27&gt;0,1,0)))</f>
        <v>0</v>
      </c>
      <c r="H27" s="298">
        <v>0</v>
      </c>
      <c r="I27" s="81">
        <f t="shared" si="3"/>
        <v>0</v>
      </c>
      <c r="J27" s="92">
        <v>0</v>
      </c>
      <c r="K27" s="84">
        <f t="shared" si="4"/>
        <v>0</v>
      </c>
      <c r="L27" s="220">
        <f t="shared" si="2"/>
        <v>0</v>
      </c>
      <c r="M27" s="83">
        <f>IF(ISBLANK(L27),"  ",IF(L76&gt;0,L27/L76,IF(L27&gt;0,1,0)))</f>
        <v>0</v>
      </c>
      <c r="N27" s="269"/>
    </row>
    <row r="28" spans="1:14" s="268" customFormat="1" ht="45" x14ac:dyDescent="0.6">
      <c r="A28" s="237" t="s">
        <v>28</v>
      </c>
      <c r="B28" s="868">
        <v>0</v>
      </c>
      <c r="C28" s="883">
        <f t="shared" si="0"/>
        <v>0</v>
      </c>
      <c r="D28" s="890">
        <v>0</v>
      </c>
      <c r="E28" s="885">
        <f t="shared" si="0"/>
        <v>0</v>
      </c>
      <c r="F28" s="870">
        <f t="shared" si="1"/>
        <v>0</v>
      </c>
      <c r="G28" s="887">
        <f>IF(ISBLANK(F28),"  ",IF(F76&gt;0,F28/F76,IF(F28&gt;0,1,0)))</f>
        <v>0</v>
      </c>
      <c r="H28" s="298">
        <v>0</v>
      </c>
      <c r="I28" s="81">
        <f t="shared" si="3"/>
        <v>0</v>
      </c>
      <c r="J28" s="92">
        <v>0</v>
      </c>
      <c r="K28" s="84">
        <f t="shared" si="4"/>
        <v>0</v>
      </c>
      <c r="L28" s="220">
        <f t="shared" si="2"/>
        <v>0</v>
      </c>
      <c r="M28" s="83">
        <f>IF(ISBLANK(L28),"  ",IF(L76&gt;0,L28/L76,IF(L28&gt;0,1,0)))</f>
        <v>0</v>
      </c>
      <c r="N28" s="269"/>
    </row>
    <row r="29" spans="1:14" s="268" customFormat="1" ht="45" x14ac:dyDescent="0.6">
      <c r="A29" s="237" t="s">
        <v>29</v>
      </c>
      <c r="B29" s="868">
        <v>0</v>
      </c>
      <c r="C29" s="883">
        <f t="shared" si="0"/>
        <v>0</v>
      </c>
      <c r="D29" s="890">
        <v>0</v>
      </c>
      <c r="E29" s="885">
        <f t="shared" si="0"/>
        <v>0</v>
      </c>
      <c r="F29" s="870">
        <f t="shared" si="1"/>
        <v>0</v>
      </c>
      <c r="G29" s="887">
        <f>IF(ISBLANK(F29),"  ",IF(F76&gt;0,F29/F76,IF(F29&gt;0,1,0)))</f>
        <v>0</v>
      </c>
      <c r="H29" s="298">
        <v>0</v>
      </c>
      <c r="I29" s="81">
        <f t="shared" si="3"/>
        <v>0</v>
      </c>
      <c r="J29" s="92">
        <v>0</v>
      </c>
      <c r="K29" s="84">
        <f t="shared" si="4"/>
        <v>0</v>
      </c>
      <c r="L29" s="220">
        <f t="shared" si="2"/>
        <v>0</v>
      </c>
      <c r="M29" s="83">
        <f>IF(ISBLANK(L29),"  ",IF(L76&gt;0,L29/L76,IF(L29&gt;0,1,0)))</f>
        <v>0</v>
      </c>
      <c r="N29" s="269"/>
    </row>
    <row r="30" spans="1:14" s="268" customFormat="1" ht="45" x14ac:dyDescent="0.6">
      <c r="A30" s="237" t="s">
        <v>30</v>
      </c>
      <c r="B30" s="868">
        <v>0</v>
      </c>
      <c r="C30" s="883">
        <f t="shared" si="0"/>
        <v>0</v>
      </c>
      <c r="D30" s="890">
        <v>0</v>
      </c>
      <c r="E30" s="885">
        <f>IF(ISBLANK(D30),"  ",IF(H30&gt;0,D30/H30,IF(D30&gt;0,1,0)))</f>
        <v>0</v>
      </c>
      <c r="F30" s="870">
        <f t="shared" si="1"/>
        <v>0</v>
      </c>
      <c r="G30" s="887">
        <f>IF(ISBLANK(F30),"  ",IF(F77&gt;0,F30/F77,IF(F30&gt;0,1,0)))</f>
        <v>0</v>
      </c>
      <c r="H30" s="298">
        <v>0</v>
      </c>
      <c r="I30" s="81">
        <f t="shared" si="3"/>
        <v>0</v>
      </c>
      <c r="J30" s="92">
        <v>0</v>
      </c>
      <c r="K30" s="84">
        <f>IF(ISBLANK(J30),"  ",IF(L30&gt;0,J30/L30,IF(J30&gt;0,1,0)))</f>
        <v>0</v>
      </c>
      <c r="L30" s="220">
        <f t="shared" si="2"/>
        <v>0</v>
      </c>
      <c r="M30" s="83">
        <f>IF(ISBLANK(L30),"  ",IF(L77&gt;0,L30/L77,IF(L30&gt;0,1,0)))</f>
        <v>0</v>
      </c>
      <c r="N30" s="269"/>
    </row>
    <row r="31" spans="1:14" s="268" customFormat="1" ht="45" x14ac:dyDescent="0.6">
      <c r="A31" s="237" t="s">
        <v>31</v>
      </c>
      <c r="B31" s="868">
        <v>351712</v>
      </c>
      <c r="C31" s="883">
        <f t="shared" si="0"/>
        <v>1</v>
      </c>
      <c r="D31" s="890">
        <v>0</v>
      </c>
      <c r="E31" s="885">
        <f>IF(ISBLANK(D31),"  ",IF(H31&gt;0,D31/H31,IF(D31&gt;0,1,0)))</f>
        <v>0</v>
      </c>
      <c r="F31" s="870">
        <f t="shared" si="1"/>
        <v>351712</v>
      </c>
      <c r="G31" s="887">
        <f>IF(ISBLANK(F31),"  ",IF(F78&gt;0,F31/F78,IF(F31&gt;0,1,0)))</f>
        <v>1</v>
      </c>
      <c r="H31" s="298">
        <v>362792</v>
      </c>
      <c r="I31" s="81">
        <f t="shared" si="3"/>
        <v>1</v>
      </c>
      <c r="J31" s="92">
        <v>0</v>
      </c>
      <c r="K31" s="84">
        <f>IF(ISBLANK(J31),"  ",IF(L31&gt;0,J31/L31,IF(J31&gt;0,1,0)))</f>
        <v>0</v>
      </c>
      <c r="L31" s="220">
        <f t="shared" si="2"/>
        <v>362792</v>
      </c>
      <c r="M31" s="83">
        <f>IF(ISBLANK(L31),"  ",IF(L78&gt;0,L31/L78,IF(L31&gt;0,1,0)))</f>
        <v>1</v>
      </c>
      <c r="N31" s="269"/>
    </row>
    <row r="32" spans="1:14" s="268" customFormat="1" ht="45" x14ac:dyDescent="0.6">
      <c r="A32" s="237" t="s">
        <v>32</v>
      </c>
      <c r="B32" s="868">
        <v>0</v>
      </c>
      <c r="C32" s="883">
        <f t="shared" si="0"/>
        <v>0</v>
      </c>
      <c r="D32" s="890">
        <v>0</v>
      </c>
      <c r="E32" s="885">
        <f>IF(ISBLANK(D32),"  ",IF(H32&gt;0,D32/H32,IF(D32&gt;0,1,0)))</f>
        <v>0</v>
      </c>
      <c r="F32" s="870">
        <f t="shared" si="1"/>
        <v>0</v>
      </c>
      <c r="G32" s="887">
        <f>IF(ISBLANK(F32),"  ",IF(F79&gt;0,F32/F79,IF(F32&gt;0,1,0)))</f>
        <v>0</v>
      </c>
      <c r="H32" s="298">
        <v>0</v>
      </c>
      <c r="I32" s="81">
        <f t="shared" si="3"/>
        <v>0</v>
      </c>
      <c r="J32" s="92">
        <v>0</v>
      </c>
      <c r="K32" s="84">
        <f>IF(ISBLANK(J32),"  ",IF(L32&gt;0,J32/L32,IF(J32&gt;0,1,0)))</f>
        <v>0</v>
      </c>
      <c r="L32" s="220">
        <f t="shared" si="2"/>
        <v>0</v>
      </c>
      <c r="M32" s="83">
        <f>IF(ISBLANK(L32),"  ",IF(L79&gt;0,L32/L79,IF(L32&gt;0,1,0)))</f>
        <v>0</v>
      </c>
      <c r="N32" s="269"/>
    </row>
    <row r="33" spans="1:14" s="268" customFormat="1" ht="45" x14ac:dyDescent="0.6">
      <c r="A33" s="238" t="s">
        <v>76</v>
      </c>
      <c r="B33" s="868">
        <v>0</v>
      </c>
      <c r="C33" s="883">
        <f>IF(ISBLANK(B33),"  ",IF(F33&gt;0,B33/F33,IF(B33&gt;0,1,0)))</f>
        <v>0</v>
      </c>
      <c r="D33" s="890">
        <v>0</v>
      </c>
      <c r="E33" s="885">
        <f>IF(ISBLANK(D33),"  ",IF(H33&gt;0,D33/H33,IF(D33&gt;0,1,0)))</f>
        <v>0</v>
      </c>
      <c r="F33" s="870">
        <f>D33+B33</f>
        <v>0</v>
      </c>
      <c r="G33" s="887">
        <f>IF(ISBLANK(F33),"  ",IF(F80&gt;0,F33/F80,IF(F33&gt;0,1,0)))</f>
        <v>0</v>
      </c>
      <c r="H33" s="298">
        <v>0</v>
      </c>
      <c r="I33" s="81">
        <f>IF(ISBLANK(H33),"  ",IF(L33&gt;0,H33/L33,IF(H33&gt;0,1,0)))</f>
        <v>0</v>
      </c>
      <c r="J33" s="92">
        <v>0</v>
      </c>
      <c r="K33" s="84">
        <f>IF(ISBLANK(J33),"  ",IF(L33&gt;0,J33/L33,IF(J33&gt;0,1,0)))</f>
        <v>0</v>
      </c>
      <c r="L33" s="220">
        <f t="shared" si="2"/>
        <v>0</v>
      </c>
      <c r="M33" s="83">
        <f>IF(ISBLANK(L33),"  ",IF(L80&gt;0,L33/L80,IF(L33&gt;0,1,0)))</f>
        <v>0</v>
      </c>
      <c r="N33" s="269"/>
    </row>
    <row r="34" spans="1:14" s="268" customFormat="1" ht="45" x14ac:dyDescent="0.6">
      <c r="A34" s="237" t="s">
        <v>33</v>
      </c>
      <c r="B34" s="868">
        <v>10560489</v>
      </c>
      <c r="C34" s="883">
        <f t="shared" si="0"/>
        <v>1</v>
      </c>
      <c r="D34" s="890">
        <v>0</v>
      </c>
      <c r="E34" s="885">
        <f t="shared" si="0"/>
        <v>0</v>
      </c>
      <c r="F34" s="870">
        <f t="shared" si="1"/>
        <v>10560489</v>
      </c>
      <c r="G34" s="887">
        <f>IF(ISBLANK(F34),"  ",IF(F76&gt;0,F34/F76,IF(F34&gt;0,1,0)))</f>
        <v>7.5965597263253151E-2</v>
      </c>
      <c r="H34" s="298">
        <v>0</v>
      </c>
      <c r="I34" s="81">
        <f t="shared" si="3"/>
        <v>0</v>
      </c>
      <c r="J34" s="92">
        <v>0</v>
      </c>
      <c r="K34" s="84">
        <f t="shared" si="4"/>
        <v>0</v>
      </c>
      <c r="L34" s="220">
        <f t="shared" si="2"/>
        <v>0</v>
      </c>
      <c r="M34" s="83">
        <f>IF(ISBLANK(L34),"  ",IF(L76&gt;0,L34/L76,IF(L34&gt;0,1,0)))</f>
        <v>0</v>
      </c>
      <c r="N34" s="269"/>
    </row>
    <row r="35" spans="1:14" s="268" customFormat="1" ht="45" x14ac:dyDescent="0.6">
      <c r="A35" s="293" t="s">
        <v>34</v>
      </c>
      <c r="B35" s="893"/>
      <c r="C35" s="894" t="s">
        <v>4</v>
      </c>
      <c r="D35" s="890"/>
      <c r="E35" s="895" t="s">
        <v>4</v>
      </c>
      <c r="F35" s="870"/>
      <c r="G35" s="896" t="s">
        <v>4</v>
      </c>
      <c r="H35" s="239" t="s">
        <v>4</v>
      </c>
      <c r="I35" s="240" t="s">
        <v>4</v>
      </c>
      <c r="J35" s="92"/>
      <c r="K35" s="241" t="s">
        <v>4</v>
      </c>
      <c r="L35" s="220"/>
      <c r="M35" s="242" t="s">
        <v>4</v>
      </c>
      <c r="N35" s="269"/>
    </row>
    <row r="36" spans="1:14" s="268" customFormat="1" ht="45" x14ac:dyDescent="0.6">
      <c r="A36" s="236" t="s">
        <v>35</v>
      </c>
      <c r="B36" s="868">
        <v>0</v>
      </c>
      <c r="C36" s="883">
        <f t="shared" si="0"/>
        <v>0</v>
      </c>
      <c r="D36" s="890">
        <v>0</v>
      </c>
      <c r="E36" s="885">
        <f t="shared" si="0"/>
        <v>0</v>
      </c>
      <c r="F36" s="870">
        <f>D36+B36</f>
        <v>0</v>
      </c>
      <c r="G36" s="887">
        <f>IF(ISBLANK(F36),"  ",IF(F76&gt;0,F36/F76,IF(F36&gt;0,1,0)))</f>
        <v>0</v>
      </c>
      <c r="H36" s="298">
        <v>0</v>
      </c>
      <c r="I36" s="81">
        <f>IF(ISBLANK(H36),"  ",IF(L36&gt;0,H36/L36,IF(H36&gt;0,1,0)))</f>
        <v>0</v>
      </c>
      <c r="J36" s="92">
        <v>0</v>
      </c>
      <c r="K36" s="84">
        <f>IF(ISBLANK(J36),"  ",IF(L36&gt;0,J36/L36,IF(J36&gt;0,1,0)))</f>
        <v>0</v>
      </c>
      <c r="L36" s="220">
        <f>J36+H36</f>
        <v>0</v>
      </c>
      <c r="M36" s="83">
        <f>IF(ISBLANK(L36),"  ",IF(L76&gt;0,L36/L76,IF(L36&gt;0,1,0)))</f>
        <v>0</v>
      </c>
      <c r="N36" s="269"/>
    </row>
    <row r="37" spans="1:14" s="268" customFormat="1" ht="45" x14ac:dyDescent="0.6">
      <c r="A37" s="293" t="s">
        <v>36</v>
      </c>
      <c r="B37" s="893"/>
      <c r="C37" s="894" t="s">
        <v>4</v>
      </c>
      <c r="D37" s="890"/>
      <c r="E37" s="895" t="s">
        <v>4</v>
      </c>
      <c r="F37" s="870"/>
      <c r="G37" s="896" t="s">
        <v>4</v>
      </c>
      <c r="H37" s="239"/>
      <c r="I37" s="240" t="s">
        <v>4</v>
      </c>
      <c r="J37" s="92"/>
      <c r="K37" s="241" t="s">
        <v>4</v>
      </c>
      <c r="L37" s="220"/>
      <c r="M37" s="242" t="s">
        <v>4</v>
      </c>
      <c r="N37" s="269"/>
    </row>
    <row r="38" spans="1:14" s="268" customFormat="1" ht="45" x14ac:dyDescent="0.6">
      <c r="A38" s="293" t="s">
        <v>35</v>
      </c>
      <c r="B38" s="897">
        <v>0</v>
      </c>
      <c r="C38" s="883">
        <f t="shared" si="0"/>
        <v>0</v>
      </c>
      <c r="D38" s="898">
        <v>0</v>
      </c>
      <c r="E38" s="885">
        <f t="shared" si="0"/>
        <v>0</v>
      </c>
      <c r="F38" s="899">
        <f>D38+B38</f>
        <v>0</v>
      </c>
      <c r="G38" s="887">
        <f>IF(ISBLANK(F38),"  ",IF(F76&gt;0,F38/F76,IF(F38&gt;0,1,0)))</f>
        <v>0</v>
      </c>
      <c r="H38" s="295">
        <v>0</v>
      </c>
      <c r="I38" s="81">
        <f>IF(ISBLANK(H38),"  ",IF(L38&gt;0,H38/L38,IF(H38&gt;0,1,0)))</f>
        <v>0</v>
      </c>
      <c r="J38" s="142">
        <v>0</v>
      </c>
      <c r="K38" s="84">
        <f>IF(ISBLANK(J38),"  ",IF(L38&gt;0,J38/L38,IF(J38&gt;0,1,0)))</f>
        <v>0</v>
      </c>
      <c r="L38" s="108">
        <f>J38+H38</f>
        <v>0</v>
      </c>
      <c r="M38" s="83">
        <f>IF(ISBLANK(L38),"  ",IF(L76&gt;0,L38/L76,IF(L38&gt;0,1,0)))</f>
        <v>0</v>
      </c>
      <c r="N38" s="269"/>
    </row>
    <row r="39" spans="1:14" s="268" customFormat="1" ht="45" x14ac:dyDescent="0.6">
      <c r="A39" s="293" t="s">
        <v>37</v>
      </c>
      <c r="B39" s="897"/>
      <c r="C39" s="883" t="str">
        <f t="shared" si="0"/>
        <v xml:space="preserve">  </v>
      </c>
      <c r="D39" s="898"/>
      <c r="E39" s="885" t="str">
        <f t="shared" si="0"/>
        <v xml:space="preserve">  </v>
      </c>
      <c r="F39" s="870">
        <f>D39+B39</f>
        <v>0</v>
      </c>
      <c r="G39" s="887">
        <f>IF(ISBLANK(F39),"  ",IF(F76&gt;0,F39/F76,IF(F39&gt;0,1,0)))</f>
        <v>0</v>
      </c>
      <c r="H39" s="295"/>
      <c r="I39" s="81" t="str">
        <f>IF(ISBLANK(H39),"  ",IF(L39&gt;0,H39/L39,IF(H39&gt;0,1,0)))</f>
        <v xml:space="preserve">  </v>
      </c>
      <c r="J39" s="142"/>
      <c r="K39" s="84" t="str">
        <f>IF(ISBLANK(J39),"  ",IF(L39&gt;0,J39/L39,IF(J39&gt;0,1,0)))</f>
        <v xml:space="preserve">  </v>
      </c>
      <c r="L39" s="220">
        <f>J39+H39</f>
        <v>0</v>
      </c>
      <c r="M39" s="83">
        <f>IF(ISBLANK(L39),"  ",IF(L76&gt;0,L39/L76,IF(L39&gt;0,1,0)))</f>
        <v>0</v>
      </c>
      <c r="N39" s="269"/>
    </row>
    <row r="40" spans="1:14" s="268" customFormat="1" ht="45" x14ac:dyDescent="0.6">
      <c r="A40" s="293" t="s">
        <v>38</v>
      </c>
      <c r="B40" s="897">
        <v>26855285</v>
      </c>
      <c r="C40" s="883">
        <f t="shared" si="0"/>
        <v>1</v>
      </c>
      <c r="D40" s="897">
        <v>0</v>
      </c>
      <c r="E40" s="885">
        <f t="shared" si="0"/>
        <v>0</v>
      </c>
      <c r="F40" s="897">
        <f>F39+F38+F36+F34+F29+F28+F26+F27+F25+F24+F23+F22+F21+F20+F19+F18+F17+F16+F14+F13+F30+F31+F32</f>
        <v>26855285</v>
      </c>
      <c r="G40" s="887">
        <f>IF(ISBLANK(F40),"  ",IF(F76&gt;0,F40/F76,IF(F40&gt;0,1,0)))</f>
        <v>0.19318023670114931</v>
      </c>
      <c r="H40" s="295">
        <v>27373414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27373414</v>
      </c>
      <c r="M40" s="83">
        <f>IF(ISBLANK(L40),"  ",IF(L76&gt;0,L40/L76,IF(L40&gt;0,1,0)))</f>
        <v>0.18824604985499468</v>
      </c>
      <c r="N40" s="269"/>
    </row>
    <row r="41" spans="1:14" s="268" customFormat="1" ht="45" x14ac:dyDescent="0.6">
      <c r="A41" s="296" t="s">
        <v>39</v>
      </c>
      <c r="B41" s="888"/>
      <c r="C41" s="894" t="s">
        <v>4</v>
      </c>
      <c r="D41" s="890"/>
      <c r="E41" s="895" t="s">
        <v>4</v>
      </c>
      <c r="F41" s="870"/>
      <c r="G41" s="896" t="s">
        <v>4</v>
      </c>
      <c r="H41" s="300"/>
      <c r="I41" s="240" t="s">
        <v>4</v>
      </c>
      <c r="J41" s="92"/>
      <c r="K41" s="241" t="s">
        <v>4</v>
      </c>
      <c r="L41" s="220"/>
      <c r="M41" s="242" t="s">
        <v>4</v>
      </c>
      <c r="N41" s="269"/>
    </row>
    <row r="42" spans="1:14" s="268" customFormat="1" ht="45" x14ac:dyDescent="0.6">
      <c r="A42" s="282" t="s">
        <v>40</v>
      </c>
      <c r="B42" s="872">
        <v>0</v>
      </c>
      <c r="C42" s="878">
        <f t="shared" si="0"/>
        <v>0</v>
      </c>
      <c r="D42" s="900">
        <v>0</v>
      </c>
      <c r="E42" s="880">
        <f t="shared" si="0"/>
        <v>0</v>
      </c>
      <c r="F42" s="874">
        <f>D42+B42</f>
        <v>0</v>
      </c>
      <c r="G42" s="882">
        <f>IF(ISBLANK(F42),"  ",IF(F76&gt;0,F42/D76,IF(F42&gt;0,1,0)))</f>
        <v>0</v>
      </c>
      <c r="H42" s="222">
        <v>0</v>
      </c>
      <c r="I42" s="227">
        <f t="shared" ref="I42:I48" si="5">IF(ISBLANK(H42),"  ",IF(L42&gt;0,H42/L42,IF(H42&gt;0,1,0)))</f>
        <v>0</v>
      </c>
      <c r="J42" s="243">
        <v>0</v>
      </c>
      <c r="K42" s="82">
        <f t="shared" ref="K42:K48" si="6">IF(ISBLANK(J42),"  ",IF(L42&gt;0,J42/L42,IF(J42&gt;0,1,0)))</f>
        <v>0</v>
      </c>
      <c r="L42" s="223">
        <f>J42+H42</f>
        <v>0</v>
      </c>
      <c r="M42" s="229">
        <f>IF(ISBLANK(L42),"  ",IF(L76&gt;0,L42/J76,IF(L42&gt;0,1,0)))</f>
        <v>0</v>
      </c>
      <c r="N42" s="269"/>
    </row>
    <row r="43" spans="1:14" s="268" customFormat="1" ht="45" x14ac:dyDescent="0.6">
      <c r="A43" s="299" t="s">
        <v>41</v>
      </c>
      <c r="B43" s="868">
        <v>0</v>
      </c>
      <c r="C43" s="883">
        <f t="shared" si="0"/>
        <v>0</v>
      </c>
      <c r="D43" s="890">
        <v>0</v>
      </c>
      <c r="E43" s="885">
        <f t="shared" si="0"/>
        <v>0</v>
      </c>
      <c r="F43" s="870">
        <f>D43+B43</f>
        <v>0</v>
      </c>
      <c r="G43" s="887">
        <f>IF(ISBLANK(F43),"  ",IF(D76&gt;0,F43/D76,IF(F43&gt;0,1,0)))</f>
        <v>0</v>
      </c>
      <c r="H43" s="298">
        <v>0</v>
      </c>
      <c r="I43" s="81">
        <f t="shared" si="5"/>
        <v>0</v>
      </c>
      <c r="J43" s="92">
        <v>0</v>
      </c>
      <c r="K43" s="84">
        <f t="shared" si="6"/>
        <v>0</v>
      </c>
      <c r="L43" s="220">
        <f>J43+H43</f>
        <v>0</v>
      </c>
      <c r="M43" s="83">
        <f>IF(ISBLANK(L43),"  ",IF(J76&gt;0,L43/J76,IF(L43&gt;0,1,0)))</f>
        <v>0</v>
      </c>
      <c r="N43" s="269"/>
    </row>
    <row r="44" spans="1:14" s="268" customFormat="1" ht="45" x14ac:dyDescent="0.6">
      <c r="A44" s="244" t="s">
        <v>42</v>
      </c>
      <c r="B44" s="868">
        <v>0</v>
      </c>
      <c r="C44" s="883">
        <f t="shared" si="0"/>
        <v>0</v>
      </c>
      <c r="D44" s="890">
        <v>0</v>
      </c>
      <c r="E44" s="885">
        <f t="shared" si="0"/>
        <v>0</v>
      </c>
      <c r="F44" s="899">
        <f>D44+B44</f>
        <v>0</v>
      </c>
      <c r="G44" s="887">
        <f>IF(ISBLANK(F44),"  ",IF(D76&gt;0,F44/D76,IF(F44&gt;0,1,0)))</f>
        <v>0</v>
      </c>
      <c r="H44" s="298">
        <v>0</v>
      </c>
      <c r="I44" s="81">
        <f t="shared" si="5"/>
        <v>0</v>
      </c>
      <c r="J44" s="92">
        <v>0</v>
      </c>
      <c r="K44" s="84">
        <f t="shared" si="6"/>
        <v>0</v>
      </c>
      <c r="L44" s="108">
        <f>J44+H44</f>
        <v>0</v>
      </c>
      <c r="M44" s="83">
        <f>IF(ISBLANK(L44),"  ",IF(J76&gt;0,L44/J76,IF(L44&gt;0,1,0)))</f>
        <v>0</v>
      </c>
      <c r="N44" s="269"/>
    </row>
    <row r="45" spans="1:14" s="268" customFormat="1" ht="45" x14ac:dyDescent="0.6">
      <c r="A45" s="296" t="s">
        <v>43</v>
      </c>
      <c r="B45" s="868">
        <v>0</v>
      </c>
      <c r="C45" s="883">
        <f t="shared" si="0"/>
        <v>0</v>
      </c>
      <c r="D45" s="890">
        <v>0</v>
      </c>
      <c r="E45" s="885">
        <f t="shared" si="0"/>
        <v>0</v>
      </c>
      <c r="F45" s="899">
        <f>D45+B45</f>
        <v>0</v>
      </c>
      <c r="G45" s="887">
        <f>IF(ISBLANK(F45),"  ",IF(D76&gt;0,F45/D76,IF(F45&gt;0,1,0)))</f>
        <v>0</v>
      </c>
      <c r="H45" s="298">
        <v>0</v>
      </c>
      <c r="I45" s="81">
        <f t="shared" si="5"/>
        <v>0</v>
      </c>
      <c r="J45" s="92">
        <v>0</v>
      </c>
      <c r="K45" s="84">
        <f t="shared" si="6"/>
        <v>0</v>
      </c>
      <c r="L45" s="108">
        <f>J45+H45</f>
        <v>0</v>
      </c>
      <c r="M45" s="83">
        <f>IF(ISBLANK(L45),"  ",IF(J76&gt;0,L45/J76,IF(L45&gt;0,1,0)))</f>
        <v>0</v>
      </c>
      <c r="N45" s="269"/>
    </row>
    <row r="46" spans="1:14" s="268" customFormat="1" ht="45" x14ac:dyDescent="0.6">
      <c r="A46" s="299" t="s">
        <v>44</v>
      </c>
      <c r="B46" s="868">
        <v>0</v>
      </c>
      <c r="C46" s="883">
        <f t="shared" si="0"/>
        <v>0</v>
      </c>
      <c r="D46" s="890">
        <v>0</v>
      </c>
      <c r="E46" s="885">
        <f t="shared" si="0"/>
        <v>0</v>
      </c>
      <c r="F46" s="899">
        <f>D46+B46</f>
        <v>0</v>
      </c>
      <c r="G46" s="887">
        <f>IF(ISBLANK(F46),"  ",IF(F76&gt;0,F46/F76,IF(F46&gt;0,1,0)))</f>
        <v>0</v>
      </c>
      <c r="H46" s="298">
        <v>0</v>
      </c>
      <c r="I46" s="81">
        <f t="shared" si="5"/>
        <v>0</v>
      </c>
      <c r="J46" s="92">
        <v>0</v>
      </c>
      <c r="K46" s="84">
        <f t="shared" si="6"/>
        <v>0</v>
      </c>
      <c r="L46" s="108">
        <f>J46+H46</f>
        <v>0</v>
      </c>
      <c r="M46" s="83">
        <f>IF(ISBLANK(L46),"  ",IF(L76&gt;0,L46/L76,IF(L46&gt;0,1,0)))</f>
        <v>0</v>
      </c>
      <c r="N46" s="269"/>
    </row>
    <row r="47" spans="1:14" s="268" customFormat="1" ht="45" x14ac:dyDescent="0.6">
      <c r="A47" s="296" t="s">
        <v>45</v>
      </c>
      <c r="B47" s="868">
        <v>0</v>
      </c>
      <c r="C47" s="883">
        <f t="shared" si="0"/>
        <v>0</v>
      </c>
      <c r="D47" s="890">
        <v>0</v>
      </c>
      <c r="E47" s="885">
        <f t="shared" si="0"/>
        <v>0</v>
      </c>
      <c r="F47" s="901">
        <f>F46+F45+F44+F43+F42</f>
        <v>0</v>
      </c>
      <c r="G47" s="887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902">
        <v>0</v>
      </c>
      <c r="C48" s="883">
        <f t="shared" si="0"/>
        <v>0</v>
      </c>
      <c r="D48" s="902">
        <v>0</v>
      </c>
      <c r="E48" s="885">
        <f t="shared" si="0"/>
        <v>0</v>
      </c>
      <c r="F48" s="903">
        <f>D48+B48</f>
        <v>0</v>
      </c>
      <c r="G48" s="887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8" customFormat="1" ht="45" x14ac:dyDescent="0.6">
      <c r="A49" s="282" t="s">
        <v>47</v>
      </c>
      <c r="B49" s="904"/>
      <c r="C49" s="905" t="s">
        <v>4</v>
      </c>
      <c r="D49" s="884"/>
      <c r="E49" s="906" t="s">
        <v>4</v>
      </c>
      <c r="F49" s="874"/>
      <c r="G49" s="907" t="s">
        <v>4</v>
      </c>
      <c r="H49" s="245"/>
      <c r="I49" s="246" t="s">
        <v>4</v>
      </c>
      <c r="J49" s="231"/>
      <c r="K49" s="247" t="s">
        <v>4</v>
      </c>
      <c r="L49" s="223"/>
      <c r="M49" s="248" t="s">
        <v>4</v>
      </c>
      <c r="N49" s="269"/>
    </row>
    <row r="50" spans="1:14" s="268" customFormat="1" ht="45" x14ac:dyDescent="0.6">
      <c r="A50" s="282" t="s">
        <v>48</v>
      </c>
      <c r="B50" s="904">
        <v>45543038</v>
      </c>
      <c r="C50" s="878">
        <f t="shared" si="0"/>
        <v>1</v>
      </c>
      <c r="D50" s="884">
        <v>0</v>
      </c>
      <c r="E50" s="880">
        <f t="shared" si="0"/>
        <v>0</v>
      </c>
      <c r="F50" s="908">
        <f t="shared" ref="F50:F55" si="7">D50+B50</f>
        <v>45543038</v>
      </c>
      <c r="G50" s="882">
        <f>IF(ISBLANK(F50),"  ",IF(F76&gt;0,F50/F76,IF(F50&gt;0,1,0)))</f>
        <v>0.32760832219540537</v>
      </c>
      <c r="H50" s="245">
        <v>48748000</v>
      </c>
      <c r="I50" s="227">
        <f t="shared" ref="I50:I67" si="8">IF(ISBLANK(H50),"  ",IF(L50&gt;0,H50/L50,IF(H50&gt;0,1,0)))</f>
        <v>1</v>
      </c>
      <c r="J50" s="231">
        <v>0</v>
      </c>
      <c r="K50" s="82">
        <f t="shared" ref="K50:K67" si="9">IF(ISBLANK(J50),"  ",IF(L50&gt;0,J50/L50,IF(J50&gt;0,1,0)))</f>
        <v>0</v>
      </c>
      <c r="L50" s="249">
        <f t="shared" ref="L50:L66" si="10">J50+H50</f>
        <v>48748000</v>
      </c>
      <c r="M50" s="229">
        <f>IF(ISBLANK(L50),"  ",IF(L76&gt;0,L50/L76,IF(L50&gt;0,1,0)))</f>
        <v>0.3352383607806933</v>
      </c>
      <c r="N50" s="269"/>
    </row>
    <row r="51" spans="1:14" s="268" customFormat="1" ht="45" x14ac:dyDescent="0.6">
      <c r="A51" s="296" t="s">
        <v>49</v>
      </c>
      <c r="B51" s="888">
        <v>2661292</v>
      </c>
      <c r="C51" s="883">
        <f t="shared" si="0"/>
        <v>1</v>
      </c>
      <c r="D51" s="890">
        <v>0</v>
      </c>
      <c r="E51" s="885">
        <f t="shared" si="0"/>
        <v>0</v>
      </c>
      <c r="F51" s="909">
        <f t="shared" si="7"/>
        <v>2661292</v>
      </c>
      <c r="G51" s="887">
        <f>IF(ISBLANK(F51),"  ",IF(F76&gt;0,F51/F76,IF(F51&gt;0,1,0)))</f>
        <v>1.9143681345808655E-2</v>
      </c>
      <c r="H51" s="300">
        <v>2700000</v>
      </c>
      <c r="I51" s="81">
        <f t="shared" si="8"/>
        <v>1</v>
      </c>
      <c r="J51" s="92">
        <v>0</v>
      </c>
      <c r="K51" s="84">
        <f t="shared" si="9"/>
        <v>0</v>
      </c>
      <c r="L51" s="191">
        <f t="shared" si="10"/>
        <v>2700000</v>
      </c>
      <c r="M51" s="83">
        <f>IF(ISBLANK(L51),"  ",IF(L76&gt;0,L51/L76,IF(L51&gt;0,1,0)))</f>
        <v>1.8567809430291949E-2</v>
      </c>
      <c r="N51" s="269"/>
    </row>
    <row r="52" spans="1:14" s="268" customFormat="1" ht="45" x14ac:dyDescent="0.6">
      <c r="A52" s="250" t="s">
        <v>50</v>
      </c>
      <c r="B52" s="910">
        <v>0</v>
      </c>
      <c r="C52" s="883">
        <f t="shared" si="0"/>
        <v>0</v>
      </c>
      <c r="D52" s="911">
        <v>2113341</v>
      </c>
      <c r="E52" s="885">
        <f t="shared" si="0"/>
        <v>1</v>
      </c>
      <c r="F52" s="912">
        <f t="shared" si="7"/>
        <v>2113341</v>
      </c>
      <c r="G52" s="887">
        <f>IF(ISBLANK(F52),"  ",IF(F76&gt;0,F52/F76,IF(F52&gt;0,1,0)))</f>
        <v>1.5202062261124525E-2</v>
      </c>
      <c r="H52" s="251">
        <v>0</v>
      </c>
      <c r="I52" s="81">
        <f t="shared" si="8"/>
        <v>0</v>
      </c>
      <c r="J52" s="252">
        <v>2275000</v>
      </c>
      <c r="K52" s="84">
        <f t="shared" si="9"/>
        <v>1</v>
      </c>
      <c r="L52" s="253">
        <f t="shared" si="10"/>
        <v>2275000</v>
      </c>
      <c r="M52" s="83">
        <f>IF(ISBLANK(L52),"  ",IF(L76&gt;0,L52/L76,IF(L52&gt;0,1,0)))</f>
        <v>1.5645098686634884E-2</v>
      </c>
      <c r="N52" s="269"/>
    </row>
    <row r="53" spans="1:14" s="268" customFormat="1" ht="45" x14ac:dyDescent="0.6">
      <c r="A53" s="250" t="s">
        <v>51</v>
      </c>
      <c r="B53" s="910">
        <v>905717</v>
      </c>
      <c r="C53" s="883">
        <f t="shared" si="0"/>
        <v>1</v>
      </c>
      <c r="D53" s="911">
        <v>0</v>
      </c>
      <c r="E53" s="885">
        <f t="shared" si="0"/>
        <v>0</v>
      </c>
      <c r="F53" s="912">
        <f>D53+B53</f>
        <v>905717</v>
      </c>
      <c r="G53" s="887">
        <f>IF(ISBLANK(F53),"  ",IF(F76&gt;0,F53/F76,IF(F53&gt;0,1,0)))</f>
        <v>6.5151654299797912E-3</v>
      </c>
      <c r="H53" s="251">
        <v>1100000</v>
      </c>
      <c r="I53" s="81">
        <f t="shared" si="8"/>
        <v>1</v>
      </c>
      <c r="J53" s="252">
        <v>0</v>
      </c>
      <c r="K53" s="84">
        <f t="shared" si="9"/>
        <v>0</v>
      </c>
      <c r="L53" s="253">
        <f t="shared" si="10"/>
        <v>1100000</v>
      </c>
      <c r="M53" s="83">
        <f>IF(ISBLANK(L53),"  ",IF(L76&gt;0,L53/L76,IF(L53&gt;0,1,0)))</f>
        <v>7.5646631012300531E-3</v>
      </c>
      <c r="N53" s="269"/>
    </row>
    <row r="54" spans="1:14" s="268" customFormat="1" ht="45" x14ac:dyDescent="0.6">
      <c r="A54" s="250" t="s">
        <v>52</v>
      </c>
      <c r="B54" s="910">
        <v>0</v>
      </c>
      <c r="C54" s="883">
        <f>IF(ISBLANK(B54),"  ",IF(F54&gt;0,B54/F54,IF(B54&gt;0,1,0)))</f>
        <v>0</v>
      </c>
      <c r="D54" s="911">
        <v>0</v>
      </c>
      <c r="E54" s="885">
        <f>IF(ISBLANK(D54),"  ",IF(H54&gt;0,D54/H54,IF(D54&gt;0,1,0)))</f>
        <v>0</v>
      </c>
      <c r="F54" s="912">
        <f t="shared" si="7"/>
        <v>0</v>
      </c>
      <c r="G54" s="887">
        <f>IF(ISBLANK(F54),"  ",IF(F78&gt;0,F54/F78,IF(F54&gt;0,1,0)))</f>
        <v>0</v>
      </c>
      <c r="H54" s="251">
        <v>0</v>
      </c>
      <c r="I54" s="81">
        <f>IF(ISBLANK(H54),"  ",IF(L54&gt;0,H54/L54,IF(H54&gt;0,1,0)))</f>
        <v>0</v>
      </c>
      <c r="J54" s="252">
        <v>0</v>
      </c>
      <c r="K54" s="84">
        <f>IF(ISBLANK(J54),"  ",IF(L54&gt;0,J54/L54,IF(J54&gt;0,1,0)))</f>
        <v>0</v>
      </c>
      <c r="L54" s="253">
        <f t="shared" si="10"/>
        <v>0</v>
      </c>
      <c r="M54" s="83">
        <f>IF(ISBLANK(L54),"  ",IF(L78&gt;0,L54/L78,IF(L54&gt;0,1,0)))</f>
        <v>0</v>
      </c>
      <c r="N54" s="269"/>
    </row>
    <row r="55" spans="1:14" s="268" customFormat="1" ht="45" x14ac:dyDescent="0.6">
      <c r="A55" s="296" t="s">
        <v>53</v>
      </c>
      <c r="B55" s="888">
        <v>2413810</v>
      </c>
      <c r="C55" s="883">
        <f t="shared" si="0"/>
        <v>0.35411515223088835</v>
      </c>
      <c r="D55" s="890">
        <v>4402645</v>
      </c>
      <c r="E55" s="885">
        <f t="shared" si="0"/>
        <v>1.6009618181818182</v>
      </c>
      <c r="F55" s="909">
        <f t="shared" si="7"/>
        <v>6816455</v>
      </c>
      <c r="G55" s="887">
        <f>IF(ISBLANK(F55),"  ",IF(F76&gt;0,F55/F76,IF(F55&gt;0,1,0)))</f>
        <v>4.9033342612552155E-2</v>
      </c>
      <c r="H55" s="300">
        <v>2750000</v>
      </c>
      <c r="I55" s="81">
        <f t="shared" si="8"/>
        <v>0.37455734132388996</v>
      </c>
      <c r="J55" s="92">
        <v>4592000</v>
      </c>
      <c r="K55" s="84">
        <f t="shared" si="9"/>
        <v>0.62544265867611004</v>
      </c>
      <c r="L55" s="191">
        <f t="shared" si="10"/>
        <v>7342000</v>
      </c>
      <c r="M55" s="83">
        <f>IF(ISBLANK(L55),"  ",IF(L76&gt;0,L55/L76,IF(L55&gt;0,1,0)))</f>
        <v>5.0490687717482774E-2</v>
      </c>
      <c r="N55" s="269"/>
    </row>
    <row r="56" spans="1:14" s="268" customFormat="1" ht="45" x14ac:dyDescent="0.6">
      <c r="A56" s="299" t="s">
        <v>54</v>
      </c>
      <c r="B56" s="888">
        <v>51523857</v>
      </c>
      <c r="C56" s="883">
        <f t="shared" si="0"/>
        <v>0.88773253573411626</v>
      </c>
      <c r="D56" s="890">
        <v>6515986</v>
      </c>
      <c r="E56" s="885">
        <f t="shared" si="0"/>
        <v>0.11783402654707223</v>
      </c>
      <c r="F56" s="899">
        <f>F55+F53+F52+F51+F50+F54</f>
        <v>58039843</v>
      </c>
      <c r="G56" s="887">
        <f>IF(ISBLANK(F56),"  ",IF(F76&gt;0,F56/F76,IF(F56&gt;0,1,0)))</f>
        <v>0.41750257384487049</v>
      </c>
      <c r="H56" s="300">
        <v>55298000</v>
      </c>
      <c r="I56" s="81">
        <f t="shared" si="8"/>
        <v>0.88953591249095154</v>
      </c>
      <c r="J56" s="92">
        <v>6867000</v>
      </c>
      <c r="K56" s="84">
        <f t="shared" si="9"/>
        <v>0.1104640875090485</v>
      </c>
      <c r="L56" s="191">
        <f t="shared" si="10"/>
        <v>62165000</v>
      </c>
      <c r="M56" s="83">
        <f>IF(ISBLANK(L56),"  ",IF(L76&gt;0,L56/L76,IF(L56&gt;0,1,0)))</f>
        <v>0.42750661971633297</v>
      </c>
      <c r="N56" s="269"/>
    </row>
    <row r="57" spans="1:14" s="268" customFormat="1" ht="45" x14ac:dyDescent="0.6">
      <c r="A57" s="226" t="s">
        <v>55</v>
      </c>
      <c r="B57" s="913">
        <v>0</v>
      </c>
      <c r="C57" s="883">
        <f t="shared" si="0"/>
        <v>0</v>
      </c>
      <c r="D57" s="914">
        <v>0</v>
      </c>
      <c r="E57" s="885">
        <f t="shared" si="0"/>
        <v>0</v>
      </c>
      <c r="F57" s="901">
        <f t="shared" ref="F57:F66" si="11">D57+B57</f>
        <v>0</v>
      </c>
      <c r="G57" s="887">
        <f>IF(ISBLANK(F57),"  ",IF(F76&gt;0,F57/F76,IF(F57&gt;0,1,0)))</f>
        <v>0</v>
      </c>
      <c r="H57" s="254">
        <v>0</v>
      </c>
      <c r="I57" s="81">
        <f t="shared" si="8"/>
        <v>0</v>
      </c>
      <c r="J57" s="255">
        <v>0</v>
      </c>
      <c r="K57" s="84">
        <f t="shared" si="9"/>
        <v>0</v>
      </c>
      <c r="L57" s="93">
        <f t="shared" si="10"/>
        <v>0</v>
      </c>
      <c r="M57" s="83">
        <f>IF(ISBLANK(L57),"  ",IF(L76&gt;0,L57/L76,IF(L57&gt;0,1,0)))</f>
        <v>0</v>
      </c>
      <c r="N57" s="269"/>
    </row>
    <row r="58" spans="1:14" s="268" customFormat="1" ht="45" x14ac:dyDescent="0.6">
      <c r="A58" s="256" t="s">
        <v>56</v>
      </c>
      <c r="B58" s="868">
        <v>0</v>
      </c>
      <c r="C58" s="883">
        <f t="shared" si="0"/>
        <v>0</v>
      </c>
      <c r="D58" s="890">
        <v>0</v>
      </c>
      <c r="E58" s="885">
        <f t="shared" si="0"/>
        <v>0</v>
      </c>
      <c r="F58" s="870">
        <f t="shared" si="11"/>
        <v>0</v>
      </c>
      <c r="G58" s="887">
        <f>IF(ISBLANK(F58),"  ",IF(F76&gt;0,F58/F76,IF(F58&gt;0,1,0)))</f>
        <v>0</v>
      </c>
      <c r="H58" s="298">
        <v>0</v>
      </c>
      <c r="I58" s="81">
        <f t="shared" si="8"/>
        <v>0</v>
      </c>
      <c r="J58" s="92">
        <v>0</v>
      </c>
      <c r="K58" s="84">
        <f t="shared" si="9"/>
        <v>0</v>
      </c>
      <c r="L58" s="220">
        <f t="shared" si="10"/>
        <v>0</v>
      </c>
      <c r="M58" s="83">
        <f>IF(ISBLANK(L58),"  ",IF(L76&gt;0,L58/L76,IF(L58&gt;0,1,0)))</f>
        <v>0</v>
      </c>
      <c r="N58" s="269"/>
    </row>
    <row r="59" spans="1:14" s="268" customFormat="1" ht="45" x14ac:dyDescent="0.6">
      <c r="A59" s="244" t="s">
        <v>57</v>
      </c>
      <c r="B59" s="868">
        <v>0</v>
      </c>
      <c r="C59" s="883">
        <f t="shared" si="0"/>
        <v>0</v>
      </c>
      <c r="D59" s="890">
        <v>0</v>
      </c>
      <c r="E59" s="885">
        <f t="shared" si="0"/>
        <v>0</v>
      </c>
      <c r="F59" s="870">
        <f t="shared" si="11"/>
        <v>0</v>
      </c>
      <c r="G59" s="887">
        <f>IF(ISBLANK(F59),"  ",IF(F76&gt;0,F59/F76,IF(F59&gt;0,1,0)))</f>
        <v>0</v>
      </c>
      <c r="H59" s="298">
        <v>0</v>
      </c>
      <c r="I59" s="81">
        <f t="shared" si="8"/>
        <v>0</v>
      </c>
      <c r="J59" s="92">
        <v>0</v>
      </c>
      <c r="K59" s="84">
        <f t="shared" si="9"/>
        <v>0</v>
      </c>
      <c r="L59" s="220">
        <f t="shared" si="10"/>
        <v>0</v>
      </c>
      <c r="M59" s="83">
        <f>IF(ISBLANK(L59),"  ",IF(L76&gt;0,L59/L76,IF(L59&gt;0,1,0)))</f>
        <v>0</v>
      </c>
      <c r="N59" s="269"/>
    </row>
    <row r="60" spans="1:14" s="268" customFormat="1" ht="45" x14ac:dyDescent="0.6">
      <c r="A60" s="299" t="s">
        <v>58</v>
      </c>
      <c r="B60" s="897">
        <v>0</v>
      </c>
      <c r="C60" s="883">
        <f t="shared" si="0"/>
        <v>0</v>
      </c>
      <c r="D60" s="898">
        <v>2537274</v>
      </c>
      <c r="E60" s="885">
        <f t="shared" si="0"/>
        <v>1</v>
      </c>
      <c r="F60" s="899">
        <f t="shared" si="11"/>
        <v>2537274</v>
      </c>
      <c r="G60" s="887">
        <f>IF(ISBLANK(F60),"  ",IF(F76&gt;0,F60/F76,IF(F60&gt;0,1,0)))</f>
        <v>1.8251572898804531E-2</v>
      </c>
      <c r="H60" s="295">
        <v>0</v>
      </c>
      <c r="I60" s="81">
        <f t="shared" si="8"/>
        <v>0</v>
      </c>
      <c r="J60" s="142">
        <v>1201159</v>
      </c>
      <c r="K60" s="84">
        <f t="shared" si="9"/>
        <v>1</v>
      </c>
      <c r="L60" s="108">
        <f t="shared" si="10"/>
        <v>1201159</v>
      </c>
      <c r="M60" s="83">
        <f>IF(ISBLANK(L60),"  ",IF(L76&gt;0,L60/L76,IF(L60&gt;0,1,0)))</f>
        <v>8.2603301509185361E-3</v>
      </c>
      <c r="N60" s="269"/>
    </row>
    <row r="61" spans="1:14" s="268" customFormat="1" ht="45" x14ac:dyDescent="0.6">
      <c r="A61" s="301" t="s">
        <v>59</v>
      </c>
      <c r="B61" s="868">
        <v>0</v>
      </c>
      <c r="C61" s="883">
        <f t="shared" si="0"/>
        <v>0</v>
      </c>
      <c r="D61" s="890">
        <v>0</v>
      </c>
      <c r="E61" s="885">
        <f t="shared" si="0"/>
        <v>0</v>
      </c>
      <c r="F61" s="870">
        <f t="shared" si="11"/>
        <v>0</v>
      </c>
      <c r="G61" s="887">
        <f>IF(ISBLANK(F61),"  ",IF(F76&gt;0,F61/F76,IF(F61&gt;0,1,0)))</f>
        <v>0</v>
      </c>
      <c r="H61" s="298">
        <v>0</v>
      </c>
      <c r="I61" s="81">
        <f t="shared" si="8"/>
        <v>0</v>
      </c>
      <c r="J61" s="92">
        <v>0</v>
      </c>
      <c r="K61" s="84">
        <f t="shared" si="9"/>
        <v>0</v>
      </c>
      <c r="L61" s="220">
        <f t="shared" si="10"/>
        <v>0</v>
      </c>
      <c r="M61" s="83">
        <f>IF(ISBLANK(L61),"  ",IF(L76&gt;0,L61/L76,IF(L61&gt;0,1,0)))</f>
        <v>0</v>
      </c>
      <c r="N61" s="269"/>
    </row>
    <row r="62" spans="1:14" s="268" customFormat="1" ht="45" x14ac:dyDescent="0.6">
      <c r="A62" s="301" t="s">
        <v>60</v>
      </c>
      <c r="B62" s="868">
        <v>0</v>
      </c>
      <c r="C62" s="883">
        <f t="shared" si="0"/>
        <v>0</v>
      </c>
      <c r="D62" s="890">
        <v>0</v>
      </c>
      <c r="E62" s="885">
        <f t="shared" si="0"/>
        <v>0</v>
      </c>
      <c r="F62" s="870">
        <f t="shared" si="11"/>
        <v>0</v>
      </c>
      <c r="G62" s="887">
        <f>IF(ISBLANK(F62),"  ",IF(F76&gt;0,F62/F76,IF(F62&gt;0,1,0)))</f>
        <v>0</v>
      </c>
      <c r="H62" s="298">
        <v>0</v>
      </c>
      <c r="I62" s="81">
        <f t="shared" si="8"/>
        <v>0</v>
      </c>
      <c r="J62" s="92">
        <v>0</v>
      </c>
      <c r="K62" s="84">
        <f t="shared" si="9"/>
        <v>0</v>
      </c>
      <c r="L62" s="220">
        <f t="shared" si="10"/>
        <v>0</v>
      </c>
      <c r="M62" s="83">
        <f>IF(ISBLANK(L62),"  ",IF(L76&gt;0,L62/L76,IF(L62&gt;0,1,0)))</f>
        <v>0</v>
      </c>
      <c r="N62" s="269"/>
    </row>
    <row r="63" spans="1:14" s="268" customFormat="1" ht="45" x14ac:dyDescent="0.6">
      <c r="A63" s="257" t="s">
        <v>61</v>
      </c>
      <c r="B63" s="868">
        <v>0</v>
      </c>
      <c r="C63" s="883">
        <f t="shared" si="0"/>
        <v>0</v>
      </c>
      <c r="D63" s="890">
        <v>1177119</v>
      </c>
      <c r="E63" s="885">
        <f t="shared" si="0"/>
        <v>1</v>
      </c>
      <c r="F63" s="870">
        <f t="shared" si="11"/>
        <v>1177119</v>
      </c>
      <c r="G63" s="887">
        <f>IF(ISBLANK(F63),"  ",IF(F76&gt;0,F63/F76,IF(F63&gt;0,1,0)))</f>
        <v>8.4674628120841085E-3</v>
      </c>
      <c r="H63" s="298">
        <v>0</v>
      </c>
      <c r="I63" s="81">
        <f t="shared" si="8"/>
        <v>0</v>
      </c>
      <c r="J63" s="92">
        <v>1262000</v>
      </c>
      <c r="K63" s="84">
        <f t="shared" si="9"/>
        <v>1</v>
      </c>
      <c r="L63" s="220">
        <f t="shared" si="10"/>
        <v>1262000</v>
      </c>
      <c r="M63" s="83">
        <f>IF(ISBLANK(L63),"  ",IF(L76&gt;0,L63/L76,IF(L63&gt;0,1,0)))</f>
        <v>8.6787316670475703E-3</v>
      </c>
      <c r="N63" s="269"/>
    </row>
    <row r="64" spans="1:14" s="268" customFormat="1" ht="45" x14ac:dyDescent="0.6">
      <c r="A64" s="257" t="s">
        <v>62</v>
      </c>
      <c r="B64" s="868">
        <v>0</v>
      </c>
      <c r="C64" s="883">
        <f t="shared" si="0"/>
        <v>0</v>
      </c>
      <c r="D64" s="890">
        <v>0</v>
      </c>
      <c r="E64" s="885">
        <f t="shared" si="0"/>
        <v>0</v>
      </c>
      <c r="F64" s="870">
        <f t="shared" si="11"/>
        <v>0</v>
      </c>
      <c r="G64" s="887">
        <f>IF(ISBLANK(F64),"  ",IF(F76&gt;0,F64/F76,IF(F64&gt;0,1,0)))</f>
        <v>0</v>
      </c>
      <c r="H64" s="298">
        <v>0</v>
      </c>
      <c r="I64" s="81">
        <f t="shared" si="8"/>
        <v>0</v>
      </c>
      <c r="J64" s="92">
        <v>0</v>
      </c>
      <c r="K64" s="84">
        <f t="shared" si="9"/>
        <v>0</v>
      </c>
      <c r="L64" s="220">
        <f t="shared" si="10"/>
        <v>0</v>
      </c>
      <c r="M64" s="83">
        <f>IF(ISBLANK(L64),"  ",IF(L76&gt;0,L64/L76,IF(L64&gt;0,1,0)))</f>
        <v>0</v>
      </c>
      <c r="N64" s="269"/>
    </row>
    <row r="65" spans="1:14" s="268" customFormat="1" ht="45" x14ac:dyDescent="0.6">
      <c r="A65" s="244" t="s">
        <v>63</v>
      </c>
      <c r="B65" s="868">
        <v>0</v>
      </c>
      <c r="C65" s="883">
        <f t="shared" si="0"/>
        <v>0</v>
      </c>
      <c r="D65" s="890">
        <v>1454373</v>
      </c>
      <c r="E65" s="885">
        <f t="shared" si="0"/>
        <v>1</v>
      </c>
      <c r="F65" s="870">
        <f t="shared" si="11"/>
        <v>1454373</v>
      </c>
      <c r="G65" s="887">
        <f>IF(ISBLANK(F65),"  ",IF(F76&gt;0,F65/F76,IF(F65&gt;0,1,0)))</f>
        <v>1.0461855846689417E-2</v>
      </c>
      <c r="H65" s="298">
        <v>0</v>
      </c>
      <c r="I65" s="81">
        <f t="shared" si="8"/>
        <v>0</v>
      </c>
      <c r="J65" s="92">
        <v>1566434</v>
      </c>
      <c r="K65" s="84">
        <f t="shared" si="9"/>
        <v>1</v>
      </c>
      <c r="L65" s="220">
        <f t="shared" si="10"/>
        <v>1566434</v>
      </c>
      <c r="M65" s="83">
        <f>IF(ISBLANK(L65),"  ",IF(L76&gt;0,L65/L76,IF(L65&gt;0,1,0)))</f>
        <v>1.0772314073011088E-2</v>
      </c>
      <c r="N65" s="269"/>
    </row>
    <row r="66" spans="1:14" s="268" customFormat="1" ht="45" x14ac:dyDescent="0.6">
      <c r="A66" s="299" t="s">
        <v>64</v>
      </c>
      <c r="B66" s="868">
        <v>715952</v>
      </c>
      <c r="C66" s="883">
        <f t="shared" si="0"/>
        <v>1</v>
      </c>
      <c r="D66" s="890">
        <v>0</v>
      </c>
      <c r="E66" s="885">
        <f t="shared" si="0"/>
        <v>0</v>
      </c>
      <c r="F66" s="870">
        <f t="shared" si="11"/>
        <v>715952</v>
      </c>
      <c r="G66" s="887">
        <f>IF(ISBLANK(F66),"  ",IF(F76&gt;0,F66/F76,IF(F66&gt;0,1,0)))</f>
        <v>5.1501139096703404E-3</v>
      </c>
      <c r="H66" s="298">
        <v>1000000</v>
      </c>
      <c r="I66" s="81">
        <f t="shared" si="8"/>
        <v>1</v>
      </c>
      <c r="J66" s="92">
        <v>0</v>
      </c>
      <c r="K66" s="84">
        <f t="shared" si="9"/>
        <v>0</v>
      </c>
      <c r="L66" s="220">
        <f t="shared" si="10"/>
        <v>1000000</v>
      </c>
      <c r="M66" s="83">
        <f>IF(ISBLANK(L66),"  ",IF(L76&gt;0,L66/L76,IF(L66&gt;0,1,0)))</f>
        <v>6.8769664556636847E-3</v>
      </c>
      <c r="N66" s="269"/>
    </row>
    <row r="67" spans="1:14" s="268" customFormat="1" ht="45" x14ac:dyDescent="0.6">
      <c r="A67" s="301" t="s">
        <v>65</v>
      </c>
      <c r="B67" s="868">
        <v>52239809</v>
      </c>
      <c r="C67" s="883">
        <f t="shared" si="0"/>
        <v>0.81721028948481944</v>
      </c>
      <c r="D67" s="890">
        <v>11684752</v>
      </c>
      <c r="E67" s="885">
        <f t="shared" si="0"/>
        <v>0.20755181356353689</v>
      </c>
      <c r="F67" s="868">
        <f>F66+F65+F64+F63+F62+F61+F60+F59+F58+F57+F56</f>
        <v>63924561</v>
      </c>
      <c r="G67" s="887">
        <f>IF(ISBLANK(F67),"  ",IF(F76&gt;0,F67/F76,IF(F67&gt;0,1,0)))</f>
        <v>0.45983357931211893</v>
      </c>
      <c r="H67" s="298">
        <v>56298000</v>
      </c>
      <c r="I67" s="81">
        <f t="shared" si="8"/>
        <v>0.83783527046588402</v>
      </c>
      <c r="J67" s="92">
        <v>10896593</v>
      </c>
      <c r="K67" s="84">
        <f t="shared" si="9"/>
        <v>0.16216472953411593</v>
      </c>
      <c r="L67" s="298">
        <f>L66+L65+L64+L63+L62+L61+L60+L59+L58+L57+L56</f>
        <v>67194593</v>
      </c>
      <c r="M67" s="83">
        <f>IF(ISBLANK(L67),"  ",IF(L76&gt;0,L67/L76,IF(L67&gt;0,1,0)))</f>
        <v>0.46209496206297385</v>
      </c>
      <c r="N67" s="269"/>
    </row>
    <row r="68" spans="1:14" s="268" customFormat="1" ht="45" x14ac:dyDescent="0.6">
      <c r="A68" s="282" t="s">
        <v>66</v>
      </c>
      <c r="B68" s="888"/>
      <c r="C68" s="894" t="s">
        <v>4</v>
      </c>
      <c r="D68" s="890"/>
      <c r="E68" s="895" t="s">
        <v>4</v>
      </c>
      <c r="F68" s="870"/>
      <c r="G68" s="896" t="s">
        <v>4</v>
      </c>
      <c r="H68" s="300"/>
      <c r="I68" s="240" t="s">
        <v>4</v>
      </c>
      <c r="J68" s="92"/>
      <c r="K68" s="241" t="s">
        <v>4</v>
      </c>
      <c r="L68" s="220"/>
      <c r="M68" s="242" t="s">
        <v>4</v>
      </c>
    </row>
    <row r="69" spans="1:14" s="268" customFormat="1" ht="45" x14ac:dyDescent="0.6">
      <c r="A69" s="258" t="s">
        <v>67</v>
      </c>
      <c r="B69" s="854">
        <v>0</v>
      </c>
      <c r="C69" s="878">
        <f t="shared" si="0"/>
        <v>0</v>
      </c>
      <c r="D69" s="884">
        <v>0</v>
      </c>
      <c r="E69" s="880">
        <f t="shared" si="0"/>
        <v>0</v>
      </c>
      <c r="F69" s="338">
        <f>D69+B69</f>
        <v>0</v>
      </c>
      <c r="G69" s="882">
        <f>IF(ISBLANK(F69),"  ",IF(F76&gt;0,F69/F76,IF(F69&gt;0,1,0)))</f>
        <v>0</v>
      </c>
      <c r="H69" s="274">
        <v>0</v>
      </c>
      <c r="I69" s="227">
        <f>IF(ISBLANK(H69),"  ",IF(L69&gt;0,H69/L69,IF(H69&gt;0,1,0)))</f>
        <v>0</v>
      </c>
      <c r="J69" s="231">
        <v>0</v>
      </c>
      <c r="K69" s="82">
        <f>IF(ISBLANK(J69),"  ",IF(L69&gt;0,J69/L69,IF(J69&gt;0,1,0)))</f>
        <v>0</v>
      </c>
      <c r="L69" s="120">
        <f>J69+H69</f>
        <v>0</v>
      </c>
      <c r="M69" s="229">
        <f>IF(ISBLANK(L69),"  ",IF(L76&gt;0,L69/L76,IF(L69&gt;0,1,0)))</f>
        <v>0</v>
      </c>
    </row>
    <row r="70" spans="1:14" s="268" customFormat="1" ht="45" x14ac:dyDescent="0.6">
      <c r="A70" s="296" t="s">
        <v>68</v>
      </c>
      <c r="B70" s="868">
        <v>0</v>
      </c>
      <c r="C70" s="883">
        <f t="shared" si="0"/>
        <v>0</v>
      </c>
      <c r="D70" s="890">
        <v>0</v>
      </c>
      <c r="E70" s="885">
        <f t="shared" si="0"/>
        <v>0</v>
      </c>
      <c r="F70" s="870">
        <f>D70+B70</f>
        <v>0</v>
      </c>
      <c r="G70" s="887">
        <f>IF(ISBLANK(F70),"  ",IF(F76&gt;0,F70/F76,IF(F70&gt;0,1,0)))</f>
        <v>0</v>
      </c>
      <c r="H70" s="298">
        <v>0</v>
      </c>
      <c r="I70" s="81">
        <f>IF(ISBLANK(H70),"  ",IF(L70&gt;0,H70/L70,IF(H70&gt;0,1,0)))</f>
        <v>0</v>
      </c>
      <c r="J70" s="92">
        <v>0</v>
      </c>
      <c r="K70" s="84">
        <f>IF(ISBLANK(J70),"  ",IF(L70&gt;0,J70/L70,IF(J70&gt;0,1,0)))</f>
        <v>0</v>
      </c>
      <c r="L70" s="220">
        <f>J70+H70</f>
        <v>0</v>
      </c>
      <c r="M70" s="83">
        <f>IF(ISBLANK(L70),"  ",IF(L76&gt;0,L70/L76,IF(L70&gt;0,1,0)))</f>
        <v>0</v>
      </c>
    </row>
    <row r="71" spans="1:14" s="268" customFormat="1" ht="45" x14ac:dyDescent="0.6">
      <c r="A71" s="302" t="s">
        <v>69</v>
      </c>
      <c r="B71" s="888"/>
      <c r="C71" s="894" t="s">
        <v>4</v>
      </c>
      <c r="D71" s="890"/>
      <c r="E71" s="895" t="s">
        <v>4</v>
      </c>
      <c r="F71" s="870"/>
      <c r="G71" s="896" t="s">
        <v>4</v>
      </c>
      <c r="H71" s="300"/>
      <c r="I71" s="240" t="s">
        <v>4</v>
      </c>
      <c r="J71" s="92"/>
      <c r="K71" s="241" t="s">
        <v>4</v>
      </c>
      <c r="L71" s="220"/>
      <c r="M71" s="242" t="s">
        <v>4</v>
      </c>
    </row>
    <row r="72" spans="1:14" s="268" customFormat="1" ht="45" x14ac:dyDescent="0.6">
      <c r="A72" s="244" t="s">
        <v>70</v>
      </c>
      <c r="B72" s="854">
        <v>0</v>
      </c>
      <c r="C72" s="878">
        <f t="shared" si="0"/>
        <v>0</v>
      </c>
      <c r="D72" s="884">
        <v>43172319</v>
      </c>
      <c r="E72" s="880">
        <f t="shared" si="0"/>
        <v>1</v>
      </c>
      <c r="F72" s="338">
        <f>D72+B72</f>
        <v>43172319</v>
      </c>
      <c r="G72" s="882">
        <f>IF(ISBLANK(F72),"  ",IF(F76&gt;0,F72/F76,IF(F72&gt;0,1,0)))</f>
        <v>0.31055484249590071</v>
      </c>
      <c r="H72" s="274">
        <v>0</v>
      </c>
      <c r="I72" s="227">
        <f>IF(ISBLANK(H72),"  ",IF(L72&gt;0,H72/L72,IF(H72&gt;0,1,0)))</f>
        <v>0</v>
      </c>
      <c r="J72" s="231">
        <v>45000000</v>
      </c>
      <c r="K72" s="82">
        <f>IF(ISBLANK(J72),"  ",IF(L72&gt;0,J72/L72,IF(J72&gt;0,1,0)))</f>
        <v>1</v>
      </c>
      <c r="L72" s="120">
        <f>J72+H72</f>
        <v>45000000</v>
      </c>
      <c r="M72" s="229">
        <f>IF(ISBLANK(L72),"  ",IF(L76&gt;0,L72/L76,IF(L72&gt;0,1,0)))</f>
        <v>0.30946349050486582</v>
      </c>
    </row>
    <row r="73" spans="1:14" s="268" customFormat="1" ht="45" x14ac:dyDescent="0.6">
      <c r="A73" s="296" t="s">
        <v>71</v>
      </c>
      <c r="B73" s="868">
        <v>0</v>
      </c>
      <c r="C73" s="883">
        <f t="shared" si="0"/>
        <v>0</v>
      </c>
      <c r="D73" s="890">
        <v>5064566</v>
      </c>
      <c r="E73" s="885">
        <f t="shared" si="0"/>
        <v>1</v>
      </c>
      <c r="F73" s="870">
        <f>D73+B73</f>
        <v>5064566</v>
      </c>
      <c r="G73" s="887">
        <f>IF(ISBLANK(F73),"  ",IF(F76&gt;0,F73/F76,IF(F73&gt;0,1,0)))</f>
        <v>3.6431341490831055E-2</v>
      </c>
      <c r="H73" s="298">
        <v>0</v>
      </c>
      <c r="I73" s="81">
        <f>IF(ISBLANK(H73),"  ",IF(L73&gt;0,H73/L73,IF(H73&gt;0,1,0)))</f>
        <v>0</v>
      </c>
      <c r="J73" s="92">
        <v>5844946</v>
      </c>
      <c r="K73" s="84">
        <f>IF(ISBLANK(J73),"  ",IF(L73&gt;0,J73/L73,IF(J73&gt;0,1,0)))</f>
        <v>1</v>
      </c>
      <c r="L73" s="220">
        <f>J73+H73</f>
        <v>5844946</v>
      </c>
      <c r="M73" s="83">
        <f>IF(ISBLANK(L73),"  ",IF(L76&gt;0,L73/L76,IF(L73&gt;0,1,0)))</f>
        <v>4.0195497577165631E-2</v>
      </c>
    </row>
    <row r="74" spans="1:14" s="268" customFormat="1" ht="45" x14ac:dyDescent="0.6">
      <c r="A74" s="296" t="s">
        <v>72</v>
      </c>
      <c r="B74" s="915">
        <v>0</v>
      </c>
      <c r="C74" s="883">
        <f t="shared" si="0"/>
        <v>0</v>
      </c>
      <c r="D74" s="916">
        <v>48236885</v>
      </c>
      <c r="E74" s="885">
        <f t="shared" si="0"/>
        <v>1</v>
      </c>
      <c r="F74" s="899">
        <f>F73+F72+F71+F70+F69</f>
        <v>48236885</v>
      </c>
      <c r="G74" s="892">
        <f>IF(ISBLANK(F74),"  ",IF(F76&gt;0,F74/F76,IF(F74&gt;0,1,0)))</f>
        <v>0.34698618398673181</v>
      </c>
      <c r="H74" s="118">
        <v>0</v>
      </c>
      <c r="I74" s="81">
        <f>IF(ISBLANK(H74),"  ",IF(L74&gt;0,H74/L74,IF(H74&gt;0,1,0)))</f>
        <v>0</v>
      </c>
      <c r="J74" s="96">
        <v>50844946</v>
      </c>
      <c r="K74" s="84">
        <f>IF(ISBLANK(J74),"  ",IF(L74&gt;0,J74/L74,IF(J74&gt;0,1,0)))</f>
        <v>1</v>
      </c>
      <c r="L74" s="119">
        <f>L73+L72+L71+L70+L69</f>
        <v>50844946</v>
      </c>
      <c r="M74" s="83">
        <f>IF(ISBLANK(L74),"  ",IF(L76&gt;0,L74/L76,IF(L74&gt;0,1,0)))</f>
        <v>0.34965898808203144</v>
      </c>
    </row>
    <row r="75" spans="1:14" s="268" customFormat="1" ht="45" x14ac:dyDescent="0.6">
      <c r="A75" s="296" t="s">
        <v>73</v>
      </c>
      <c r="B75" s="915">
        <v>0</v>
      </c>
      <c r="C75" s="885">
        <f t="shared" si="0"/>
        <v>0</v>
      </c>
      <c r="D75" s="902">
        <v>0</v>
      </c>
      <c r="E75" s="885">
        <f t="shared" si="0"/>
        <v>0</v>
      </c>
      <c r="F75" s="870">
        <f>D75+B75</f>
        <v>0</v>
      </c>
      <c r="G75" s="887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917">
        <v>79095095</v>
      </c>
      <c r="C76" s="918">
        <f t="shared" si="0"/>
        <v>0.56896097635902543</v>
      </c>
      <c r="D76" s="917">
        <v>59921637</v>
      </c>
      <c r="E76" s="919">
        <f>IF(ISBLANK(D76),"  ",IF(F76&gt;0,D76/F76,IF(D76&gt;0,1,0)))</f>
        <v>0.4310390308343533</v>
      </c>
      <c r="F76" s="917">
        <f>F74+F67+F47+F40+F48+F75</f>
        <v>139016731</v>
      </c>
      <c r="G76" s="920">
        <f>IF(ISBLANK(F76),"  ",IF(F76&gt;0,F76/F76,IF(F76&gt;0,1,0)))</f>
        <v>1</v>
      </c>
      <c r="H76" s="122">
        <v>83671414</v>
      </c>
      <c r="I76" s="123">
        <f>IF(ISBLANK(H76),"  ",IF(L76&gt;0,H76/L76,IF(H76&gt;0,1,0)))</f>
        <v>0.57540550737594887</v>
      </c>
      <c r="J76" s="122">
        <v>61741539</v>
      </c>
      <c r="K76" s="124">
        <f>IF(ISBLANK(J76),"  ",IF(L76&gt;0,J76/L76,IF(J76&gt;0,1,0)))</f>
        <v>0.42459449262405119</v>
      </c>
      <c r="L76" s="122">
        <f>L74+L67+L47+L40+L48+L75</f>
        <v>145412953</v>
      </c>
      <c r="M76" s="125">
        <f>IF(ISBLANK(L76),"  ",IF(L76&gt;0,L76/L76,IF(L76&gt;0,1,0)))</f>
        <v>1</v>
      </c>
    </row>
    <row r="77" spans="1:14" ht="21" thickTop="1" x14ac:dyDescent="0.3">
      <c r="A77" s="259"/>
      <c r="B77" s="260"/>
      <c r="C77" s="261"/>
      <c r="D77" s="260"/>
      <c r="E77" s="261"/>
      <c r="F77" s="260"/>
      <c r="G77" s="261"/>
      <c r="H77" s="260"/>
      <c r="I77" s="261"/>
      <c r="J77" s="260"/>
      <c r="K77" s="261"/>
      <c r="L77" s="260"/>
      <c r="M77" s="261"/>
    </row>
    <row r="78" spans="1:14" s="268" customFormat="1" ht="16.5" customHeight="1" x14ac:dyDescent="0.6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68" customFormat="1" ht="45" x14ac:dyDescent="0.6">
      <c r="A79" s="206" t="s">
        <v>75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E23" sqref="E23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99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3314381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3314381</v>
      </c>
      <c r="G13" s="683">
        <f>IF(ISBLANK(F13),"  ",IF(F76&gt;0,F13/F76,IF(F13&gt;0,1,0)))</f>
        <v>0.2025637813100471</v>
      </c>
      <c r="H13" s="9">
        <v>5682888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5682888</v>
      </c>
      <c r="M13" s="56">
        <f>IF(ISBLANK(L13),"  ",IF(L76&gt;0,L13/L76,IF(L13&gt;0,1,0)))</f>
        <v>0.33253310431417399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2649908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2649908</v>
      </c>
      <c r="G15" s="757">
        <f>IF(ISBLANK(F15),"  ",IF(F77&gt;0,F15/F77,IF(F15&gt;0,1,0)))</f>
        <v>1</v>
      </c>
      <c r="H15" s="292">
        <v>280822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280822</v>
      </c>
      <c r="M15" s="66">
        <f>IF(ISBLANK(L15),"  ",IF(L76&gt;0,L15/L76,IF(L15&gt;0,1,0)))</f>
        <v>1.6432245615207439E-2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266759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266759</v>
      </c>
      <c r="G17" s="752">
        <f>IF(ISBLANK(F17),"  ",IF(F76&gt;0,F17/F76,IF(F17&gt;0,1,0)))</f>
        <v>1.6303409818752536E-2</v>
      </c>
      <c r="H17" s="290">
        <v>280822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280822</v>
      </c>
      <c r="M17" s="62">
        <f>IF(ISBLANK(L17),"  ",IF(L76&gt;0,L17/L76,IF(L17&gt;0,1,0)))</f>
        <v>1.6432245615207439E-2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/>
      <c r="C33" s="749"/>
      <c r="D33" s="755"/>
      <c r="E33" s="750"/>
      <c r="F33" s="747"/>
      <c r="G33" s="752"/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2383149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2383149</v>
      </c>
      <c r="G34" s="752">
        <f>IF(ISBLANK(F34),"  ",IF(F76&gt;0,F34/F76,IF(F34&gt;0,1,0)))</f>
        <v>0.14565002420218356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5964289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5964289</v>
      </c>
      <c r="G40" s="768">
        <f>IF(ISBLANK(F40),"  ",IF(F76&gt;0,F40/F76,IF(F40&gt;0,1,0)))</f>
        <v>0.36451721533098319</v>
      </c>
      <c r="H40" s="295">
        <v>5963710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5963710</v>
      </c>
      <c r="M40" s="83">
        <f>IF(ISBLANK(L40),"  ",IF(L76&gt;0,L40/L76,IF(L40&gt;0,1,0)))</f>
        <v>0.34896534992938139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2925260</v>
      </c>
      <c r="C50" s="679">
        <f t="shared" si="0"/>
        <v>0.96984079779141297</v>
      </c>
      <c r="D50" s="685">
        <v>90967</v>
      </c>
      <c r="E50" s="681">
        <f t="shared" si="0"/>
        <v>2.4918499274499045E-2</v>
      </c>
      <c r="F50" s="713">
        <f t="shared" ref="F50:F55" si="7">D50+B50</f>
        <v>3016227</v>
      </c>
      <c r="G50" s="683">
        <f>IF(ISBLANK(F50),"  ",IF(F76&gt;0,F50/F76,IF(F50&gt;0,1,0)))</f>
        <v>0.18434161504349059</v>
      </c>
      <c r="H50" s="98">
        <v>3650581</v>
      </c>
      <c r="I50" s="52">
        <f t="shared" ref="I50:I67" si="8">IF(ISBLANK(H50),"  ",IF(L50&gt;0,H50/L50,IF(H50&gt;0,1,0)))</f>
        <v>0.97568733582998268</v>
      </c>
      <c r="J50" s="59">
        <v>90967</v>
      </c>
      <c r="K50" s="54">
        <f t="shared" ref="K50:K67" si="9">IF(ISBLANK(J50),"  ",IF(L50&gt;0,J50/L50,IF(J50&gt;0,1,0)))</f>
        <v>2.4312664170017331E-2</v>
      </c>
      <c r="L50" s="102">
        <f t="shared" ref="L50:L66" si="10">J50+H50</f>
        <v>3741548</v>
      </c>
      <c r="M50" s="56">
        <f>IF(ISBLANK(L50),"  ",IF(L76&gt;0,L50/L76,IF(L50&gt;0,1,0)))</f>
        <v>0.21893596554788497</v>
      </c>
      <c r="N50" s="286"/>
    </row>
    <row r="51" spans="1:14" s="266" customFormat="1" ht="44.25" x14ac:dyDescent="0.55000000000000004">
      <c r="A51" s="289" t="s">
        <v>49</v>
      </c>
      <c r="B51" s="753">
        <v>0</v>
      </c>
      <c r="C51" s="749">
        <f t="shared" si="0"/>
        <v>0</v>
      </c>
      <c r="D51" s="755">
        <v>0</v>
      </c>
      <c r="E51" s="750">
        <f t="shared" si="0"/>
        <v>0</v>
      </c>
      <c r="F51" s="774">
        <f t="shared" si="7"/>
        <v>0</v>
      </c>
      <c r="G51" s="752">
        <f>IF(ISBLANK(F51),"  ",IF(F76&gt;0,F51/F76,IF(F51&gt;0,1,0)))</f>
        <v>0</v>
      </c>
      <c r="H51" s="292">
        <v>0</v>
      </c>
      <c r="I51" s="58">
        <f t="shared" si="8"/>
        <v>0</v>
      </c>
      <c r="J51" s="70">
        <v>0</v>
      </c>
      <c r="K51" s="60">
        <f t="shared" si="9"/>
        <v>0</v>
      </c>
      <c r="L51" s="103">
        <f t="shared" si="10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293813</v>
      </c>
      <c r="E52" s="750">
        <f t="shared" si="0"/>
        <v>1</v>
      </c>
      <c r="F52" s="777">
        <f t="shared" si="7"/>
        <v>293813</v>
      </c>
      <c r="G52" s="752">
        <f>IF(ISBLANK(F52),"  ",IF(F76&gt;0,F52/F76,IF(F52&gt;0,1,0)))</f>
        <v>1.7956858996611695E-2</v>
      </c>
      <c r="H52" s="105">
        <v>0</v>
      </c>
      <c r="I52" s="58">
        <f t="shared" si="8"/>
        <v>0</v>
      </c>
      <c r="J52" s="106">
        <v>293813</v>
      </c>
      <c r="K52" s="60">
        <f t="shared" si="9"/>
        <v>1</v>
      </c>
      <c r="L52" s="107">
        <f t="shared" si="10"/>
        <v>293813</v>
      </c>
      <c r="M52" s="62">
        <f>IF(ISBLANK(L52),"  ",IF(L76&gt;0,L52/L76,IF(L52&gt;0,1,0)))</f>
        <v>1.7192411495327797E-2</v>
      </c>
      <c r="N52" s="286"/>
    </row>
    <row r="53" spans="1:14" s="266" customFormat="1" ht="44.25" x14ac:dyDescent="0.55000000000000004">
      <c r="A53" s="104" t="s">
        <v>51</v>
      </c>
      <c r="B53" s="775">
        <v>125920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125920</v>
      </c>
      <c r="G53" s="752">
        <f>IF(ISBLANK(F53),"  ",IF(F76&gt;0,F53/F76,IF(F53&gt;0,1,0)))</f>
        <v>7.6958054437800388E-3</v>
      </c>
      <c r="H53" s="105">
        <v>126000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126000</v>
      </c>
      <c r="M53" s="62">
        <f>IF(ISBLANK(L53),"  ",IF(L76&gt;0,L53/L76,IF(L53&gt;0,1,0)))</f>
        <v>7.372865899096713E-3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229291</v>
      </c>
      <c r="C55" s="749">
        <f t="shared" si="0"/>
        <v>0.20276704309300414</v>
      </c>
      <c r="D55" s="755">
        <v>901519</v>
      </c>
      <c r="E55" s="750">
        <f t="shared" si="0"/>
        <v>3.8858577586206895</v>
      </c>
      <c r="F55" s="774">
        <f t="shared" si="7"/>
        <v>1130810</v>
      </c>
      <c r="G55" s="752">
        <f>IF(ISBLANK(F55),"  ",IF(F76&gt;0,F55/F76,IF(F55&gt;0,1,0)))</f>
        <v>6.9111290929803892E-2</v>
      </c>
      <c r="H55" s="292">
        <v>232000</v>
      </c>
      <c r="I55" s="58">
        <f t="shared" si="8"/>
        <v>0.2046723522058298</v>
      </c>
      <c r="J55" s="70">
        <v>901519</v>
      </c>
      <c r="K55" s="60">
        <f t="shared" si="9"/>
        <v>0.7953276477941702</v>
      </c>
      <c r="L55" s="103">
        <f t="shared" si="10"/>
        <v>1133519</v>
      </c>
      <c r="M55" s="62">
        <f>IF(ISBLANK(L55),"  ",IF(L76&gt;0,L55/L76,IF(L55&gt;0,1,0)))</f>
        <v>6.6327647468874651E-2</v>
      </c>
      <c r="N55" s="286"/>
    </row>
    <row r="56" spans="1:14" s="268" customFormat="1" ht="45" x14ac:dyDescent="0.6">
      <c r="A56" s="299" t="s">
        <v>54</v>
      </c>
      <c r="B56" s="778">
        <v>3280471</v>
      </c>
      <c r="C56" s="766">
        <f t="shared" si="0"/>
        <v>0.71833505957164467</v>
      </c>
      <c r="D56" s="770">
        <v>1286299</v>
      </c>
      <c r="E56" s="767">
        <f t="shared" si="0"/>
        <v>0.32088636851793689</v>
      </c>
      <c r="F56" s="779">
        <f>F55+F53+F52+F51+F50+F54</f>
        <v>4566770</v>
      </c>
      <c r="G56" s="768">
        <f>IF(ISBLANK(F56),"  ",IF(F76&gt;0,F56/F76,IF(F56&gt;0,1,0)))</f>
        <v>0.27910557041368622</v>
      </c>
      <c r="H56" s="300">
        <v>4008581</v>
      </c>
      <c r="I56" s="81">
        <f t="shared" si="8"/>
        <v>0.75706739340646056</v>
      </c>
      <c r="J56" s="92">
        <v>1286299</v>
      </c>
      <c r="K56" s="84">
        <f t="shared" si="9"/>
        <v>0.24293260659353941</v>
      </c>
      <c r="L56" s="103">
        <f t="shared" si="10"/>
        <v>5294880</v>
      </c>
      <c r="M56" s="83">
        <f>IF(ISBLANK(L56),"  ",IF(L76&gt;0,L56/L76,IF(L56&gt;0,1,0)))</f>
        <v>0.30982889041118417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493665</v>
      </c>
      <c r="E60" s="750">
        <f t="shared" si="0"/>
        <v>1</v>
      </c>
      <c r="F60" s="764">
        <f t="shared" si="11"/>
        <v>493665</v>
      </c>
      <c r="G60" s="752">
        <f>IF(ISBLANK(F60),"  ",IF(F76&gt;0,F60/F76,IF(F60&gt;0,1,0)))</f>
        <v>3.0171138773853818E-2</v>
      </c>
      <c r="H60" s="294">
        <v>0</v>
      </c>
      <c r="I60" s="58">
        <f t="shared" si="8"/>
        <v>0</v>
      </c>
      <c r="J60" s="78">
        <v>493665</v>
      </c>
      <c r="K60" s="60">
        <f t="shared" si="9"/>
        <v>1</v>
      </c>
      <c r="L60" s="79">
        <f t="shared" si="10"/>
        <v>493665</v>
      </c>
      <c r="M60" s="62">
        <f>IF(ISBLANK(L60),"  ",IF(L76&gt;0,L60/L76,IF(L60&gt;0,1,0)))</f>
        <v>2.8886713048234751E-2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359051</v>
      </c>
      <c r="E63" s="750">
        <f t="shared" si="0"/>
        <v>1</v>
      </c>
      <c r="F63" s="747">
        <f t="shared" si="11"/>
        <v>359051</v>
      </c>
      <c r="G63" s="752">
        <f>IF(ISBLANK(F63),"  ",IF(F76&gt;0,F63/F76,IF(F63&gt;0,1,0)))</f>
        <v>2.1943985390681917E-2</v>
      </c>
      <c r="H63" s="290">
        <v>0</v>
      </c>
      <c r="I63" s="58">
        <f t="shared" si="8"/>
        <v>0</v>
      </c>
      <c r="J63" s="70">
        <v>359051</v>
      </c>
      <c r="K63" s="60">
        <f t="shared" si="9"/>
        <v>1</v>
      </c>
      <c r="L63" s="44">
        <f t="shared" si="10"/>
        <v>359051</v>
      </c>
      <c r="M63" s="62">
        <f>IF(ISBLANK(L63),"  ",IF(L76&gt;0,L63/L76,IF(L63&gt;0,1,0)))</f>
        <v>2.1009800586798206E-2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107192</v>
      </c>
      <c r="E65" s="750">
        <f t="shared" si="0"/>
        <v>1</v>
      </c>
      <c r="F65" s="747">
        <f t="shared" si="11"/>
        <v>107192</v>
      </c>
      <c r="G65" s="752">
        <f>IF(ISBLANK(F65),"  ",IF(F76&gt;0,F65/F76,IF(F65&gt;0,1,0)))</f>
        <v>6.5512132872432493E-3</v>
      </c>
      <c r="H65" s="290">
        <v>0</v>
      </c>
      <c r="I65" s="58">
        <f t="shared" si="8"/>
        <v>0</v>
      </c>
      <c r="J65" s="70">
        <v>107192</v>
      </c>
      <c r="K65" s="60">
        <f t="shared" si="9"/>
        <v>1</v>
      </c>
      <c r="L65" s="44">
        <f t="shared" si="10"/>
        <v>107192</v>
      </c>
      <c r="M65" s="62">
        <f>IF(ISBLANK(L65),"  ",IF(L76&gt;0,L65/L76,IF(L65&gt;0,1,0)))</f>
        <v>6.272319376634721E-3</v>
      </c>
      <c r="N65" s="286"/>
    </row>
    <row r="66" spans="1:14" s="266" customFormat="1" ht="44.25" x14ac:dyDescent="0.55000000000000004">
      <c r="A66" s="297" t="s">
        <v>64</v>
      </c>
      <c r="B66" s="738">
        <v>0</v>
      </c>
      <c r="C66" s="749">
        <f t="shared" si="0"/>
        <v>0</v>
      </c>
      <c r="D66" s="755">
        <v>0</v>
      </c>
      <c r="E66" s="750">
        <f t="shared" si="0"/>
        <v>0</v>
      </c>
      <c r="F66" s="747">
        <f t="shared" si="11"/>
        <v>0</v>
      </c>
      <c r="G66" s="752">
        <f>IF(ISBLANK(F66),"  ",IF(F76&gt;0,F66/F76,IF(F66&gt;0,1,0)))</f>
        <v>0</v>
      </c>
      <c r="H66" s="290">
        <v>0</v>
      </c>
      <c r="I66" s="58">
        <f t="shared" si="8"/>
        <v>0</v>
      </c>
      <c r="J66" s="70">
        <v>0</v>
      </c>
      <c r="K66" s="60">
        <f t="shared" si="9"/>
        <v>0</v>
      </c>
      <c r="L66" s="44">
        <f t="shared" si="10"/>
        <v>0</v>
      </c>
      <c r="M66" s="62">
        <f>IF(ISBLANK(L66),"  ",IF(L76&gt;0,L66/L76,IF(L66&gt;0,1,0)))</f>
        <v>0</v>
      </c>
      <c r="N66" s="286"/>
    </row>
    <row r="67" spans="1:14" s="268" customFormat="1" ht="45" x14ac:dyDescent="0.6">
      <c r="A67" s="301" t="s">
        <v>65</v>
      </c>
      <c r="B67" s="769">
        <v>3280471</v>
      </c>
      <c r="C67" s="766">
        <f t="shared" si="0"/>
        <v>0.59357013381275336</v>
      </c>
      <c r="D67" s="770">
        <v>2246207</v>
      </c>
      <c r="E67" s="767">
        <f t="shared" si="0"/>
        <v>0.56034965989211649</v>
      </c>
      <c r="F67" s="769">
        <f>F66+F65+F64+F63+F62+F61+F60+F59+F58+F57+F56</f>
        <v>5526678</v>
      </c>
      <c r="G67" s="768">
        <f>IF(ISBLANK(F67),"  ",IF(F76&gt;0,F67/F76,IF(F67&gt;0,1,0)))</f>
        <v>0.33777190786546518</v>
      </c>
      <c r="H67" s="298">
        <v>4008581</v>
      </c>
      <c r="I67" s="81">
        <f t="shared" si="8"/>
        <v>0.64088199312270855</v>
      </c>
      <c r="J67" s="92">
        <v>2246207</v>
      </c>
      <c r="K67" s="84">
        <f t="shared" si="9"/>
        <v>0.35911800687729145</v>
      </c>
      <c r="L67" s="298">
        <f>L66+L65+L64+L63+L62+L61+L60+L59+L58+L57+L56</f>
        <v>6254788</v>
      </c>
      <c r="M67" s="83">
        <f>IF(ISBLANK(L67),"  ",IF(L76&gt;0,L67/L76,IF(L67&gt;0,1,0)))</f>
        <v>0.36599772342285181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1476</v>
      </c>
      <c r="E69" s="681">
        <f t="shared" si="0"/>
        <v>1</v>
      </c>
      <c r="F69" s="693">
        <f>D69+B69</f>
        <v>1476</v>
      </c>
      <c r="G69" s="683">
        <f>IF(ISBLANK(F69),"  ",IF(F76&gt;0,F69/F76,IF(F69&gt;0,1,0)))</f>
        <v>9.020813877874315E-5</v>
      </c>
      <c r="H69" s="273">
        <v>0</v>
      </c>
      <c r="I69" s="52">
        <f>IF(ISBLANK(H69),"  ",IF(L69&gt;0,H69/L69,IF(H69&gt;0,1,0)))</f>
        <v>0</v>
      </c>
      <c r="J69" s="59">
        <v>1476</v>
      </c>
      <c r="K69" s="54">
        <f>IF(ISBLANK(J69),"  ",IF(L69&gt;0,J69/L69,IF(J69&gt;0,1,0)))</f>
        <v>1</v>
      </c>
      <c r="L69" s="68">
        <f>J69+H69</f>
        <v>1476</v>
      </c>
      <c r="M69" s="56">
        <f>IF(ISBLANK(L69),"  ",IF(L76&gt;0,L69/L76,IF(L69&gt;0,1,0)))</f>
        <v>8.6367857675132922E-5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3639198</v>
      </c>
      <c r="E72" s="681">
        <f t="shared" si="0"/>
        <v>1</v>
      </c>
      <c r="F72" s="693">
        <f>D72+B72</f>
        <v>3639198</v>
      </c>
      <c r="G72" s="683">
        <f>IF(ISBLANK(F72),"  ",IF(F76&gt;0,F72/F76,IF(F72&gt;0,1,0)))</f>
        <v>0.2224155001540139</v>
      </c>
      <c r="H72" s="273">
        <v>0</v>
      </c>
      <c r="I72" s="52">
        <f>IF(ISBLANK(H72),"  ",IF(L72&gt;0,H72/L72,IF(H72&gt;0,1,0)))</f>
        <v>0</v>
      </c>
      <c r="J72" s="59">
        <v>3639198</v>
      </c>
      <c r="K72" s="54">
        <f>IF(ISBLANK(J72),"  ",IF(L72&gt;0,J72/L72,IF(J72&gt;0,1,0)))</f>
        <v>1</v>
      </c>
      <c r="L72" s="68">
        <f>J72+H72</f>
        <v>3639198</v>
      </c>
      <c r="M72" s="56">
        <f>IF(ISBLANK(L72),"  ",IF(L76&gt;0,L72/L76,IF(L72&gt;0,1,0)))</f>
        <v>0.21294697487508699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1230519</v>
      </c>
      <c r="E73" s="750">
        <f t="shared" si="0"/>
        <v>1</v>
      </c>
      <c r="F73" s="747">
        <f>D73+B73</f>
        <v>1230519</v>
      </c>
      <c r="G73" s="752">
        <f>IF(ISBLANK(F73),"  ",IF(F76&gt;0,F73/F76,IF(F73&gt;0,1,0)))</f>
        <v>7.5205168510758966E-2</v>
      </c>
      <c r="H73" s="290">
        <v>0</v>
      </c>
      <c r="I73" s="58">
        <f>IF(ISBLANK(H73),"  ",IF(L73&gt;0,H73/L73,IF(H73&gt;0,1,0)))</f>
        <v>0</v>
      </c>
      <c r="J73" s="70">
        <v>1230519</v>
      </c>
      <c r="K73" s="60">
        <f>IF(ISBLANK(J73),"  ",IF(L73&gt;0,J73/L73,IF(J73&gt;0,1,0)))</f>
        <v>1</v>
      </c>
      <c r="L73" s="44">
        <f>J73+H73</f>
        <v>1230519</v>
      </c>
      <c r="M73" s="62">
        <f>IF(ISBLANK(L73),"  ",IF(L76&gt;0,L73/L76,IF(L73&gt;0,1,0)))</f>
        <v>7.2003583915004665E-2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4871193</v>
      </c>
      <c r="E74" s="767">
        <f t="shared" si="0"/>
        <v>1</v>
      </c>
      <c r="F74" s="779">
        <f>F73+F72+F71+F70+F69</f>
        <v>4871193</v>
      </c>
      <c r="G74" s="785">
        <f>IF(ISBLANK(F74),"  ",IF(F76&gt;0,F74/F76,IF(F74&gt;0,1,0)))</f>
        <v>0.29771087680355163</v>
      </c>
      <c r="H74" s="118">
        <v>0</v>
      </c>
      <c r="I74" s="81">
        <f>IF(ISBLANK(H74),"  ",IF(L74&gt;0,H74/L74,IF(H74&gt;0,1,0)))</f>
        <v>0</v>
      </c>
      <c r="J74" s="96">
        <v>4871193</v>
      </c>
      <c r="K74" s="84">
        <f>IF(ISBLANK(J74),"  ",IF(L74&gt;0,J74/L74,IF(J74&gt;0,1,0)))</f>
        <v>1</v>
      </c>
      <c r="L74" s="119">
        <f>L73+L72+L71+L70+L69</f>
        <v>4871193</v>
      </c>
      <c r="M74" s="83">
        <f>IF(ISBLANK(L74),"  ",IF(L76&gt;0,L74/L76,IF(L74&gt;0,1,0)))</f>
        <v>0.28503692664776675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9244760</v>
      </c>
      <c r="C76" s="829">
        <f t="shared" si="0"/>
        <v>0.56500853188087641</v>
      </c>
      <c r="D76" s="830">
        <v>7117400</v>
      </c>
      <c r="E76" s="831">
        <f>IF(ISBLANK(D76),"  ",IF(F76&gt;0,D76/F76,IF(D76&gt;0,1,0)))</f>
        <v>0.43499146811912365</v>
      </c>
      <c r="F76" s="830">
        <f>F74+F67+F47+F40+F48+F75</f>
        <v>16362160</v>
      </c>
      <c r="G76" s="832">
        <f>IF(ISBLANK(F76),"  ",IF(F76&gt;0,F76/F76,IF(F76&gt;0,1,0)))</f>
        <v>1</v>
      </c>
      <c r="H76" s="122">
        <v>9972291</v>
      </c>
      <c r="I76" s="123">
        <f>IF(ISBLANK(H76),"  ",IF(L76&gt;0,H76/L76,IF(H76&gt;0,1,0)))</f>
        <v>0.58352670039499255</v>
      </c>
      <c r="J76" s="122">
        <v>7117400</v>
      </c>
      <c r="K76" s="124">
        <f>IF(ISBLANK(J76),"  ",IF(L76&gt;0,J76/L76,IF(J76&gt;0,1,0)))</f>
        <v>0.41647329960500751</v>
      </c>
      <c r="L76" s="122">
        <f>L74+L67+L47+L40+L48+L75</f>
        <v>17089691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37" zoomScale="30" zoomScaleNormal="30" workbookViewId="0">
      <selection activeCell="D13" sqref="D13:D7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118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1525077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1525077</v>
      </c>
      <c r="G13" s="683">
        <f>IF(ISBLANK(F13),"  ",IF(F76&gt;0,F13/F76,IF(F13&gt;0,1,0)))</f>
        <v>9.4800542890635289E-2</v>
      </c>
      <c r="H13" s="9">
        <v>2951984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2951984</v>
      </c>
      <c r="M13" s="56">
        <f>IF(ISBLANK(L13),"  ",IF(L76&gt;0,L13/L76,IF(L13&gt;0,1,0)))</f>
        <v>0.17618536328580323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1225645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1225645</v>
      </c>
      <c r="G15" s="757">
        <f>IF(ISBLANK(F15),"  ",IF(F77&gt;0,F15/F77,IF(F15&gt;0,1,0)))</f>
        <v>1</v>
      </c>
      <c r="H15" s="292">
        <v>135868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135868</v>
      </c>
      <c r="M15" s="66">
        <f>IF(ISBLANK(L15),"  ",IF(L76&gt;0,L15/L76,IF(L15&gt;0,1,0)))</f>
        <v>8.109106600481409E-3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129064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129064</v>
      </c>
      <c r="G17" s="752">
        <f>IF(ISBLANK(F17),"  ",IF(F76&gt;0,F17/F76,IF(F17&gt;0,1,0)))</f>
        <v>8.0227668948105266E-3</v>
      </c>
      <c r="H17" s="290">
        <v>135868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135868</v>
      </c>
      <c r="M17" s="62">
        <f>IF(ISBLANK(L17),"  ",IF(L76&gt;0,L17/L76,IF(L17&gt;0,1,0)))</f>
        <v>8.109106600481409E-3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1096581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1096581</v>
      </c>
      <c r="G34" s="752">
        <f>IF(ISBLANK(F34),"  ",IF(F76&gt;0,F34/F76,IF(F34&gt;0,1,0)))</f>
        <v>6.8164737992610039E-2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2750722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2750722</v>
      </c>
      <c r="G40" s="768">
        <f>IF(ISBLANK(F40),"  ",IF(F76&gt;0,F40/F76,IF(F40&gt;0,1,0)))</f>
        <v>0.17098804777805585</v>
      </c>
      <c r="H40" s="295">
        <v>3087852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3087852</v>
      </c>
      <c r="M40" s="83">
        <f>IF(ISBLANK(L40),"  ",IF(L76&gt;0,L40/L76,IF(L40&gt;0,1,0)))</f>
        <v>0.18429446988628462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4669930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4669930</v>
      </c>
      <c r="G50" s="683">
        <f>IF(ISBLANK(F50),"  ",IF(F76&gt;0,F50/F76,IF(F50&gt;0,1,0)))</f>
        <v>0.29028822758540351</v>
      </c>
      <c r="H50" s="98">
        <v>5105138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5105138</v>
      </c>
      <c r="M50" s="56">
        <f>IF(ISBLANK(L50),"  ",IF(L76&gt;0,L50/L76,IF(L50&gt;0,1,0)))</f>
        <v>0.30469358680607989</v>
      </c>
      <c r="N50" s="286"/>
    </row>
    <row r="51" spans="1:14" s="266" customFormat="1" ht="44.25" x14ac:dyDescent="0.55000000000000004">
      <c r="A51" s="289" t="s">
        <v>49</v>
      </c>
      <c r="B51" s="753">
        <v>237336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237336</v>
      </c>
      <c r="G51" s="752">
        <f>IF(ISBLANK(F51),"  ",IF(F76&gt;0,F51/F76,IF(F51&gt;0,1,0)))</f>
        <v>1.4753079121573413E-2</v>
      </c>
      <c r="H51" s="292">
        <v>250000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250000</v>
      </c>
      <c r="M51" s="62">
        <f>IF(ISBLANK(L51),"  ",IF(L76&gt;0,L51/L76,IF(L51&gt;0,1,0)))</f>
        <v>1.4920928033976743E-2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287632</v>
      </c>
      <c r="E52" s="750">
        <f t="shared" si="0"/>
        <v>1</v>
      </c>
      <c r="F52" s="777">
        <f t="shared" si="7"/>
        <v>287632</v>
      </c>
      <c r="G52" s="752">
        <f>IF(ISBLANK(F52),"  ",IF(F76&gt;0,F52/F76,IF(F52&gt;0,1,0)))</f>
        <v>1.7879536412075722E-2</v>
      </c>
      <c r="H52" s="105">
        <v>0</v>
      </c>
      <c r="I52" s="58">
        <f t="shared" si="8"/>
        <v>0</v>
      </c>
      <c r="J52" s="106">
        <v>295000</v>
      </c>
      <c r="K52" s="60">
        <f t="shared" si="9"/>
        <v>1</v>
      </c>
      <c r="L52" s="107">
        <f t="shared" si="10"/>
        <v>295000</v>
      </c>
      <c r="M52" s="62">
        <f>IF(ISBLANK(L52),"  ",IF(L76&gt;0,L52/L76,IF(L52&gt;0,1,0)))</f>
        <v>1.7606695080092556E-2</v>
      </c>
      <c r="N52" s="286"/>
    </row>
    <row r="53" spans="1:14" s="266" customFormat="1" ht="44.25" x14ac:dyDescent="0.55000000000000004">
      <c r="A53" s="104" t="s">
        <v>51</v>
      </c>
      <c r="B53" s="775">
        <v>124638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124638</v>
      </c>
      <c r="G53" s="752">
        <f>IF(ISBLANK(F53),"  ",IF(F76&gt;0,F53/F76,IF(F53&gt;0,1,0)))</f>
        <v>7.7476416369816085E-3</v>
      </c>
      <c r="H53" s="105">
        <v>130000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130000</v>
      </c>
      <c r="M53" s="62">
        <f>IF(ISBLANK(L53),"  ",IF(L76&gt;0,L53/L76,IF(L53&gt;0,1,0)))</f>
        <v>7.7588825776679065E-3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148928</v>
      </c>
      <c r="C55" s="749">
        <f t="shared" si="0"/>
        <v>0.22151817773454349</v>
      </c>
      <c r="D55" s="755">
        <v>523378</v>
      </c>
      <c r="E55" s="750">
        <f t="shared" si="0"/>
        <v>3.3766322580645163</v>
      </c>
      <c r="F55" s="774">
        <f t="shared" si="7"/>
        <v>672306</v>
      </c>
      <c r="G55" s="752">
        <f>IF(ISBLANK(F55),"  ",IF(F76&gt;0,F55/F76,IF(F55&gt;0,1,0)))</f>
        <v>4.1791315316296457E-2</v>
      </c>
      <c r="H55" s="292">
        <v>155000</v>
      </c>
      <c r="I55" s="58">
        <f t="shared" si="8"/>
        <v>0.22398843930635839</v>
      </c>
      <c r="J55" s="70">
        <v>537000</v>
      </c>
      <c r="K55" s="60">
        <f t="shared" si="9"/>
        <v>0.77601156069364163</v>
      </c>
      <c r="L55" s="103">
        <f t="shared" si="10"/>
        <v>692000</v>
      </c>
      <c r="M55" s="62">
        <f>IF(ISBLANK(L55),"  ",IF(L76&gt;0,L55/L76,IF(L55&gt;0,1,0)))</f>
        <v>4.1301128798047627E-2</v>
      </c>
      <c r="N55" s="286"/>
    </row>
    <row r="56" spans="1:14" s="268" customFormat="1" ht="45" x14ac:dyDescent="0.6">
      <c r="A56" s="299" t="s">
        <v>54</v>
      </c>
      <c r="B56" s="778">
        <v>5180832</v>
      </c>
      <c r="C56" s="766">
        <f t="shared" si="0"/>
        <v>0.86464763256441013</v>
      </c>
      <c r="D56" s="770">
        <v>811010</v>
      </c>
      <c r="E56" s="767">
        <f t="shared" si="0"/>
        <v>0.1437925809616715</v>
      </c>
      <c r="F56" s="779">
        <f>F55+F53+F52+F51+F50+F54</f>
        <v>5991842</v>
      </c>
      <c r="G56" s="768">
        <f>IF(ISBLANK(F56),"  ",IF(F76&gt;0,F56/F76,IF(F56&gt;0,1,0)))</f>
        <v>0.3724598000723307</v>
      </c>
      <c r="H56" s="300">
        <v>5640138</v>
      </c>
      <c r="I56" s="81">
        <f t="shared" si="8"/>
        <v>0.871448970958283</v>
      </c>
      <c r="J56" s="92">
        <v>832000</v>
      </c>
      <c r="K56" s="84">
        <f t="shared" si="9"/>
        <v>0.12855102904171697</v>
      </c>
      <c r="L56" s="103">
        <f t="shared" si="10"/>
        <v>6472138</v>
      </c>
      <c r="M56" s="83">
        <f>IF(ISBLANK(L56),"  ",IF(L76&gt;0,L56/L76,IF(L56&gt;0,1,0)))</f>
        <v>0.38628122129586467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2298100</v>
      </c>
      <c r="E60" s="750">
        <f t="shared" si="0"/>
        <v>1</v>
      </c>
      <c r="F60" s="764">
        <f t="shared" si="11"/>
        <v>2298100</v>
      </c>
      <c r="G60" s="752">
        <f>IF(ISBLANK(F60),"  ",IF(F76&gt;0,F60/F76,IF(F60&gt;0,1,0)))</f>
        <v>0.1428525429319103</v>
      </c>
      <c r="H60" s="294">
        <v>0</v>
      </c>
      <c r="I60" s="58">
        <f t="shared" si="8"/>
        <v>0</v>
      </c>
      <c r="J60" s="78">
        <v>2000000</v>
      </c>
      <c r="K60" s="60">
        <f t="shared" si="9"/>
        <v>1</v>
      </c>
      <c r="L60" s="79">
        <f t="shared" si="10"/>
        <v>2000000</v>
      </c>
      <c r="M60" s="62">
        <f>IF(ISBLANK(L60),"  ",IF(L76&gt;0,L60/L76,IF(L60&gt;0,1,0)))</f>
        <v>0.11936742427181395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41752</v>
      </c>
      <c r="E63" s="750">
        <f t="shared" si="0"/>
        <v>1</v>
      </c>
      <c r="F63" s="747">
        <f t="shared" si="11"/>
        <v>41752</v>
      </c>
      <c r="G63" s="752">
        <f>IF(ISBLANK(F63),"  ",IF(F76&gt;0,F63/F76,IF(F63&gt;0,1,0)))</f>
        <v>2.5953524095962397E-3</v>
      </c>
      <c r="H63" s="290">
        <v>0</v>
      </c>
      <c r="I63" s="58">
        <f t="shared" si="8"/>
        <v>0</v>
      </c>
      <c r="J63" s="70">
        <v>45000</v>
      </c>
      <c r="K63" s="60">
        <f t="shared" si="9"/>
        <v>1</v>
      </c>
      <c r="L63" s="44">
        <f t="shared" si="10"/>
        <v>45000</v>
      </c>
      <c r="M63" s="62">
        <f>IF(ISBLANK(L63),"  ",IF(L76&gt;0,L63/L76,IF(L63&gt;0,1,0)))</f>
        <v>2.6857670461158138E-3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129998</v>
      </c>
      <c r="E65" s="750">
        <f t="shared" si="0"/>
        <v>1</v>
      </c>
      <c r="F65" s="747">
        <f t="shared" si="11"/>
        <v>129998</v>
      </c>
      <c r="G65" s="752">
        <f>IF(ISBLANK(F65),"  ",IF(F76&gt;0,F65/F76,IF(F65&gt;0,1,0)))</f>
        <v>8.0808254105837318E-3</v>
      </c>
      <c r="H65" s="290">
        <v>0</v>
      </c>
      <c r="I65" s="58">
        <f t="shared" si="8"/>
        <v>0</v>
      </c>
      <c r="J65" s="70">
        <v>175000</v>
      </c>
      <c r="K65" s="60">
        <f t="shared" si="9"/>
        <v>1</v>
      </c>
      <c r="L65" s="44">
        <f t="shared" si="10"/>
        <v>175000</v>
      </c>
      <c r="M65" s="62">
        <f>IF(ISBLANK(L65),"  ",IF(L76&gt;0,L65/L76,IF(L65&gt;0,1,0)))</f>
        <v>1.0444649623783721E-2</v>
      </c>
      <c r="N65" s="286"/>
    </row>
    <row r="66" spans="1:14" s="266" customFormat="1" ht="44.25" x14ac:dyDescent="0.55000000000000004">
      <c r="A66" s="297" t="s">
        <v>64</v>
      </c>
      <c r="B66" s="738">
        <v>89306</v>
      </c>
      <c r="C66" s="749">
        <f t="shared" si="0"/>
        <v>1</v>
      </c>
      <c r="D66" s="755">
        <v>0</v>
      </c>
      <c r="E66" s="750">
        <f t="shared" si="0"/>
        <v>0</v>
      </c>
      <c r="F66" s="747">
        <f t="shared" si="11"/>
        <v>89306</v>
      </c>
      <c r="G66" s="752">
        <f>IF(ISBLANK(F66),"  ",IF(F76&gt;0,F66/F76,IF(F66&gt;0,1,0)))</f>
        <v>5.5513638218864193E-3</v>
      </c>
      <c r="H66" s="290">
        <v>75000</v>
      </c>
      <c r="I66" s="58">
        <f t="shared" si="8"/>
        <v>1</v>
      </c>
      <c r="J66" s="70">
        <v>0</v>
      </c>
      <c r="K66" s="60">
        <f t="shared" si="9"/>
        <v>0</v>
      </c>
      <c r="L66" s="44">
        <f t="shared" si="10"/>
        <v>75000</v>
      </c>
      <c r="M66" s="62">
        <f>IF(ISBLANK(L66),"  ",IF(L76&gt;0,L66/L76,IF(L66&gt;0,1,0)))</f>
        <v>4.476278410193023E-3</v>
      </c>
      <c r="N66" s="286"/>
    </row>
    <row r="67" spans="1:14" s="268" customFormat="1" ht="45" x14ac:dyDescent="0.6">
      <c r="A67" s="301" t="s">
        <v>65</v>
      </c>
      <c r="B67" s="769">
        <v>5270138</v>
      </c>
      <c r="C67" s="766">
        <f t="shared" si="0"/>
        <v>0.61631846949326852</v>
      </c>
      <c r="D67" s="770">
        <v>3280860</v>
      </c>
      <c r="E67" s="767">
        <f t="shared" si="0"/>
        <v>0.57406487822341301</v>
      </c>
      <c r="F67" s="769">
        <f>F66+F65+F64+F63+F62+F61+F60+F59+F58+F57+F56</f>
        <v>8550998</v>
      </c>
      <c r="G67" s="768">
        <f>IF(ISBLANK(F67),"  ",IF(F76&gt;0,F67/F76,IF(F67&gt;0,1,0)))</f>
        <v>0.53153988464630741</v>
      </c>
      <c r="H67" s="298">
        <v>5715138</v>
      </c>
      <c r="I67" s="81">
        <f t="shared" si="8"/>
        <v>0.65188183418579704</v>
      </c>
      <c r="J67" s="92">
        <v>3052000</v>
      </c>
      <c r="K67" s="84">
        <f t="shared" si="9"/>
        <v>0.34811816581420302</v>
      </c>
      <c r="L67" s="298">
        <f>L66+L65+L64+L63+L62+L61+L60+L59+L58+L57+L56</f>
        <v>8767138</v>
      </c>
      <c r="M67" s="83">
        <f>IF(ISBLANK(L67),"  ",IF(L76&gt;0,L67/L76,IF(L67&gt;0,1,0)))</f>
        <v>0.52325534064777124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4179165</v>
      </c>
      <c r="E72" s="681">
        <f t="shared" si="0"/>
        <v>1</v>
      </c>
      <c r="F72" s="693">
        <f>D72+B72</f>
        <v>4179165</v>
      </c>
      <c r="G72" s="683">
        <f>IF(ISBLANK(F72),"  ",IF(F76&gt;0,F72/F76,IF(F72&gt;0,1,0)))</f>
        <v>0.25978170992647703</v>
      </c>
      <c r="H72" s="273">
        <v>0</v>
      </c>
      <c r="I72" s="52">
        <f>IF(ISBLANK(H72),"  ",IF(L72&gt;0,H72/L72,IF(H72&gt;0,1,0)))</f>
        <v>0</v>
      </c>
      <c r="J72" s="59">
        <v>4300000</v>
      </c>
      <c r="K72" s="54">
        <f>IF(ISBLANK(J72),"  ",IF(L72&gt;0,J72/L72,IF(J72&gt;0,1,0)))</f>
        <v>1</v>
      </c>
      <c r="L72" s="68">
        <f>J72+H72</f>
        <v>4300000</v>
      </c>
      <c r="M72" s="56">
        <f>IF(ISBLANK(L72),"  ",IF(L76&gt;0,L72/L76,IF(L72&gt;0,1,0)))</f>
        <v>0.25663996218439999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606333</v>
      </c>
      <c r="E73" s="750">
        <f t="shared" si="0"/>
        <v>1</v>
      </c>
      <c r="F73" s="747">
        <f>D73+B73</f>
        <v>606333</v>
      </c>
      <c r="G73" s="752">
        <f>IF(ISBLANK(F73),"  ",IF(F76&gt;0,F73/F76,IF(F73&gt;0,1,0)))</f>
        <v>3.7690357649159727E-2</v>
      </c>
      <c r="H73" s="290">
        <v>0</v>
      </c>
      <c r="I73" s="58">
        <f>IF(ISBLANK(H73),"  ",IF(L73&gt;0,H73/L73,IF(H73&gt;0,1,0)))</f>
        <v>0</v>
      </c>
      <c r="J73" s="70">
        <v>600000</v>
      </c>
      <c r="K73" s="60">
        <f>IF(ISBLANK(J73),"  ",IF(L73&gt;0,J73/L73,IF(J73&gt;0,1,0)))</f>
        <v>1</v>
      </c>
      <c r="L73" s="44">
        <f>J73+H73</f>
        <v>600000</v>
      </c>
      <c r="M73" s="62">
        <f>IF(ISBLANK(L73),"  ",IF(L76&gt;0,L73/L76,IF(L73&gt;0,1,0)))</f>
        <v>3.5810227281544184E-2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4785498</v>
      </c>
      <c r="E74" s="767">
        <f t="shared" si="0"/>
        <v>1</v>
      </c>
      <c r="F74" s="779">
        <f>F73+F72+F71+F70+F69</f>
        <v>4785498</v>
      </c>
      <c r="G74" s="785">
        <f>IF(ISBLANK(F74),"  ",IF(F76&gt;0,F74/F76,IF(F74&gt;0,1,0)))</f>
        <v>0.29747206757563677</v>
      </c>
      <c r="H74" s="118">
        <v>0</v>
      </c>
      <c r="I74" s="81">
        <f>IF(ISBLANK(H74),"  ",IF(L74&gt;0,H74/L74,IF(H74&gt;0,1,0)))</f>
        <v>0</v>
      </c>
      <c r="J74" s="96">
        <v>4900000</v>
      </c>
      <c r="K74" s="84">
        <f>IF(ISBLANK(J74),"  ",IF(L74&gt;0,J74/L74,IF(J74&gt;0,1,0)))</f>
        <v>1</v>
      </c>
      <c r="L74" s="119">
        <f>L73+L72+L71+L70+L69</f>
        <v>4900000</v>
      </c>
      <c r="M74" s="83">
        <f>IF(ISBLANK(L74),"  ",IF(L76&gt;0,L74/L76,IF(L74&gt;0,1,0)))</f>
        <v>0.2924501894659442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8020860</v>
      </c>
      <c r="C76" s="829">
        <f t="shared" si="0"/>
        <v>0.49858589595789649</v>
      </c>
      <c r="D76" s="830">
        <v>8066358</v>
      </c>
      <c r="E76" s="831">
        <f>IF(ISBLANK(D76),"  ",IF(F76&gt;0,D76/F76,IF(D76&gt;0,1,0)))</f>
        <v>0.50141410404210351</v>
      </c>
      <c r="F76" s="830">
        <f>F74+F67+F47+F40+F48+F75</f>
        <v>16087218</v>
      </c>
      <c r="G76" s="832">
        <f>IF(ISBLANK(F76),"  ",IF(F76&gt;0,F76/F76,IF(F76&gt;0,1,0)))</f>
        <v>1</v>
      </c>
      <c r="H76" s="122">
        <v>8802990</v>
      </c>
      <c r="I76" s="123">
        <f>IF(ISBLANK(H76),"  ",IF(L76&gt;0,H76/L76,IF(H76&gt;0,1,0)))</f>
        <v>0.52539512109526776</v>
      </c>
      <c r="J76" s="122">
        <v>7952000</v>
      </c>
      <c r="K76" s="124">
        <f>IF(ISBLANK(J76),"  ",IF(L76&gt;0,J76/L76,IF(J76&gt;0,1,0)))</f>
        <v>0.47460487890473224</v>
      </c>
      <c r="L76" s="122">
        <f>L74+L67+L47+L40+L48+L75</f>
        <v>16754990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zoomScale="30" zoomScaleNormal="30" workbookViewId="0">
      <selection activeCell="D13" sqref="D13:D7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8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102</v>
      </c>
      <c r="L1" s="9"/>
      <c r="M1" s="8"/>
      <c r="N1" s="131"/>
      <c r="O1" s="131"/>
      <c r="P1" s="131"/>
      <c r="Q1" s="131"/>
      <c r="R1" s="131"/>
    </row>
    <row r="2" spans="1:18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  <c r="N2" s="131"/>
      <c r="O2" s="131"/>
      <c r="P2" s="131"/>
      <c r="Q2" s="131"/>
      <c r="R2" s="131"/>
    </row>
    <row r="3" spans="1:18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131"/>
      <c r="O3" s="131"/>
      <c r="P3" s="131"/>
      <c r="Q3" s="131"/>
      <c r="R3" s="131"/>
    </row>
    <row r="4" spans="1:18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8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8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8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8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8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8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8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8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8" s="275" customFormat="1" ht="44.25" x14ac:dyDescent="0.55000000000000004">
      <c r="A13" s="51" t="s">
        <v>13</v>
      </c>
      <c r="B13" s="652">
        <v>4609197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4609197</v>
      </c>
      <c r="G13" s="683">
        <f>IF(ISBLANK(F13),"  ",IF(F76&gt;0,F13/F76,IF(F13&gt;0,1,0)))</f>
        <v>0.14659636490903366</v>
      </c>
      <c r="H13" s="9">
        <v>7901568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7901568</v>
      </c>
      <c r="M13" s="56">
        <f>IF(ISBLANK(L13),"  ",IF(L76&gt;0,L13/L76,IF(L13&gt;0,1,0)))</f>
        <v>0.25949436948205645</v>
      </c>
      <c r="N13" s="57"/>
    </row>
    <row r="14" spans="1:18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8" s="266" customFormat="1" ht="44.25" x14ac:dyDescent="0.55000000000000004">
      <c r="A15" s="289" t="s">
        <v>15</v>
      </c>
      <c r="B15" s="753">
        <v>3711205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3711205</v>
      </c>
      <c r="G15" s="757">
        <f>IF(ISBLANK(F15),"  ",IF(F77&gt;0,F15/F77,IF(F15&gt;0,1,0)))</f>
        <v>1</v>
      </c>
      <c r="H15" s="292">
        <v>417972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417972</v>
      </c>
      <c r="M15" s="66">
        <f>IF(ISBLANK(L15),"  ",IF(L76&gt;0,L15/L76,IF(L15&gt;0,1,0)))</f>
        <v>1.3726564221323427E-2</v>
      </c>
      <c r="N15" s="286"/>
    </row>
    <row r="16" spans="1:18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397041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397041</v>
      </c>
      <c r="G17" s="752">
        <f>IF(ISBLANK(F17),"  ",IF(F76&gt;0,F17/F76,IF(F17&gt;0,1,0)))</f>
        <v>1.2627962597356468E-2</v>
      </c>
      <c r="H17" s="290">
        <v>417972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417972</v>
      </c>
      <c r="M17" s="62">
        <f>IF(ISBLANK(L17),"  ",IF(L76&gt;0,L17/L76,IF(L17&gt;0,1,0)))</f>
        <v>1.3726564221323427E-2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3314164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3314164</v>
      </c>
      <c r="G34" s="752">
        <f>IF(ISBLANK(F34),"  ",IF(F76&gt;0,F34/F76,IF(F34&gt;0,1,0)))</f>
        <v>0.10540760030703454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8320402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8320402</v>
      </c>
      <c r="G40" s="768">
        <f>IF(ISBLANK(F40),"  ",IF(F76&gt;0,F40/F76,IF(F40&gt;0,1,0)))</f>
        <v>0.26463192781342465</v>
      </c>
      <c r="H40" s="295">
        <v>8319540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8319540</v>
      </c>
      <c r="M40" s="83">
        <f>IF(ISBLANK(L40),"  ",IF(L76&gt;0,L40/L76,IF(L40&gt;0,1,0)))</f>
        <v>0.27322093370337985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7873271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7873271</v>
      </c>
      <c r="G50" s="683">
        <f>IF(ISBLANK(F50),"  ",IF(F76&gt;0,F50/F76,IF(F50&gt;0,1,0)))</f>
        <v>0.25041084348178488</v>
      </c>
      <c r="H50" s="98">
        <v>9615332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9615332</v>
      </c>
      <c r="M50" s="56">
        <f>IF(ISBLANK(L50),"  ",IF(L76&gt;0,L50/L76,IF(L50&gt;0,1,0)))</f>
        <v>0.31577587065005841</v>
      </c>
      <c r="N50" s="286"/>
    </row>
    <row r="51" spans="1:14" s="266" customFormat="1" ht="44.25" x14ac:dyDescent="0.55000000000000004">
      <c r="A51" s="289" t="s">
        <v>49</v>
      </c>
      <c r="B51" s="753">
        <v>45213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45213</v>
      </c>
      <c r="G51" s="752">
        <f>IF(ISBLANK(F51),"  ",IF(F76&gt;0,F51/F76,IF(F51&gt;0,1,0)))</f>
        <v>1.4380078453214604E-3</v>
      </c>
      <c r="H51" s="292">
        <v>45000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45000</v>
      </c>
      <c r="M51" s="62">
        <f>IF(ISBLANK(L51),"  ",IF(L76&gt;0,L51/L76,IF(L51&gt;0,1,0)))</f>
        <v>1.4778391613781644E-3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478881</v>
      </c>
      <c r="E52" s="750">
        <f t="shared" si="0"/>
        <v>1</v>
      </c>
      <c r="F52" s="777">
        <f t="shared" si="7"/>
        <v>478881</v>
      </c>
      <c r="G52" s="752">
        <f>IF(ISBLANK(F52),"  ",IF(F76&gt;0,F52/F76,IF(F52&gt;0,1,0)))</f>
        <v>1.5230898966566835E-2</v>
      </c>
      <c r="H52" s="105">
        <v>0</v>
      </c>
      <c r="I52" s="58">
        <f t="shared" si="8"/>
        <v>0</v>
      </c>
      <c r="J52" s="106">
        <v>478000</v>
      </c>
      <c r="K52" s="60">
        <f t="shared" si="9"/>
        <v>1</v>
      </c>
      <c r="L52" s="107">
        <f t="shared" si="10"/>
        <v>478000</v>
      </c>
      <c r="M52" s="62">
        <f>IF(ISBLANK(L52),"  ",IF(L76&gt;0,L52/L76,IF(L52&gt;0,1,0)))</f>
        <v>1.5697935980861392E-2</v>
      </c>
      <c r="N52" s="286"/>
    </row>
    <row r="53" spans="1:14" s="266" customFormat="1" ht="44.25" x14ac:dyDescent="0.55000000000000004">
      <c r="A53" s="104" t="s">
        <v>51</v>
      </c>
      <c r="B53" s="775">
        <v>205294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205294</v>
      </c>
      <c r="G53" s="752">
        <f>IF(ISBLANK(F53),"  ",IF(F76&gt;0,F53/F76,IF(F53&gt;0,1,0)))</f>
        <v>6.5294137216602285E-3</v>
      </c>
      <c r="H53" s="105">
        <v>205000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205000</v>
      </c>
      <c r="M53" s="62">
        <f>IF(ISBLANK(L53),"  ",IF(L76&gt;0,L53/L76,IF(L53&gt;0,1,0)))</f>
        <v>6.7323784018338603E-3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369692</v>
      </c>
      <c r="C55" s="749">
        <f t="shared" si="0"/>
        <v>0.22985878642877394</v>
      </c>
      <c r="D55" s="755">
        <v>1238652</v>
      </c>
      <c r="E55" s="750">
        <f t="shared" si="0"/>
        <v>3.3567804878048779</v>
      </c>
      <c r="F55" s="774">
        <f t="shared" si="7"/>
        <v>1608344</v>
      </c>
      <c r="G55" s="752">
        <f>IF(ISBLANK(F55),"  ",IF(F76&gt;0,F55/F76,IF(F55&gt;0,1,0)))</f>
        <v>5.1153679029829889E-2</v>
      </c>
      <c r="H55" s="292">
        <v>369000</v>
      </c>
      <c r="I55" s="58">
        <f t="shared" si="8"/>
        <v>0.2293349906774394</v>
      </c>
      <c r="J55" s="70">
        <v>1240000</v>
      </c>
      <c r="K55" s="60">
        <f t="shared" si="9"/>
        <v>0.77066500932256055</v>
      </c>
      <c r="L55" s="103">
        <f t="shared" si="10"/>
        <v>1609000</v>
      </c>
      <c r="M55" s="62">
        <f>IF(ISBLANK(L55),"  ",IF(L76&gt;0,L55/L76,IF(L55&gt;0,1,0)))</f>
        <v>5.2840960236832595E-2</v>
      </c>
      <c r="N55" s="286"/>
    </row>
    <row r="56" spans="1:14" s="268" customFormat="1" ht="45" x14ac:dyDescent="0.6">
      <c r="A56" s="299" t="s">
        <v>54</v>
      </c>
      <c r="B56" s="778">
        <v>8493470</v>
      </c>
      <c r="C56" s="766">
        <f t="shared" si="0"/>
        <v>0.83179585786038845</v>
      </c>
      <c r="D56" s="770">
        <v>1717533</v>
      </c>
      <c r="E56" s="767">
        <f t="shared" si="0"/>
        <v>0.16782072342386392</v>
      </c>
      <c r="F56" s="779">
        <f>F55+F53+F52+F51+F50+F54</f>
        <v>10211003</v>
      </c>
      <c r="G56" s="768">
        <f>IF(ISBLANK(F56),"  ",IF(F76&gt;0,F56/F76,IF(F56&gt;0,1,0)))</f>
        <v>0.32476284304516329</v>
      </c>
      <c r="H56" s="300">
        <v>10234332</v>
      </c>
      <c r="I56" s="81">
        <f t="shared" si="8"/>
        <v>0.85626235951277119</v>
      </c>
      <c r="J56" s="92">
        <v>1718000</v>
      </c>
      <c r="K56" s="84">
        <f t="shared" si="9"/>
        <v>0.14373764048722876</v>
      </c>
      <c r="L56" s="103">
        <f t="shared" si="10"/>
        <v>11952332</v>
      </c>
      <c r="M56" s="83">
        <f>IF(ISBLANK(L56),"  ",IF(L76&gt;0,L56/L76,IF(L56&gt;0,1,0)))</f>
        <v>0.39252498443096445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1196738</v>
      </c>
      <c r="E60" s="750">
        <f t="shared" si="0"/>
        <v>1</v>
      </c>
      <c r="F60" s="764">
        <f t="shared" si="11"/>
        <v>1196738</v>
      </c>
      <c r="G60" s="752">
        <f>IF(ISBLANK(F60),"  ",IF(F76&gt;0,F60/F76,IF(F60&gt;0,1,0)))</f>
        <v>3.8062473907821068E-2</v>
      </c>
      <c r="H60" s="294">
        <v>0</v>
      </c>
      <c r="I60" s="58">
        <f t="shared" si="8"/>
        <v>0</v>
      </c>
      <c r="J60" s="78">
        <v>0</v>
      </c>
      <c r="K60" s="60">
        <f t="shared" si="9"/>
        <v>0</v>
      </c>
      <c r="L60" s="79">
        <f t="shared" si="10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14233</v>
      </c>
      <c r="E63" s="750">
        <f t="shared" si="0"/>
        <v>1</v>
      </c>
      <c r="F63" s="747">
        <f t="shared" si="11"/>
        <v>14233</v>
      </c>
      <c r="G63" s="752">
        <f>IF(ISBLANK(F63),"  ",IF(F76&gt;0,F63/F76,IF(F63&gt;0,1,0)))</f>
        <v>4.5268320311548331E-4</v>
      </c>
      <c r="H63" s="290">
        <v>0</v>
      </c>
      <c r="I63" s="58">
        <f t="shared" si="8"/>
        <v>0</v>
      </c>
      <c r="J63" s="70">
        <v>15000</v>
      </c>
      <c r="K63" s="60">
        <f t="shared" si="9"/>
        <v>1</v>
      </c>
      <c r="L63" s="44">
        <f t="shared" si="10"/>
        <v>15000</v>
      </c>
      <c r="M63" s="62">
        <f>IF(ISBLANK(L63),"  ",IF(L76&gt;0,L63/L76,IF(L63&gt;0,1,0)))</f>
        <v>4.9261305379272151E-4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38098</v>
      </c>
      <c r="E64" s="750">
        <f t="shared" si="0"/>
        <v>1</v>
      </c>
      <c r="F64" s="747">
        <f t="shared" si="11"/>
        <v>38098</v>
      </c>
      <c r="G64" s="752">
        <f>IF(ISBLANK(F64),"  ",IF(F76&gt;0,F64/F76,IF(F64&gt;0,1,0)))</f>
        <v>1.2117139515417468E-3</v>
      </c>
      <c r="H64" s="290">
        <v>0</v>
      </c>
      <c r="I64" s="58">
        <f t="shared" si="8"/>
        <v>0</v>
      </c>
      <c r="J64" s="70">
        <v>25000</v>
      </c>
      <c r="K64" s="60">
        <f t="shared" si="9"/>
        <v>1</v>
      </c>
      <c r="L64" s="44">
        <f t="shared" si="10"/>
        <v>25000</v>
      </c>
      <c r="M64" s="62">
        <f>IF(ISBLANK(L64),"  ",IF(L76&gt;0,L64/L76,IF(L64&gt;0,1,0)))</f>
        <v>8.2102175632120251E-4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281037</v>
      </c>
      <c r="E65" s="750">
        <f t="shared" si="0"/>
        <v>1</v>
      </c>
      <c r="F65" s="747">
        <f t="shared" si="11"/>
        <v>281037</v>
      </c>
      <c r="G65" s="752">
        <f>IF(ISBLANK(F65),"  ",IF(F76&gt;0,F65/F76,IF(F65&gt;0,1,0)))</f>
        <v>8.9384338757792503E-3</v>
      </c>
      <c r="H65" s="290">
        <v>0</v>
      </c>
      <c r="I65" s="58">
        <f t="shared" si="8"/>
        <v>0</v>
      </c>
      <c r="J65" s="70">
        <v>0</v>
      </c>
      <c r="K65" s="60">
        <f t="shared" si="9"/>
        <v>0</v>
      </c>
      <c r="L65" s="44">
        <f t="shared" si="10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3060</v>
      </c>
      <c r="C66" s="749">
        <f t="shared" si="0"/>
        <v>1.5362756861780373E-2</v>
      </c>
      <c r="D66" s="755">
        <v>196123</v>
      </c>
      <c r="E66" s="750">
        <f t="shared" si="0"/>
        <v>63.265483870967742</v>
      </c>
      <c r="F66" s="747">
        <f t="shared" si="11"/>
        <v>199183</v>
      </c>
      <c r="G66" s="752">
        <f>IF(ISBLANK(F66),"  ",IF(F76&gt;0,F66/F76,IF(F66&gt;0,1,0)))</f>
        <v>6.3350522339739555E-3</v>
      </c>
      <c r="H66" s="290">
        <v>3100</v>
      </c>
      <c r="I66" s="58">
        <f t="shared" si="8"/>
        <v>1.5263417035942885E-2</v>
      </c>
      <c r="J66" s="70">
        <v>200000</v>
      </c>
      <c r="K66" s="60">
        <f t="shared" si="9"/>
        <v>0.98473658296405708</v>
      </c>
      <c r="L66" s="44">
        <f t="shared" si="10"/>
        <v>203100</v>
      </c>
      <c r="M66" s="62">
        <f>IF(ISBLANK(L66),"  ",IF(L76&gt;0,L66/L76,IF(L66&gt;0,1,0)))</f>
        <v>6.6699807483534494E-3</v>
      </c>
      <c r="N66" s="286"/>
    </row>
    <row r="67" spans="1:14" s="268" customFormat="1" ht="45" x14ac:dyDescent="0.6">
      <c r="A67" s="301" t="s">
        <v>65</v>
      </c>
      <c r="B67" s="769">
        <v>8496530</v>
      </c>
      <c r="C67" s="766">
        <f t="shared" si="0"/>
        <v>0.71158477531370257</v>
      </c>
      <c r="D67" s="770">
        <v>3443762</v>
      </c>
      <c r="E67" s="767">
        <f t="shared" si="0"/>
        <v>0.33638924292732786</v>
      </c>
      <c r="F67" s="769">
        <f>F66+F65+F64+F63+F62+F61+F60+F59+F58+F57+F56</f>
        <v>11940292</v>
      </c>
      <c r="G67" s="768">
        <f>IF(ISBLANK(F67),"  ",IF(F76&gt;0,F67/F76,IF(F67&gt;0,1,0)))</f>
        <v>0.37976320021739479</v>
      </c>
      <c r="H67" s="298">
        <v>10237432</v>
      </c>
      <c r="I67" s="81">
        <f t="shared" si="8"/>
        <v>0.83944808187196651</v>
      </c>
      <c r="J67" s="92">
        <v>1958000</v>
      </c>
      <c r="K67" s="84">
        <f t="shared" si="9"/>
        <v>0.16055191812803352</v>
      </c>
      <c r="L67" s="298">
        <f>L66+L65+L64+L63+L62+L61+L60+L59+L58+L57+L56</f>
        <v>12195432</v>
      </c>
      <c r="M67" s="83">
        <f>IF(ISBLANK(L67),"  ",IF(L76&gt;0,L67/L76,IF(L67&gt;0,1,0)))</f>
        <v>0.40050859998943183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7846443</v>
      </c>
      <c r="E72" s="681">
        <f t="shared" si="0"/>
        <v>1</v>
      </c>
      <c r="F72" s="693">
        <f>D72+B72</f>
        <v>7846443</v>
      </c>
      <c r="G72" s="683">
        <f>IF(ISBLANK(F72),"  ",IF(F76&gt;0,F72/F76,IF(F72&gt;0,1,0)))</f>
        <v>0.24955757396916053</v>
      </c>
      <c r="H72" s="273">
        <v>0</v>
      </c>
      <c r="I72" s="52">
        <f>IF(ISBLANK(H72),"  ",IF(L72&gt;0,H72/L72,IF(H72&gt;0,1,0)))</f>
        <v>0</v>
      </c>
      <c r="J72" s="59">
        <v>7900000</v>
      </c>
      <c r="K72" s="54">
        <f>IF(ISBLANK(J72),"  ",IF(L72&gt;0,J72/L72,IF(J72&gt;0,1,0)))</f>
        <v>1</v>
      </c>
      <c r="L72" s="68">
        <f>J72+H72</f>
        <v>7900000</v>
      </c>
      <c r="M72" s="56">
        <f>IF(ISBLANK(L72),"  ",IF(L76&gt;0,L72/L76,IF(L72&gt;0,1,0)))</f>
        <v>0.25944287499749996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3334277</v>
      </c>
      <c r="E73" s="750">
        <f t="shared" si="0"/>
        <v>1</v>
      </c>
      <c r="F73" s="747">
        <f>D73+B73</f>
        <v>3334277</v>
      </c>
      <c r="G73" s="752">
        <f>IF(ISBLANK(F73),"  ",IF(F76&gt;0,F73/F76,IF(F73&gt;0,1,0)))</f>
        <v>0.10604729800001997</v>
      </c>
      <c r="H73" s="290">
        <v>0</v>
      </c>
      <c r="I73" s="58">
        <f>IF(ISBLANK(H73),"  ",IF(L73&gt;0,H73/L73,IF(H73&gt;0,1,0)))</f>
        <v>0</v>
      </c>
      <c r="J73" s="70">
        <v>2034891</v>
      </c>
      <c r="K73" s="60">
        <f>IF(ISBLANK(J73),"  ",IF(L73&gt;0,J73/L73,IF(J73&gt;0,1,0)))</f>
        <v>1</v>
      </c>
      <c r="L73" s="44">
        <f>J73+H73</f>
        <v>2034891</v>
      </c>
      <c r="M73" s="62">
        <f>IF(ISBLANK(L73),"  ",IF(L76&gt;0,L73/L76,IF(L73&gt;0,1,0)))</f>
        <v>6.6827591309688322E-2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11180720</v>
      </c>
      <c r="E74" s="767">
        <f t="shared" si="0"/>
        <v>1</v>
      </c>
      <c r="F74" s="779">
        <f>F73+F72+F71+F70+F69</f>
        <v>11180720</v>
      </c>
      <c r="G74" s="785">
        <f>IF(ISBLANK(F74),"  ",IF(F76&gt;0,F74/F76,IF(F74&gt;0,1,0)))</f>
        <v>0.3556048719691805</v>
      </c>
      <c r="H74" s="118">
        <v>0</v>
      </c>
      <c r="I74" s="81">
        <f>IF(ISBLANK(H74),"  ",IF(L74&gt;0,H74/L74,IF(H74&gt;0,1,0)))</f>
        <v>0</v>
      </c>
      <c r="J74" s="96">
        <v>9934891</v>
      </c>
      <c r="K74" s="84">
        <f>IF(ISBLANK(J74),"  ",IF(L74&gt;0,J74/L74,IF(J74&gt;0,1,0)))</f>
        <v>1</v>
      </c>
      <c r="L74" s="119">
        <f>L73+L72+L71+L70+L69</f>
        <v>9934891</v>
      </c>
      <c r="M74" s="83">
        <f>IF(ISBLANK(L74),"  ",IF(L76&gt;0,L74/L76,IF(L74&gt;0,1,0)))</f>
        <v>0.32627046630718831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16816932</v>
      </c>
      <c r="C76" s="829">
        <f t="shared" si="0"/>
        <v>0.53486563931253217</v>
      </c>
      <c r="D76" s="830">
        <v>14624482</v>
      </c>
      <c r="E76" s="831">
        <f>IF(ISBLANK(D76),"  ",IF(F76&gt;0,D76/F76,IF(D76&gt;0,1,0)))</f>
        <v>0.46513436068746783</v>
      </c>
      <c r="F76" s="830">
        <f>F74+F67+F47+F40+F48+F75</f>
        <v>31441414</v>
      </c>
      <c r="G76" s="832">
        <f>IF(ISBLANK(F76),"  ",IF(F76&gt;0,F76/F76,IF(F76&gt;0,1,0)))</f>
        <v>1</v>
      </c>
      <c r="H76" s="122">
        <v>18556972</v>
      </c>
      <c r="I76" s="123">
        <f>IF(ISBLANK(H76),"  ",IF(L76&gt;0,H76/L76,IF(H76&gt;0,1,0)))</f>
        <v>0.60942710973773506</v>
      </c>
      <c r="J76" s="122">
        <v>11892891</v>
      </c>
      <c r="K76" s="124">
        <f>IF(ISBLANK(J76),"  ",IF(L76&gt;0,J76/L76,IF(J76&gt;0,1,0)))</f>
        <v>0.39057289026226488</v>
      </c>
      <c r="L76" s="122">
        <f>L74+L67+L47+L40+L48+L75</f>
        <v>30449863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40" zoomScale="30" zoomScaleNormal="30" workbookViewId="0">
      <selection activeCell="D62" sqref="D62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103</v>
      </c>
      <c r="L1" s="9"/>
      <c r="M1" s="8"/>
      <c r="N1" s="131"/>
      <c r="O1" s="131"/>
      <c r="P1" s="131"/>
      <c r="Q1" s="131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131"/>
      <c r="O3" s="131"/>
      <c r="P3" s="131"/>
      <c r="Q3" s="131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131" customFormat="1" ht="44.25" x14ac:dyDescent="0.55000000000000004">
      <c r="A13" s="51" t="s">
        <v>13</v>
      </c>
      <c r="B13" s="652">
        <v>2861414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2861414</v>
      </c>
      <c r="G13" s="683">
        <f>IF(ISBLANK(F13),"  ",IF(F76&gt;0,F13/F76,IF(F13&gt;0,1,0)))</f>
        <v>0.16328874500710325</v>
      </c>
      <c r="H13" s="9">
        <v>4977133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4977133</v>
      </c>
      <c r="M13" s="311">
        <f>IF(ISBLANK(L13),"  ",IF(L76&gt;0,L13/L76,IF(L13&gt;0,1,0)))</f>
        <v>0.24930371388492414</v>
      </c>
      <c r="N13" s="286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2278420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2278420</v>
      </c>
      <c r="G15" s="757">
        <f>IF(ISBLANK(F15),"  ",IF(F77&gt;0,F15/F77,IF(F15&gt;0,1,0)))</f>
        <v>1</v>
      </c>
      <c r="H15" s="292">
        <v>232617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232617</v>
      </c>
      <c r="M15" s="66">
        <f>IF(ISBLANK(L15),"  ",IF(L76&gt;0,L15/L76,IF(L15&gt;0,1,0)))</f>
        <v>1.1651744490808141E-2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220969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220969</v>
      </c>
      <c r="G17" s="752">
        <f>IF(ISBLANK(F17),"  ",IF(F76&gt;0,F17/F76,IF(F17&gt;0,1,0)))</f>
        <v>1.2609762409590015E-2</v>
      </c>
      <c r="H17" s="290">
        <v>232617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232617</v>
      </c>
      <c r="M17" s="62">
        <f>IF(ISBLANK(L17),"  ",IF(L76&gt;0,L17/L76,IF(L17&gt;0,1,0)))</f>
        <v>1.1651744490808141E-2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2057451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2057451</v>
      </c>
      <c r="G34" s="752">
        <f>IF(ISBLANK(F34),"  ",IF(F76&gt;0,F34/F76,IF(F34&gt;0,1,0)))</f>
        <v>0.11740999090086567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5139834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5139834</v>
      </c>
      <c r="G40" s="768">
        <f>IF(ISBLANK(F40),"  ",IF(F76&gt;0,F40/F76,IF(F40&gt;0,1,0)))</f>
        <v>0.29330849831755895</v>
      </c>
      <c r="H40" s="295">
        <v>5209750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5209750</v>
      </c>
      <c r="M40" s="83">
        <f>IF(ISBLANK(L40),"  ",IF(L76&gt;0,L40/L76,IF(L40&gt;0,1,0)))</f>
        <v>0.26095545837573231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3703263</v>
      </c>
      <c r="C50" s="679">
        <f t="shared" si="0"/>
        <v>0.98452965262900993</v>
      </c>
      <c r="D50" s="685">
        <v>58191</v>
      </c>
      <c r="E50" s="681">
        <f t="shared" si="0"/>
        <v>1.2231362364120497E-2</v>
      </c>
      <c r="F50" s="713">
        <f t="shared" ref="F50:F55" si="7">D50+B50</f>
        <v>3761454</v>
      </c>
      <c r="G50" s="683">
        <f>IF(ISBLANK(F50),"  ",IF(F76&gt;0,F50/F76,IF(F50&gt;0,1,0)))</f>
        <v>0.21465020547951069</v>
      </c>
      <c r="H50" s="98">
        <v>4757524</v>
      </c>
      <c r="I50" s="52">
        <f t="shared" ref="I50:I67" si="8">IF(ISBLANK(H50),"  ",IF(L50&gt;0,H50/L50,IF(H50&gt;0,1,0)))</f>
        <v>0.98648578316830471</v>
      </c>
      <c r="J50" s="59">
        <v>65175</v>
      </c>
      <c r="K50" s="54">
        <f t="shared" ref="K50:K67" si="9">IF(ISBLANK(J50),"  ",IF(L50&gt;0,J50/L50,IF(J50&gt;0,1,0)))</f>
        <v>1.3514216831695281E-2</v>
      </c>
      <c r="L50" s="102">
        <f t="shared" ref="L50:L66" si="10">J50+H50</f>
        <v>4822699</v>
      </c>
      <c r="M50" s="56">
        <f>IF(ISBLANK(L50),"  ",IF(L76&gt;0,L50/L76,IF(L50&gt;0,1,0)))</f>
        <v>0.2415681420707684</v>
      </c>
      <c r="N50" s="286"/>
    </row>
    <row r="51" spans="1:14" s="266" customFormat="1" ht="44.25" x14ac:dyDescent="0.55000000000000004">
      <c r="A51" s="289" t="s">
        <v>49</v>
      </c>
      <c r="B51" s="753">
        <v>79698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79698</v>
      </c>
      <c r="G51" s="752">
        <f>IF(ISBLANK(F51),"  ",IF(F76&gt;0,F51/F76,IF(F51&gt;0,1,0)))</f>
        <v>4.5480263951934658E-3</v>
      </c>
      <c r="H51" s="292">
        <v>95000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95000</v>
      </c>
      <c r="M51" s="62">
        <f>IF(ISBLANK(L51),"  ",IF(L76&gt;0,L51/L76,IF(L51&gt;0,1,0)))</f>
        <v>4.7585332397321496E-3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305674</v>
      </c>
      <c r="E52" s="750">
        <f t="shared" si="0"/>
        <v>1</v>
      </c>
      <c r="F52" s="777">
        <f t="shared" si="7"/>
        <v>305674</v>
      </c>
      <c r="G52" s="752">
        <f>IF(ISBLANK(F52),"  ",IF(F76&gt;0,F52/F76,IF(F52&gt;0,1,0)))</f>
        <v>1.7443517030846036E-2</v>
      </c>
      <c r="H52" s="105">
        <v>0</v>
      </c>
      <c r="I52" s="58">
        <f t="shared" si="8"/>
        <v>0</v>
      </c>
      <c r="J52" s="106">
        <v>342360</v>
      </c>
      <c r="K52" s="60">
        <f t="shared" si="9"/>
        <v>1</v>
      </c>
      <c r="L52" s="107">
        <f t="shared" si="10"/>
        <v>342360</v>
      </c>
      <c r="M52" s="62">
        <f>IF(ISBLANK(L52),"  ",IF(L76&gt;0,L52/L76,IF(L52&gt;0,1,0)))</f>
        <v>1.7148751999523145E-2</v>
      </c>
      <c r="N52" s="286"/>
    </row>
    <row r="53" spans="1:14" s="266" customFormat="1" ht="44.25" x14ac:dyDescent="0.55000000000000004">
      <c r="A53" s="104" t="s">
        <v>51</v>
      </c>
      <c r="B53" s="775">
        <v>130890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130890</v>
      </c>
      <c r="G53" s="752">
        <f>IF(ISBLANK(F53),"  ",IF(F76&gt;0,F53/F76,IF(F53&gt;0,1,0)))</f>
        <v>7.4693364308624144E-3</v>
      </c>
      <c r="H53" s="105">
        <v>146600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146600</v>
      </c>
      <c r="M53" s="62">
        <f>IF(ISBLANK(L53),"  ",IF(L76&gt;0,L53/L76,IF(L53&gt;0,1,0)))</f>
        <v>7.3431681362603491E-3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194" t="s">
        <v>53</v>
      </c>
      <c r="B55" s="929">
        <v>266698</v>
      </c>
      <c r="C55" s="930">
        <f t="shared" si="0"/>
        <v>0.26432698692726248</v>
      </c>
      <c r="D55" s="931">
        <v>742272</v>
      </c>
      <c r="E55" s="932">
        <f t="shared" si="0"/>
        <v>2.4850000502174416</v>
      </c>
      <c r="F55" s="933">
        <f t="shared" si="7"/>
        <v>1008970</v>
      </c>
      <c r="G55" s="934">
        <f>IF(ISBLANK(F55),"  ",IF(F76&gt;0,F55/F76,IF(F55&gt;0,1,0)))</f>
        <v>5.7577632963918178E-2</v>
      </c>
      <c r="H55" s="192">
        <v>298701</v>
      </c>
      <c r="I55" s="195">
        <f t="shared" si="8"/>
        <v>0.26432523841844308</v>
      </c>
      <c r="J55" s="196">
        <v>831350</v>
      </c>
      <c r="K55" s="197">
        <f t="shared" si="9"/>
        <v>0.73567476158155698</v>
      </c>
      <c r="L55" s="198">
        <f t="shared" si="10"/>
        <v>1130051</v>
      </c>
      <c r="M55" s="199">
        <f>IF(ISBLANK(L55),"  ",IF(L76&gt;0,L55/L76,IF(L55&gt;0,1,0)))</f>
        <v>5.6604055222026897E-2</v>
      </c>
      <c r="N55" s="286"/>
    </row>
    <row r="56" spans="1:14" s="268" customFormat="1" ht="45" x14ac:dyDescent="0.6">
      <c r="A56" s="299" t="s">
        <v>54</v>
      </c>
      <c r="B56" s="778">
        <v>4180549</v>
      </c>
      <c r="C56" s="766">
        <f t="shared" si="0"/>
        <v>0.79076930235690179</v>
      </c>
      <c r="D56" s="770">
        <v>1106137</v>
      </c>
      <c r="E56" s="767">
        <f t="shared" si="0"/>
        <v>0.20879077734730761</v>
      </c>
      <c r="F56" s="779">
        <f>F55+F53+F52+F51+F50+F54</f>
        <v>5286686</v>
      </c>
      <c r="G56" s="768">
        <f>IF(ISBLANK(F56),"  ",IF(F76&gt;0,F56/F76,IF(F56&gt;0,1,0)))</f>
        <v>0.30168871830033078</v>
      </c>
      <c r="H56" s="300">
        <v>5297825</v>
      </c>
      <c r="I56" s="81">
        <f t="shared" si="8"/>
        <v>0.81047269956904922</v>
      </c>
      <c r="J56" s="92">
        <v>1238885</v>
      </c>
      <c r="K56" s="84">
        <f t="shared" si="9"/>
        <v>0.18952730043095073</v>
      </c>
      <c r="L56" s="103">
        <f t="shared" si="10"/>
        <v>6536710</v>
      </c>
      <c r="M56" s="83">
        <f>IF(ISBLANK(L56),"  ",IF(L76&gt;0,L56/L76,IF(L56&gt;0,1,0)))</f>
        <v>0.32742265066831094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1940</v>
      </c>
      <c r="C59" s="749">
        <f t="shared" si="0"/>
        <v>2.5976112688125972E-2</v>
      </c>
      <c r="D59" s="755">
        <v>72744</v>
      </c>
      <c r="E59" s="750">
        <f t="shared" si="0"/>
        <v>33.445517241379314</v>
      </c>
      <c r="F59" s="747">
        <f t="shared" si="11"/>
        <v>74684</v>
      </c>
      <c r="G59" s="752">
        <f>IF(ISBLANK(F59),"  ",IF(F76&gt;0,F59/F76,IF(F59&gt;0,1,0)))</f>
        <v>4.2618987088588016E-3</v>
      </c>
      <c r="H59" s="290">
        <v>2175</v>
      </c>
      <c r="I59" s="58">
        <f t="shared" si="8"/>
        <v>0.46524064171122997</v>
      </c>
      <c r="J59" s="70">
        <v>2500</v>
      </c>
      <c r="K59" s="60">
        <f t="shared" si="9"/>
        <v>0.53475935828877008</v>
      </c>
      <c r="L59" s="44">
        <f t="shared" si="10"/>
        <v>4675</v>
      </c>
      <c r="M59" s="62">
        <f>IF(ISBLANK(L59),"  ",IF(L76&gt;0,L59/L76,IF(L59&gt;0,1,0)))</f>
        <v>2.3416992521839788E-4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1176041</v>
      </c>
      <c r="E60" s="750">
        <f t="shared" si="0"/>
        <v>1</v>
      </c>
      <c r="F60" s="764">
        <f t="shared" si="11"/>
        <v>1176041</v>
      </c>
      <c r="G60" s="752">
        <f>IF(ISBLANK(F60),"  ",IF(F76&gt;0,F60/F76,IF(F60&gt;0,1,0)))</f>
        <v>6.711166540979345E-2</v>
      </c>
      <c r="H60" s="294">
        <v>0</v>
      </c>
      <c r="I60" s="58">
        <f t="shared" si="8"/>
        <v>0</v>
      </c>
      <c r="J60" s="78">
        <v>1200000</v>
      </c>
      <c r="K60" s="60">
        <f t="shared" si="9"/>
        <v>1</v>
      </c>
      <c r="L60" s="79">
        <f t="shared" si="10"/>
        <v>1200000</v>
      </c>
      <c r="M60" s="62">
        <f>IF(ISBLANK(L60),"  ",IF(L76&gt;0,L60/L76,IF(L60&gt;0,1,0)))</f>
        <v>6.0107788291353471E-2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109885</v>
      </c>
      <c r="E65" s="750">
        <f t="shared" si="0"/>
        <v>1</v>
      </c>
      <c r="F65" s="747">
        <f t="shared" si="11"/>
        <v>109885</v>
      </c>
      <c r="G65" s="752">
        <f>IF(ISBLANK(F65),"  ",IF(F76&gt;0,F65/F76,IF(F65&gt;0,1,0)))</f>
        <v>6.270670285776732E-3</v>
      </c>
      <c r="H65" s="290">
        <v>0</v>
      </c>
      <c r="I65" s="58">
        <f t="shared" si="8"/>
        <v>0</v>
      </c>
      <c r="J65" s="70">
        <v>115000</v>
      </c>
      <c r="K65" s="60">
        <f t="shared" si="9"/>
        <v>1</v>
      </c>
      <c r="L65" s="44">
        <f t="shared" si="10"/>
        <v>115000</v>
      </c>
      <c r="M65" s="62">
        <f>IF(ISBLANK(L65),"  ",IF(L76&gt;0,L65/L76,IF(L65&gt;0,1,0)))</f>
        <v>5.7603297112547077E-3</v>
      </c>
      <c r="N65" s="286"/>
    </row>
    <row r="66" spans="1:14" s="266" customFormat="1" ht="44.25" x14ac:dyDescent="0.55000000000000004">
      <c r="A66" s="202" t="s">
        <v>64</v>
      </c>
      <c r="B66" s="935">
        <v>8</v>
      </c>
      <c r="C66" s="930">
        <f t="shared" si="0"/>
        <v>2.6504108136761196E-4</v>
      </c>
      <c r="D66" s="931">
        <v>30176</v>
      </c>
      <c r="E66" s="932">
        <f t="shared" si="0"/>
        <v>1</v>
      </c>
      <c r="F66" s="936">
        <f t="shared" si="11"/>
        <v>30184</v>
      </c>
      <c r="G66" s="934">
        <f>IF(ISBLANK(F66),"  ",IF(F76&gt;0,F66/F76,IF(F66&gt;0,1,0)))</f>
        <v>1.7224726933237919E-3</v>
      </c>
      <c r="H66" s="203">
        <v>0</v>
      </c>
      <c r="I66" s="195">
        <f t="shared" si="8"/>
        <v>0</v>
      </c>
      <c r="J66" s="196">
        <v>35000</v>
      </c>
      <c r="K66" s="197">
        <f t="shared" si="9"/>
        <v>1</v>
      </c>
      <c r="L66" s="204">
        <f t="shared" si="10"/>
        <v>35000</v>
      </c>
      <c r="M66" s="199">
        <f>IF(ISBLANK(L66),"  ",IF(L76&gt;0,L66/L76,IF(L66&gt;0,1,0)))</f>
        <v>1.7531438251644762E-3</v>
      </c>
      <c r="N66" s="286"/>
    </row>
    <row r="67" spans="1:14" s="268" customFormat="1" ht="45" x14ac:dyDescent="0.6">
      <c r="A67" s="301" t="s">
        <v>65</v>
      </c>
      <c r="B67" s="769">
        <v>4182497</v>
      </c>
      <c r="C67" s="766">
        <f t="shared" si="0"/>
        <v>0.62635859635670943</v>
      </c>
      <c r="D67" s="770">
        <v>2494983</v>
      </c>
      <c r="E67" s="767">
        <f t="shared" si="0"/>
        <v>0.47075150943396227</v>
      </c>
      <c r="F67" s="769">
        <f>F66+F65+F64+F63+F62+F61+F60+F59+F58+F57+F56</f>
        <v>6677480</v>
      </c>
      <c r="G67" s="768">
        <f>IF(ISBLANK(F67),"  ",IF(F76&gt;0,F67/F76,IF(F67&gt;0,1,0)))</f>
        <v>0.38105542539808357</v>
      </c>
      <c r="H67" s="298">
        <v>5300000</v>
      </c>
      <c r="I67" s="81">
        <f t="shared" si="8"/>
        <v>0.67161848015272352</v>
      </c>
      <c r="J67" s="92">
        <v>2591385</v>
      </c>
      <c r="K67" s="84">
        <f t="shared" si="9"/>
        <v>0.32838151984727648</v>
      </c>
      <c r="L67" s="298">
        <f>L66+L65+L64+L63+L62+L61+L60+L59+L58+L57+L56</f>
        <v>7891385</v>
      </c>
      <c r="M67" s="83">
        <f>IF(ISBLANK(L67),"  ",IF(L76&gt;0,L67/L76,IF(L67&gt;0,1,0)))</f>
        <v>0.39527808242130202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4688203</v>
      </c>
      <c r="E72" s="681">
        <f t="shared" si="0"/>
        <v>1</v>
      </c>
      <c r="F72" s="693">
        <f>D72+B72</f>
        <v>4688203</v>
      </c>
      <c r="G72" s="683">
        <f>IF(ISBLANK(F72),"  ",IF(F76&gt;0,F72/F76,IF(F72&gt;0,1,0)))</f>
        <v>0.26753583515301754</v>
      </c>
      <c r="H72" s="273">
        <v>0</v>
      </c>
      <c r="I72" s="52">
        <f>IF(ISBLANK(H72),"  ",IF(L72&gt;0,H72/L72,IF(H72&gt;0,1,0)))</f>
        <v>0</v>
      </c>
      <c r="J72" s="59">
        <v>5063000</v>
      </c>
      <c r="K72" s="54">
        <f>IF(ISBLANK(J72),"  ",IF(L72&gt;0,J72/L72,IF(J72&gt;0,1,0)))</f>
        <v>1</v>
      </c>
      <c r="L72" s="68">
        <f>J72+H72</f>
        <v>5063000</v>
      </c>
      <c r="M72" s="56">
        <f>IF(ISBLANK(L72),"  ",IF(L76&gt;0,L72/L76,IF(L72&gt;0,1,0)))</f>
        <v>0.25360477676593551</v>
      </c>
    </row>
    <row r="73" spans="1:14" s="266" customFormat="1" ht="44.25" x14ac:dyDescent="0.55000000000000004">
      <c r="A73" s="194" t="s">
        <v>71</v>
      </c>
      <c r="B73" s="935">
        <v>0</v>
      </c>
      <c r="C73" s="930">
        <f t="shared" si="0"/>
        <v>0</v>
      </c>
      <c r="D73" s="931">
        <v>1018128</v>
      </c>
      <c r="E73" s="932">
        <f t="shared" si="0"/>
        <v>1</v>
      </c>
      <c r="F73" s="936">
        <f>D73+B73</f>
        <v>1018128</v>
      </c>
      <c r="G73" s="934">
        <f>IF(ISBLANK(F73),"  ",IF(F76&gt;0,F73/F76,IF(F73&gt;0,1,0)))</f>
        <v>5.8100241131339971E-2</v>
      </c>
      <c r="H73" s="203">
        <v>0</v>
      </c>
      <c r="I73" s="195">
        <f>IF(ISBLANK(H73),"  ",IF(L73&gt;0,H73/L73,IF(H73&gt;0,1,0)))</f>
        <v>0</v>
      </c>
      <c r="J73" s="196">
        <v>1800000</v>
      </c>
      <c r="K73" s="197">
        <f>IF(ISBLANK(J73),"  ",IF(L73&gt;0,J73/L73,IF(J73&gt;0,1,0)))</f>
        <v>1</v>
      </c>
      <c r="L73" s="204">
        <f>J73+H73</f>
        <v>1800000</v>
      </c>
      <c r="M73" s="199">
        <f>IF(ISBLANK(L73),"  ",IF(L76&gt;0,L73/L76,IF(L73&gt;0,1,0)))</f>
        <v>9.0161682437030211E-2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5706331</v>
      </c>
      <c r="E74" s="767">
        <f t="shared" si="0"/>
        <v>1</v>
      </c>
      <c r="F74" s="779">
        <f>F73+F72+F71+F70+F69</f>
        <v>5706331</v>
      </c>
      <c r="G74" s="785">
        <f>IF(ISBLANK(F74),"  ",IF(F76&gt;0,F74/F76,IF(F74&gt;0,1,0)))</f>
        <v>0.32563607628435753</v>
      </c>
      <c r="H74" s="118">
        <v>0</v>
      </c>
      <c r="I74" s="81">
        <f>IF(ISBLANK(H74),"  ",IF(L74&gt;0,H74/L74,IF(H74&gt;0,1,0)))</f>
        <v>0</v>
      </c>
      <c r="J74" s="96">
        <v>6863000</v>
      </c>
      <c r="K74" s="84">
        <f>IF(ISBLANK(J74),"  ",IF(L74&gt;0,J74/L74,IF(J74&gt;0,1,0)))</f>
        <v>1</v>
      </c>
      <c r="L74" s="119">
        <f>L73+L72+L71+L70+L69</f>
        <v>6863000</v>
      </c>
      <c r="M74" s="83">
        <f>IF(ISBLANK(L74),"  ",IF(L76&gt;0,L74/L76,IF(L74&gt;0,1,0)))</f>
        <v>0.34376645920296572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9322331</v>
      </c>
      <c r="C76" s="829">
        <f t="shared" si="0"/>
        <v>0.53198583970401137</v>
      </c>
      <c r="D76" s="830">
        <v>8201314</v>
      </c>
      <c r="E76" s="831">
        <f>IF(ISBLANK(D76),"  ",IF(F76&gt;0,D76/F76,IF(D76&gt;0,1,0)))</f>
        <v>0.46801416029598863</v>
      </c>
      <c r="F76" s="830">
        <f>F74+F67+F47+F40+F48+F75</f>
        <v>17523645</v>
      </c>
      <c r="G76" s="832">
        <f>IF(ISBLANK(F76),"  ",IF(F76&gt;0,F76/F76,IF(F76&gt;0,1,0)))</f>
        <v>1</v>
      </c>
      <c r="H76" s="122">
        <v>10509750</v>
      </c>
      <c r="I76" s="123">
        <f>IF(ISBLANK(H76),"  ",IF(L76&gt;0,H76/L76,IF(H76&gt;0,1,0)))</f>
        <v>0.52643152332921006</v>
      </c>
      <c r="J76" s="122">
        <v>9454385</v>
      </c>
      <c r="K76" s="124">
        <f>IF(ISBLANK(J76),"  ",IF(L76&gt;0,J76/L76,IF(J76&gt;0,1,0)))</f>
        <v>0.47356847667078988</v>
      </c>
      <c r="L76" s="122">
        <f>L74+L67+L47+L40+L48+L75</f>
        <v>19964135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13" sqref="D13:D7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e">
        <f>#REF!</f>
        <v>#REF!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921" t="s">
        <v>4</v>
      </c>
      <c r="C9" s="922" t="s">
        <v>6</v>
      </c>
      <c r="D9" s="923" t="s">
        <v>4</v>
      </c>
      <c r="E9" s="922" t="s">
        <v>6</v>
      </c>
      <c r="F9" s="923" t="s">
        <v>4</v>
      </c>
      <c r="G9" s="92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925" t="s">
        <v>8</v>
      </c>
      <c r="C10" s="926" t="s">
        <v>9</v>
      </c>
      <c r="D10" s="927" t="s">
        <v>10</v>
      </c>
      <c r="E10" s="926" t="s">
        <v>9</v>
      </c>
      <c r="F10" s="927" t="s">
        <v>9</v>
      </c>
      <c r="G10" s="928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1774986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1774986</v>
      </c>
      <c r="G13" s="683">
        <f>IF(ISBLANK(F13),"  ",IF(F76&gt;0,F13/F76,IF(F13&gt;0,1,0)))</f>
        <v>9.9371565456475755E-2</v>
      </c>
      <c r="H13" s="9">
        <v>3351673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3351673</v>
      </c>
      <c r="M13" s="56">
        <f>IF(ISBLANK(L13),"  ",IF(L76&gt;0,L13/L76,IF(L13&gt;0,1,0)))</f>
        <v>0.177195430047738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1420383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1420383</v>
      </c>
      <c r="G15" s="757">
        <f>IF(ISBLANK(F15),"  ",IF(F77&gt;0,F15/F77,IF(F15&gt;0,1,0)))</f>
        <v>1</v>
      </c>
      <c r="H15" s="292">
        <v>151706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151706</v>
      </c>
      <c r="M15" s="66">
        <f>IF(ISBLANK(L15),"  ",IF(L76&gt;0,L15/L76,IF(L15&gt;0,1,0)))</f>
        <v>8.020355777792804E-3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144109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144109</v>
      </c>
      <c r="G17" s="752">
        <f>IF(ISBLANK(F17),"  ",IF(F76&gt;0,F17/F76,IF(F17&gt;0,1,0)))</f>
        <v>8.0678590852926516E-3</v>
      </c>
      <c r="H17" s="290">
        <v>151706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151706</v>
      </c>
      <c r="M17" s="62">
        <f>IF(ISBLANK(L17),"  ",IF(L76&gt;0,L17/L76,IF(L17&gt;0,1,0)))</f>
        <v>8.020355777792804E-3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1276274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1276274</v>
      </c>
      <c r="G34" s="752">
        <f>IF(ISBLANK(F34),"  ",IF(F76&gt;0,F34/F76,IF(F34&gt;0,1,0)))</f>
        <v>7.1451462339082186E-2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3195369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3195369</v>
      </c>
      <c r="G40" s="768">
        <f>IF(ISBLANK(F40),"  ",IF(F76&gt;0,F40/F76,IF(F40&gt;0,1,0)))</f>
        <v>0.17889088688085059</v>
      </c>
      <c r="H40" s="295">
        <v>3503379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3503379</v>
      </c>
      <c r="M40" s="83">
        <f>IF(ISBLANK(L40),"  ",IF(L76&gt;0,L40/L76,IF(L40&gt;0,1,0)))</f>
        <v>0.1852157858255308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3983825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3983825</v>
      </c>
      <c r="G50" s="683">
        <f>IF(ISBLANK(F50),"  ",IF(F76&gt;0,F50/F76,IF(F50&gt;0,1,0)))</f>
        <v>0.22303214039696342</v>
      </c>
      <c r="H50" s="98">
        <v>4302659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4302659</v>
      </c>
      <c r="M50" s="56">
        <f>IF(ISBLANK(L50),"  ",IF(L76&gt;0,L50/L76,IF(L50&gt;0,1,0)))</f>
        <v>0.22747192576774952</v>
      </c>
      <c r="N50" s="286"/>
    </row>
    <row r="51" spans="1:14" s="266" customFormat="1" ht="44.25" x14ac:dyDescent="0.55000000000000004">
      <c r="A51" s="289" t="s">
        <v>49</v>
      </c>
      <c r="B51" s="753">
        <v>37434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37434</v>
      </c>
      <c r="G51" s="752">
        <f>IF(ISBLANK(F51),"  ",IF(F76&gt;0,F51/F76,IF(F51&gt;0,1,0)))</f>
        <v>2.095720857120965E-3</v>
      </c>
      <c r="H51" s="292">
        <v>40806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40806</v>
      </c>
      <c r="M51" s="62">
        <f>IF(ISBLANK(L51),"  ",IF(L76&gt;0,L51/L76,IF(L51&gt;0,1,0)))</f>
        <v>2.1573216475855479E-3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288462</v>
      </c>
      <c r="E52" s="750">
        <f t="shared" si="0"/>
        <v>1</v>
      </c>
      <c r="F52" s="777">
        <f t="shared" si="7"/>
        <v>288462</v>
      </c>
      <c r="G52" s="752">
        <f>IF(ISBLANK(F52),"  ",IF(F76&gt;0,F52/F76,IF(F52&gt;0,1,0)))</f>
        <v>1.61493783695792E-2</v>
      </c>
      <c r="H52" s="105">
        <v>0</v>
      </c>
      <c r="I52" s="58">
        <f t="shared" si="8"/>
        <v>0</v>
      </c>
      <c r="J52" s="106">
        <v>314278</v>
      </c>
      <c r="K52" s="60">
        <f t="shared" si="9"/>
        <v>1</v>
      </c>
      <c r="L52" s="107">
        <f t="shared" si="10"/>
        <v>314278</v>
      </c>
      <c r="M52" s="62">
        <f>IF(ISBLANK(L52),"  ",IF(L76&gt;0,L52/L76,IF(L52&gt;0,1,0)))</f>
        <v>1.6615172591282923E-2</v>
      </c>
      <c r="N52" s="286"/>
    </row>
    <row r="53" spans="1:14" s="266" customFormat="1" ht="44.25" x14ac:dyDescent="0.55000000000000004">
      <c r="A53" s="104" t="s">
        <v>51</v>
      </c>
      <c r="B53" s="775">
        <v>123626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123626</v>
      </c>
      <c r="G53" s="752">
        <f>IF(ISBLANK(F53),"  ",IF(F76&gt;0,F53/F76,IF(F53&gt;0,1,0)))</f>
        <v>6.9211301672927397E-3</v>
      </c>
      <c r="H53" s="105">
        <v>135021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135021</v>
      </c>
      <c r="M53" s="62">
        <f>IF(ISBLANK(L53),"  ",IF(L76&gt;0,L53/L76,IF(L53&gt;0,1,0)))</f>
        <v>7.1382572704663111E-3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324290</v>
      </c>
      <c r="C55" s="749">
        <f t="shared" si="0"/>
        <v>0.40012832139574195</v>
      </c>
      <c r="D55" s="755">
        <v>486175</v>
      </c>
      <c r="E55" s="750">
        <f t="shared" si="0"/>
        <v>1.2878330340066859</v>
      </c>
      <c r="F55" s="774">
        <f t="shared" si="7"/>
        <v>810465</v>
      </c>
      <c r="G55" s="752">
        <f>IF(ISBLANK(F55),"  ",IF(F76&gt;0,F55/F76,IF(F55&gt;0,1,0)))</f>
        <v>4.5373414662246696E-2</v>
      </c>
      <c r="H55" s="292">
        <v>377514</v>
      </c>
      <c r="I55" s="58">
        <f t="shared" si="8"/>
        <v>0.41623280829303466</v>
      </c>
      <c r="J55" s="70">
        <v>529464</v>
      </c>
      <c r="K55" s="60">
        <f t="shared" si="9"/>
        <v>0.58376719170696534</v>
      </c>
      <c r="L55" s="103">
        <f t="shared" si="10"/>
        <v>906978</v>
      </c>
      <c r="M55" s="62">
        <f>IF(ISBLANK(L55),"  ",IF(L76&gt;0,L55/L76,IF(L55&gt;0,1,0)))</f>
        <v>4.7949891518008263E-2</v>
      </c>
      <c r="N55" s="286"/>
    </row>
    <row r="56" spans="1:14" s="268" customFormat="1" ht="45" x14ac:dyDescent="0.6">
      <c r="A56" s="299" t="s">
        <v>54</v>
      </c>
      <c r="B56" s="778">
        <v>4469175</v>
      </c>
      <c r="C56" s="766">
        <f t="shared" si="0"/>
        <v>0.85227597785732978</v>
      </c>
      <c r="D56" s="770">
        <v>774637</v>
      </c>
      <c r="E56" s="767">
        <f t="shared" si="0"/>
        <v>0.15952162273476111</v>
      </c>
      <c r="F56" s="779">
        <f>F55+F53+F52+F51+F50+F54</f>
        <v>5243812</v>
      </c>
      <c r="G56" s="768">
        <f>IF(ISBLANK(F56),"  ",IF(F76&gt;0,F56/F76,IF(F56&gt;0,1,0)))</f>
        <v>0.29357178445320303</v>
      </c>
      <c r="H56" s="300">
        <v>4856000</v>
      </c>
      <c r="I56" s="81">
        <f t="shared" si="8"/>
        <v>0.85196838734104108</v>
      </c>
      <c r="J56" s="92">
        <v>843742</v>
      </c>
      <c r="K56" s="84">
        <f t="shared" si="9"/>
        <v>0.14803161265895895</v>
      </c>
      <c r="L56" s="103">
        <f t="shared" si="10"/>
        <v>5699742</v>
      </c>
      <c r="M56" s="83">
        <f>IF(ISBLANK(L56),"  ",IF(L76&gt;0,L56/L76,IF(L56&gt;0,1,0)))</f>
        <v>0.30133256879509257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20540</v>
      </c>
      <c r="C59" s="749">
        <f t="shared" si="0"/>
        <v>1</v>
      </c>
      <c r="D59" s="755">
        <v>0</v>
      </c>
      <c r="E59" s="750">
        <f t="shared" si="0"/>
        <v>0</v>
      </c>
      <c r="F59" s="747">
        <f t="shared" si="11"/>
        <v>20540</v>
      </c>
      <c r="G59" s="752">
        <f>IF(ISBLANK(F59),"  ",IF(F76&gt;0,F59/F76,IF(F59&gt;0,1,0)))</f>
        <v>1.1499200300599621E-3</v>
      </c>
      <c r="H59" s="290">
        <v>24000</v>
      </c>
      <c r="I59" s="58">
        <f t="shared" si="8"/>
        <v>1</v>
      </c>
      <c r="J59" s="70">
        <v>0</v>
      </c>
      <c r="K59" s="60">
        <f t="shared" si="9"/>
        <v>0</v>
      </c>
      <c r="L59" s="44">
        <f t="shared" si="10"/>
        <v>24000</v>
      </c>
      <c r="M59" s="62">
        <f>IF(ISBLANK(L59),"  ",IF(L76&gt;0,L59/L76,IF(L59&gt;0,1,0)))</f>
        <v>1.2688261417941763E-3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604174</v>
      </c>
      <c r="E60" s="750">
        <f t="shared" si="0"/>
        <v>1</v>
      </c>
      <c r="F60" s="764">
        <f t="shared" si="11"/>
        <v>604174</v>
      </c>
      <c r="G60" s="752">
        <f>IF(ISBLANK(F60),"  ",IF(F76&gt;0,F60/F76,IF(F60&gt;0,1,0)))</f>
        <v>3.3824332241550514E-2</v>
      </c>
      <c r="H60" s="294">
        <v>0</v>
      </c>
      <c r="I60" s="58">
        <f t="shared" si="8"/>
        <v>0</v>
      </c>
      <c r="J60" s="78">
        <v>600000</v>
      </c>
      <c r="K60" s="60">
        <f t="shared" si="9"/>
        <v>1</v>
      </c>
      <c r="L60" s="79">
        <f t="shared" si="10"/>
        <v>600000</v>
      </c>
      <c r="M60" s="62">
        <f>IF(ISBLANK(L60),"  ",IF(L76&gt;0,L60/L76,IF(L60&gt;0,1,0)))</f>
        <v>3.1720653544854406E-2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23557</v>
      </c>
      <c r="E63" s="750">
        <f t="shared" si="0"/>
        <v>1</v>
      </c>
      <c r="F63" s="747">
        <f t="shared" si="11"/>
        <v>23557</v>
      </c>
      <c r="G63" s="752">
        <f>IF(ISBLANK(F63),"  ",IF(F76&gt;0,F63/F76,IF(F63&gt;0,1,0)))</f>
        <v>1.318825031554164E-3</v>
      </c>
      <c r="H63" s="290">
        <v>0</v>
      </c>
      <c r="I63" s="58">
        <f t="shared" si="8"/>
        <v>0</v>
      </c>
      <c r="J63" s="70">
        <v>30000</v>
      </c>
      <c r="K63" s="60">
        <f t="shared" si="9"/>
        <v>1</v>
      </c>
      <c r="L63" s="44">
        <f t="shared" si="10"/>
        <v>30000</v>
      </c>
      <c r="M63" s="62">
        <f>IF(ISBLANK(L63),"  ",IF(L76&gt;0,L63/L76,IF(L63&gt;0,1,0)))</f>
        <v>1.5860326772427203E-3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22128</v>
      </c>
      <c r="E64" s="750">
        <f t="shared" si="0"/>
        <v>1</v>
      </c>
      <c r="F64" s="747">
        <f t="shared" si="11"/>
        <v>22128</v>
      </c>
      <c r="G64" s="752">
        <f>IF(ISBLANK(F64),"  ",IF(F76&gt;0,F64/F76,IF(F64&gt;0,1,0)))</f>
        <v>1.2388232923645007E-3</v>
      </c>
      <c r="H64" s="290">
        <v>0</v>
      </c>
      <c r="I64" s="58">
        <f t="shared" si="8"/>
        <v>0</v>
      </c>
      <c r="J64" s="70">
        <v>20000</v>
      </c>
      <c r="K64" s="60">
        <f t="shared" si="9"/>
        <v>1</v>
      </c>
      <c r="L64" s="44">
        <f t="shared" si="10"/>
        <v>20000</v>
      </c>
      <c r="M64" s="62">
        <f>IF(ISBLANK(L64),"  ",IF(L76&gt;0,L64/L76,IF(L64&gt;0,1,0)))</f>
        <v>1.0573551181618135E-3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104169</v>
      </c>
      <c r="E65" s="750">
        <f t="shared" si="0"/>
        <v>1</v>
      </c>
      <c r="F65" s="747">
        <f t="shared" si="11"/>
        <v>104169</v>
      </c>
      <c r="G65" s="752">
        <f>IF(ISBLANK(F65),"  ",IF(F76&gt;0,F65/F76,IF(F65&gt;0,1,0)))</f>
        <v>5.831841266373719E-3</v>
      </c>
      <c r="H65" s="290">
        <v>0</v>
      </c>
      <c r="I65" s="58">
        <f t="shared" si="8"/>
        <v>0</v>
      </c>
      <c r="J65" s="70">
        <v>110000</v>
      </c>
      <c r="K65" s="60">
        <f t="shared" si="9"/>
        <v>1</v>
      </c>
      <c r="L65" s="44">
        <f t="shared" si="10"/>
        <v>110000</v>
      </c>
      <c r="M65" s="62">
        <f>IF(ISBLANK(L65),"  ",IF(L76&gt;0,L65/L76,IF(L65&gt;0,1,0)))</f>
        <v>5.8154531498899745E-3</v>
      </c>
      <c r="N65" s="286"/>
    </row>
    <row r="66" spans="1:14" s="266" customFormat="1" ht="44.25" x14ac:dyDescent="0.55000000000000004">
      <c r="A66" s="297" t="s">
        <v>64</v>
      </c>
      <c r="B66" s="738">
        <v>1788.68</v>
      </c>
      <c r="C66" s="749">
        <f t="shared" si="0"/>
        <v>6.8706383423319334E-2</v>
      </c>
      <c r="D66" s="755">
        <v>24245</v>
      </c>
      <c r="E66" s="750">
        <f t="shared" si="0"/>
        <v>12.1225</v>
      </c>
      <c r="F66" s="747">
        <f t="shared" si="11"/>
        <v>26033.68</v>
      </c>
      <c r="G66" s="752">
        <f>IF(ISBLANK(F66),"  ",IF(F76&gt;0,F66/F76,IF(F66&gt;0,1,0)))</f>
        <v>1.4574805300959803E-3</v>
      </c>
      <c r="H66" s="290">
        <v>2000</v>
      </c>
      <c r="I66" s="58">
        <f t="shared" si="8"/>
        <v>7.1428571428571425E-2</v>
      </c>
      <c r="J66" s="70">
        <v>26000</v>
      </c>
      <c r="K66" s="60">
        <f t="shared" si="9"/>
        <v>0.9285714285714286</v>
      </c>
      <c r="L66" s="44">
        <f t="shared" si="10"/>
        <v>28000</v>
      </c>
      <c r="M66" s="62">
        <f>IF(ISBLANK(L66),"  ",IF(L76&gt;0,L66/L76,IF(L66&gt;0,1,0)))</f>
        <v>1.480297165426539E-3</v>
      </c>
      <c r="N66" s="286"/>
    </row>
    <row r="67" spans="1:14" s="268" customFormat="1" ht="45" x14ac:dyDescent="0.6">
      <c r="A67" s="301" t="s">
        <v>65</v>
      </c>
      <c r="B67" s="769">
        <v>4491503.68</v>
      </c>
      <c r="C67" s="766">
        <f t="shared" si="0"/>
        <v>0.74308343501730678</v>
      </c>
      <c r="D67" s="770">
        <v>1552910</v>
      </c>
      <c r="E67" s="767">
        <f t="shared" si="0"/>
        <v>0.31808889799262596</v>
      </c>
      <c r="F67" s="769">
        <f>F66+F65+F64+F63+F62+F61+F60+F59+F58+F57+F56</f>
        <v>6044413.6799999997</v>
      </c>
      <c r="G67" s="768">
        <f>IF(ISBLANK(F67),"  ",IF(F76&gt;0,F67/F76,IF(F67&gt;0,1,0)))</f>
        <v>0.33839300684520185</v>
      </c>
      <c r="H67" s="298">
        <v>4882000</v>
      </c>
      <c r="I67" s="81">
        <f t="shared" si="8"/>
        <v>0.74972257807511411</v>
      </c>
      <c r="J67" s="92">
        <v>1629742</v>
      </c>
      <c r="K67" s="84">
        <f t="shared" si="9"/>
        <v>0.25027742192488583</v>
      </c>
      <c r="L67" s="298">
        <f>L66+L65+L64+L63+L62+L61+L60+L59+L58+L57+L56</f>
        <v>6511742</v>
      </c>
      <c r="M67" s="83">
        <f>IF(ISBLANK(L67),"  ",IF(L76&gt;0,L67/L76,IF(L67&gt;0,1,0)))</f>
        <v>0.34426118659246219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5101687</v>
      </c>
      <c r="E72" s="681">
        <f t="shared" si="0"/>
        <v>1</v>
      </c>
      <c r="F72" s="693">
        <f>D72+B72</f>
        <v>5101687</v>
      </c>
      <c r="G72" s="683">
        <f>IF(ISBLANK(F72),"  ",IF(F76&gt;0,F72/F76,IF(F72&gt;0,1,0)))</f>
        <v>0.28561499846136895</v>
      </c>
      <c r="H72" s="273">
        <v>0</v>
      </c>
      <c r="I72" s="52">
        <f>IF(ISBLANK(H72),"  ",IF(L72&gt;0,H72/L72,IF(H72&gt;0,1,0)))</f>
        <v>0</v>
      </c>
      <c r="J72" s="59">
        <v>5300000</v>
      </c>
      <c r="K72" s="54">
        <f>IF(ISBLANK(J72),"  ",IF(L72&gt;0,J72/L72,IF(J72&gt;0,1,0)))</f>
        <v>1</v>
      </c>
      <c r="L72" s="68">
        <f>J72+H72</f>
        <v>5300000</v>
      </c>
      <c r="M72" s="56">
        <f>IF(ISBLANK(L72),"  ",IF(L76&gt;0,L72/L76,IF(L72&gt;0,1,0)))</f>
        <v>0.28019910631288059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3520642</v>
      </c>
      <c r="E73" s="750">
        <f t="shared" si="0"/>
        <v>1</v>
      </c>
      <c r="F73" s="747">
        <f>D73+B73</f>
        <v>3520642</v>
      </c>
      <c r="G73" s="752">
        <f>IF(ISBLANK(F73),"  ",IF(F76&gt;0,F73/F76,IF(F73&gt;0,1,0)))</f>
        <v>0.19710110781257864</v>
      </c>
      <c r="H73" s="290">
        <v>0</v>
      </c>
      <c r="I73" s="58">
        <f>IF(ISBLANK(H73),"  ",IF(L73&gt;0,H73/L73,IF(H73&gt;0,1,0)))</f>
        <v>0</v>
      </c>
      <c r="J73" s="70">
        <v>3600000</v>
      </c>
      <c r="K73" s="60">
        <f>IF(ISBLANK(J73),"  ",IF(L73&gt;0,J73/L73,IF(J73&gt;0,1,0)))</f>
        <v>1</v>
      </c>
      <c r="L73" s="44">
        <f>J73+H73</f>
        <v>3600000</v>
      </c>
      <c r="M73" s="62">
        <f>IF(ISBLANK(L73),"  ",IF(L76&gt;0,L73/L76,IF(L73&gt;0,1,0)))</f>
        <v>0.19032392126912642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8622329</v>
      </c>
      <c r="E74" s="767">
        <f t="shared" si="0"/>
        <v>1</v>
      </c>
      <c r="F74" s="779">
        <f>F73+F72+F71+F70+F69</f>
        <v>8622329</v>
      </c>
      <c r="G74" s="785">
        <f>IF(ISBLANK(F74),"  ",IF(F76&gt;0,F74/F76,IF(F74&gt;0,1,0)))</f>
        <v>0.48271610627394756</v>
      </c>
      <c r="H74" s="118">
        <v>0</v>
      </c>
      <c r="I74" s="81">
        <f>IF(ISBLANK(H74),"  ",IF(L74&gt;0,H74/L74,IF(H74&gt;0,1,0)))</f>
        <v>0</v>
      </c>
      <c r="J74" s="96">
        <v>8900000</v>
      </c>
      <c r="K74" s="84">
        <f>IF(ISBLANK(J74),"  ",IF(L74&gt;0,J74/L74,IF(J74&gt;0,1,0)))</f>
        <v>1</v>
      </c>
      <c r="L74" s="119">
        <f>L73+L72+L71+L70+L69</f>
        <v>8900000</v>
      </c>
      <c r="M74" s="83">
        <f>IF(ISBLANK(L74),"  ",IF(L76&gt;0,L74/L76,IF(L74&gt;0,1,0)))</f>
        <v>0.47052302758200704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7686872.6799999997</v>
      </c>
      <c r="C76" s="829">
        <f t="shared" si="0"/>
        <v>0.43034512479321818</v>
      </c>
      <c r="D76" s="830">
        <v>10175239</v>
      </c>
      <c r="E76" s="831">
        <f>IF(ISBLANK(D76),"  ",IF(F76&gt;0,D76/F76,IF(D76&gt;0,1,0)))</f>
        <v>0.56965487520678182</v>
      </c>
      <c r="F76" s="830">
        <f>F74+F67+F47+F40+F48+F75</f>
        <v>17862111.68</v>
      </c>
      <c r="G76" s="832">
        <f>IF(ISBLANK(F76),"  ",IF(F76&gt;0,F76/F76,IF(F76&gt;0,1,0)))</f>
        <v>1</v>
      </c>
      <c r="H76" s="122">
        <v>8385379</v>
      </c>
      <c r="I76" s="123">
        <f>IF(ISBLANK(H76),"  ",IF(L76&gt;0,H76/L76,IF(H76&gt;0,1,0)))</f>
        <v>0.44331617016882946</v>
      </c>
      <c r="J76" s="122">
        <v>10529742</v>
      </c>
      <c r="K76" s="124">
        <f>IF(ISBLANK(J76),"  ",IF(L76&gt;0,J76/L76,IF(J76&gt;0,1,0)))</f>
        <v>0.55668382983117048</v>
      </c>
      <c r="L76" s="122">
        <f>L74+L67+L47+L40+L48+L75</f>
        <v>18915121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7" sqref="B7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0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283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290" t="s">
        <v>4</v>
      </c>
      <c r="C11" s="43"/>
      <c r="D11" s="44" t="s">
        <v>4</v>
      </c>
      <c r="E11" s="43"/>
      <c r="F11" s="44" t="s">
        <v>4</v>
      </c>
      <c r="G11" s="45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291" t="s">
        <v>4</v>
      </c>
      <c r="C12" s="47" t="s">
        <v>4</v>
      </c>
      <c r="D12" s="48"/>
      <c r="E12" s="49"/>
      <c r="F12" s="48"/>
      <c r="G12" s="50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9">
        <v>8112880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8112880</v>
      </c>
      <c r="G13" s="56">
        <f>IF(ISBLANK(F13),"  ",IF(F76&gt;0,F13/F76,IF(F13&gt;0,1,0)))</f>
        <v>0.16658396549457691</v>
      </c>
      <c r="H13" s="9">
        <v>30997281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30997281</v>
      </c>
      <c r="M13" s="56">
        <f>IF(ISBLANK(L13),"  ",IF(L76&gt;0,L13/L76,IF(L13&gt;0,1,0)))</f>
        <v>0.34210575690220829</v>
      </c>
      <c r="N13" s="57"/>
    </row>
    <row r="14" spans="1:17" s="266" customFormat="1" ht="44.25" x14ac:dyDescent="0.55000000000000004">
      <c r="A14" s="281" t="s">
        <v>14</v>
      </c>
      <c r="B14" s="273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292">
        <v>31342796</v>
      </c>
      <c r="C15" s="64">
        <f t="shared" si="0"/>
        <v>1</v>
      </c>
      <c r="D15" s="290">
        <v>0</v>
      </c>
      <c r="E15" s="65">
        <f>IF(ISBLANK(D15),"  ",IF(F15&gt;0,D15/F15,IF(D15&gt;0,1,0)))</f>
        <v>0</v>
      </c>
      <c r="F15" s="48">
        <f>D15+B15</f>
        <v>31342796</v>
      </c>
      <c r="G15" s="66">
        <f>IF(ISBLANK(F15),"  ",IF(F76&gt;0,F15/F76,IF(F15&gt;0,1,0)))</f>
        <v>0.64357013136735197</v>
      </c>
      <c r="H15" s="292">
        <v>28630000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1"/>
        <v>28630000</v>
      </c>
      <c r="M15" s="66">
        <f>IF(ISBLANK(L15),"  ",IF(L76&gt;0,L15/L76,IF(L15&gt;0,1,0)))</f>
        <v>0.31597893441396435</v>
      </c>
      <c r="N15" s="286"/>
    </row>
    <row r="16" spans="1:17" s="266" customFormat="1" ht="44.25" x14ac:dyDescent="0.55000000000000004">
      <c r="A16" s="67" t="s">
        <v>16</v>
      </c>
      <c r="B16" s="273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8">
        <f t="shared" ref="F16:F39" si="2">D16+B16</f>
        <v>0</v>
      </c>
      <c r="G16" s="56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1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290">
        <v>0</v>
      </c>
      <c r="C17" s="58">
        <f t="shared" si="0"/>
        <v>0</v>
      </c>
      <c r="D17" s="70">
        <v>0</v>
      </c>
      <c r="E17" s="54">
        <f t="shared" ref="E17:E34" si="5">IF(ISBLANK(D17),"  ",IF(F17&gt;0,D17/F17,IF(D17&gt;0,1,0)))</f>
        <v>0</v>
      </c>
      <c r="F17" s="44">
        <f t="shared" si="2"/>
        <v>0</v>
      </c>
      <c r="G17" s="62">
        <f>IF(ISBLANK(F17),"  ",IF(F76&gt;0,F17/F76,IF(F17&gt;0,1,0)))</f>
        <v>0</v>
      </c>
      <c r="H17" s="290">
        <v>0</v>
      </c>
      <c r="I17" s="58">
        <f t="shared" si="3"/>
        <v>0</v>
      </c>
      <c r="J17" s="70">
        <v>0</v>
      </c>
      <c r="K17" s="60">
        <f t="shared" si="4"/>
        <v>0</v>
      </c>
      <c r="L17" s="44">
        <f t="shared" si="1"/>
        <v>0</v>
      </c>
      <c r="M17" s="62">
        <f>IF(ISBLANK(L17),"  ",IF(L76&gt;0,L17/L76,IF(L17&gt;0,1,0)))</f>
        <v>0</v>
      </c>
      <c r="N17" s="286"/>
    </row>
    <row r="18" spans="1:14" s="266" customFormat="1" ht="44.25" x14ac:dyDescent="0.55000000000000004">
      <c r="A18" s="69" t="s">
        <v>18</v>
      </c>
      <c r="B18" s="290">
        <v>0</v>
      </c>
      <c r="C18" s="58">
        <f t="shared" si="0"/>
        <v>0</v>
      </c>
      <c r="D18" s="70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290">
        <v>0</v>
      </c>
      <c r="C19" s="58">
        <f t="shared" si="0"/>
        <v>0</v>
      </c>
      <c r="D19" s="70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290">
        <v>0</v>
      </c>
      <c r="C20" s="58">
        <f t="shared" si="0"/>
        <v>0</v>
      </c>
      <c r="D20" s="70">
        <v>0</v>
      </c>
      <c r="E20" s="54">
        <f t="shared" si="5"/>
        <v>0</v>
      </c>
      <c r="F20" s="44">
        <f>D20+B20</f>
        <v>0</v>
      </c>
      <c r="G20" s="6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1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290">
        <v>0</v>
      </c>
      <c r="C21" s="58">
        <f t="shared" si="0"/>
        <v>0</v>
      </c>
      <c r="D21" s="70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290">
        <v>0</v>
      </c>
      <c r="C22" s="58">
        <f t="shared" si="0"/>
        <v>0</v>
      </c>
      <c r="D22" s="70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290">
        <v>0</v>
      </c>
      <c r="C23" s="58">
        <f t="shared" si="0"/>
        <v>0</v>
      </c>
      <c r="D23" s="70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290">
        <v>0</v>
      </c>
      <c r="C24" s="58">
        <f t="shared" si="0"/>
        <v>0</v>
      </c>
      <c r="D24" s="70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290">
        <v>0</v>
      </c>
      <c r="C25" s="58">
        <f t="shared" si="0"/>
        <v>0</v>
      </c>
      <c r="D25" s="70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290">
        <v>0</v>
      </c>
      <c r="C26" s="58">
        <f t="shared" si="0"/>
        <v>0</v>
      </c>
      <c r="D26" s="70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290">
        <v>25215893</v>
      </c>
      <c r="C27" s="58">
        <f t="shared" si="0"/>
        <v>1</v>
      </c>
      <c r="D27" s="70">
        <v>0</v>
      </c>
      <c r="E27" s="54">
        <f t="shared" si="5"/>
        <v>0</v>
      </c>
      <c r="F27" s="44">
        <f t="shared" si="2"/>
        <v>25215893</v>
      </c>
      <c r="G27" s="62">
        <f>IF(ISBLANK(F27),"  ",IF(F76&gt;0,F27/F76,IF(F27&gt;0,1,0)))</f>
        <v>0.51776477026986012</v>
      </c>
      <c r="H27" s="290">
        <v>28230000</v>
      </c>
      <c r="I27" s="58">
        <f t="shared" si="3"/>
        <v>1</v>
      </c>
      <c r="J27" s="70">
        <v>0</v>
      </c>
      <c r="K27" s="60">
        <f t="shared" si="4"/>
        <v>0</v>
      </c>
      <c r="L27" s="44">
        <f t="shared" si="1"/>
        <v>28230000</v>
      </c>
      <c r="M27" s="62">
        <f>IF(ISBLANK(L27),"  ",IF(L76&gt;0,L27/L76,IF(L27&gt;0,1,0)))</f>
        <v>0.31156427937499875</v>
      </c>
      <c r="N27" s="286"/>
    </row>
    <row r="28" spans="1:14" s="266" customFormat="1" ht="44.25" x14ac:dyDescent="0.55000000000000004">
      <c r="A28" s="71" t="s">
        <v>28</v>
      </c>
      <c r="B28" s="290">
        <v>10562</v>
      </c>
      <c r="C28" s="58">
        <f t="shared" si="0"/>
        <v>1</v>
      </c>
      <c r="D28" s="70">
        <v>0</v>
      </c>
      <c r="E28" s="54">
        <f t="shared" si="5"/>
        <v>0</v>
      </c>
      <c r="F28" s="44">
        <f t="shared" si="2"/>
        <v>10562</v>
      </c>
      <c r="G28" s="62">
        <f>IF(ISBLANK(F28),"  ",IF(F76&gt;0,F28/F76,IF(F28&gt;0,1,0)))</f>
        <v>2.1687241072883132E-4</v>
      </c>
      <c r="H28" s="290">
        <v>200000</v>
      </c>
      <c r="I28" s="58">
        <f t="shared" si="3"/>
        <v>1</v>
      </c>
      <c r="J28" s="70">
        <v>0</v>
      </c>
      <c r="K28" s="60">
        <f t="shared" si="4"/>
        <v>0</v>
      </c>
      <c r="L28" s="44">
        <f t="shared" si="1"/>
        <v>200000</v>
      </c>
      <c r="M28" s="62">
        <f>IF(ISBLANK(L28),"  ",IF(L76&gt;0,L28/L76,IF(L28&gt;0,1,0)))</f>
        <v>2.2073275194828107E-3</v>
      </c>
      <c r="N28" s="286"/>
    </row>
    <row r="29" spans="1:14" s="266" customFormat="1" ht="44.25" x14ac:dyDescent="0.55000000000000004">
      <c r="A29" s="71" t="s">
        <v>29</v>
      </c>
      <c r="B29" s="290">
        <v>0</v>
      </c>
      <c r="C29" s="58">
        <f t="shared" si="0"/>
        <v>0</v>
      </c>
      <c r="D29" s="70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290">
        <v>0</v>
      </c>
      <c r="C30" s="58">
        <f t="shared" si="0"/>
        <v>0</v>
      </c>
      <c r="D30" s="70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290">
        <v>0</v>
      </c>
      <c r="C31" s="58">
        <f t="shared" si="0"/>
        <v>0</v>
      </c>
      <c r="D31" s="70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290">
        <v>0</v>
      </c>
      <c r="C32" s="58">
        <f t="shared" si="0"/>
        <v>0</v>
      </c>
      <c r="D32" s="70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290">
        <v>200000</v>
      </c>
      <c r="C33" s="58">
        <f>IF(ISBLANK(B33),"  ",IF(F33&gt;0,B33/F33,IF(B33&gt;0,1,0)))</f>
        <v>1</v>
      </c>
      <c r="D33" s="70">
        <v>0</v>
      </c>
      <c r="E33" s="54">
        <f>IF(ISBLANK(D33),"  ",IF(F33&gt;0,D33/F33,IF(D33&gt;0,1,0)))</f>
        <v>0</v>
      </c>
      <c r="F33" s="44">
        <f t="shared" si="2"/>
        <v>200000</v>
      </c>
      <c r="G33" s="62">
        <f>IF(ISBLANK(F33),"  ",IF(F80&gt;0,F33/F80,IF(F33&gt;0,1,0)))</f>
        <v>1</v>
      </c>
      <c r="H33" s="290">
        <v>200000</v>
      </c>
      <c r="I33" s="58">
        <f>IF(ISBLANK(H33),"  ",IF(L33&gt;0,H33/L33,IF(H33&gt;0,1,0)))</f>
        <v>1</v>
      </c>
      <c r="J33" s="70">
        <v>0</v>
      </c>
      <c r="K33" s="60">
        <f>IF(ISBLANK(J33),"  ",IF(L33&gt;0,J33/L33,IF(J33&gt;0,1,0)))</f>
        <v>0</v>
      </c>
      <c r="L33" s="44">
        <f t="shared" si="1"/>
        <v>200000</v>
      </c>
      <c r="M33" s="62">
        <f>IF(ISBLANK(L33),"  ",IF(L80&gt;0,L33/L80,IF(L33&gt;0,1,0)))</f>
        <v>1</v>
      </c>
      <c r="N33" s="286"/>
    </row>
    <row r="34" spans="1:14" s="266" customFormat="1" ht="44.25" x14ac:dyDescent="0.55000000000000004">
      <c r="A34" s="71" t="s">
        <v>33</v>
      </c>
      <c r="B34" s="290">
        <v>5916341</v>
      </c>
      <c r="C34" s="58">
        <f t="shared" si="0"/>
        <v>1</v>
      </c>
      <c r="D34" s="70">
        <v>0</v>
      </c>
      <c r="E34" s="54">
        <f t="shared" si="5"/>
        <v>0</v>
      </c>
      <c r="F34" s="44">
        <f t="shared" si="2"/>
        <v>5916341</v>
      </c>
      <c r="G34" s="62">
        <f>IF(ISBLANK(F34),"  ",IF(F76&gt;0,F34/F76,IF(F34&gt;0,1,0)))</f>
        <v>0.12148183444080901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290">
        <v>0</v>
      </c>
      <c r="C36" s="58">
        <f t="shared" si="0"/>
        <v>0</v>
      </c>
      <c r="D36" s="70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294">
        <v>0</v>
      </c>
      <c r="C38" s="58">
        <f t="shared" si="0"/>
        <v>0</v>
      </c>
      <c r="D38" s="78">
        <v>0</v>
      </c>
      <c r="E38" s="60">
        <f>IF(ISBLANK(D38),"  ",IF(F38&gt;0,D38/F38,IF(D38&gt;0,1,0)))</f>
        <v>0</v>
      </c>
      <c r="F38" s="79">
        <f t="shared" si="2"/>
        <v>0</v>
      </c>
      <c r="G38" s="6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294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295">
        <v>39255676</v>
      </c>
      <c r="C40" s="81">
        <f t="shared" si="0"/>
        <v>0.99493102082448159</v>
      </c>
      <c r="D40" s="295">
        <v>0</v>
      </c>
      <c r="E40" s="82">
        <f>IF(ISBLANK(D40),"  ",IF(F40&gt;0,D40/F40,IF(D40&gt;0,1,0)))</f>
        <v>0</v>
      </c>
      <c r="F40" s="295">
        <f>F39+F38+F36+F34+F29+F28+F26+F27+F25+F24+F23+F22+F21+F20+F19+F18+F17+F16+F14+F13+F30+F31+F32+F33</f>
        <v>39455676</v>
      </c>
      <c r="G40" s="83">
        <f>IF(ISBLANK(F40),"  ",IF(F76&gt;0,F40/F76,IF(F40&gt;0,1,0)))</f>
        <v>0.81015409686192885</v>
      </c>
      <c r="H40" s="295">
        <v>59427281</v>
      </c>
      <c r="I40" s="81">
        <f>IF(ISBLANK(H40),"  ",IF(L40&gt;0,H40/L40,IF(H40&gt;0,1,0)))</f>
        <v>0.99664583062239587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L39+L38+L36+L34+L29+L28+L26+L27+L25+L24+L23+L22+L21+L20+L19+L18+L17+L16+L14+L13+L30+L31+L32+L33</f>
        <v>59627281</v>
      </c>
      <c r="M40" s="83">
        <f>IF(ISBLANK(L40),"  ",IF(L76&gt;0,L40/L76,IF(L40&gt;0,1,0)))</f>
        <v>0.65808469131617264</v>
      </c>
      <c r="N40" s="269"/>
    </row>
    <row r="41" spans="1:14" s="266" customFormat="1" ht="45" x14ac:dyDescent="0.6">
      <c r="A41" s="296" t="s">
        <v>39</v>
      </c>
      <c r="B41" s="292"/>
      <c r="C41" s="74" t="s">
        <v>4</v>
      </c>
      <c r="D41" s="70"/>
      <c r="E41" s="75" t="s">
        <v>4</v>
      </c>
      <c r="F41" s="44"/>
      <c r="G41" s="76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291">
        <v>0</v>
      </c>
      <c r="C42" s="52">
        <f t="shared" si="0"/>
        <v>0</v>
      </c>
      <c r="D42" s="88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",IF(D75&gt;0,F42/D75,IF(F42&gt;0,1,0)))</f>
        <v>0</v>
      </c>
      <c r="H42" s="291">
        <v>0</v>
      </c>
      <c r="I42" s="52">
        <f t="shared" ref="I42:I48" si="7">IF(ISBLANK(H42),"  ",IF(L42&gt;0,H42/L42,IF(H42&gt;0,1,0)))</f>
        <v>0</v>
      </c>
      <c r="J42" s="88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",IF(J75&gt;0,L42/J75,IF(L42&gt;0,1,0)))</f>
        <v>0</v>
      </c>
      <c r="N42" s="286"/>
    </row>
    <row r="43" spans="1:14" s="266" customFormat="1" ht="44.25" x14ac:dyDescent="0.55000000000000004">
      <c r="A43" s="297" t="s">
        <v>41</v>
      </c>
      <c r="B43" s="290">
        <v>0</v>
      </c>
      <c r="C43" s="58">
        <f t="shared" si="0"/>
        <v>0</v>
      </c>
      <c r="D43" s="70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90">
        <v>0</v>
      </c>
      <c r="I43" s="58">
        <f t="shared" si="7"/>
        <v>0</v>
      </c>
      <c r="J43" s="70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290">
        <v>0</v>
      </c>
      <c r="C44" s="58">
        <f t="shared" si="0"/>
        <v>0</v>
      </c>
      <c r="D44" s="70"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290">
        <v>0</v>
      </c>
      <c r="I44" s="58">
        <f t="shared" si="7"/>
        <v>0</v>
      </c>
      <c r="J44" s="70"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290">
        <v>0</v>
      </c>
      <c r="C45" s="58">
        <f t="shared" si="0"/>
        <v>0</v>
      </c>
      <c r="D45" s="70">
        <v>0</v>
      </c>
      <c r="E45" s="60">
        <f t="shared" si="6"/>
        <v>0</v>
      </c>
      <c r="F45" s="79">
        <f>D45+B45</f>
        <v>0</v>
      </c>
      <c r="G45" s="62">
        <f>IF(ISBLANK(F45),"  ",IF(D76&gt;0,F45/D76,IF(F45&gt;0,1,0)))</f>
        <v>0</v>
      </c>
      <c r="H45" s="290">
        <v>0</v>
      </c>
      <c r="I45" s="58">
        <f t="shared" si="7"/>
        <v>0</v>
      </c>
      <c r="J45" s="70">
        <v>0</v>
      </c>
      <c r="K45" s="60">
        <f t="shared" si="8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290">
        <v>1458790</v>
      </c>
      <c r="C46" s="58">
        <f t="shared" si="0"/>
        <v>1</v>
      </c>
      <c r="D46" s="70">
        <v>0</v>
      </c>
      <c r="E46" s="60">
        <f t="shared" si="6"/>
        <v>0</v>
      </c>
      <c r="F46" s="79">
        <f>D46+B46</f>
        <v>1458790</v>
      </c>
      <c r="G46" s="62">
        <f>IF(ISBLANK(F46),"  ",IF(F76&gt;0,F46/F76,IF(F46&gt;0,1,0)))</f>
        <v>2.9953730737276262E-2</v>
      </c>
      <c r="H46" s="290">
        <v>14853825</v>
      </c>
      <c r="I46" s="58">
        <f t="shared" si="7"/>
        <v>1</v>
      </c>
      <c r="J46" s="70">
        <v>0</v>
      </c>
      <c r="K46" s="60">
        <f t="shared" si="8"/>
        <v>0</v>
      </c>
      <c r="L46" s="79">
        <f>J46+H46</f>
        <v>14853825</v>
      </c>
      <c r="M46" s="62">
        <f>IF(ISBLANK(L46),"  ",IF(L76&gt;0,L46/L76,IF(L46&gt;0,1,0)))</f>
        <v>0.16393628346040881</v>
      </c>
      <c r="N46" s="286"/>
    </row>
    <row r="47" spans="1:14" s="268" customFormat="1" ht="45" x14ac:dyDescent="0.6">
      <c r="A47" s="296" t="s">
        <v>45</v>
      </c>
      <c r="B47" s="298">
        <v>1458790</v>
      </c>
      <c r="C47" s="81">
        <f t="shared" si="0"/>
        <v>1</v>
      </c>
      <c r="D47" s="92">
        <v>0</v>
      </c>
      <c r="E47" s="84">
        <f t="shared" si="6"/>
        <v>0</v>
      </c>
      <c r="F47" s="93">
        <f>F46+F45+F44+F43+F42</f>
        <v>1458790</v>
      </c>
      <c r="G47" s="83">
        <f>IF(ISBLANK(F47),"  ",IF(F76&gt;0,F47/F76,IF(F47&gt;0,1,0)))</f>
        <v>2.9953730737276262E-2</v>
      </c>
      <c r="H47" s="298">
        <v>14853825</v>
      </c>
      <c r="I47" s="81">
        <f t="shared" si="7"/>
        <v>1</v>
      </c>
      <c r="J47" s="92">
        <v>0</v>
      </c>
      <c r="K47" s="84">
        <f t="shared" si="8"/>
        <v>0</v>
      </c>
      <c r="L47" s="93">
        <f>L46+L45+L44+L43+L42</f>
        <v>14853825</v>
      </c>
      <c r="M47" s="83">
        <f>IF(ISBLANK(L47),"  ",IF(L76&gt;0,L47/L76,IF(L47&gt;0,1,0)))</f>
        <v>0.16393628346040881</v>
      </c>
      <c r="N47" s="269"/>
    </row>
    <row r="48" spans="1:14" s="268" customFormat="1" ht="45" x14ac:dyDescent="0.6">
      <c r="A48" s="299" t="s">
        <v>46</v>
      </c>
      <c r="B48" s="95">
        <v>0</v>
      </c>
      <c r="C48" s="81">
        <f t="shared" si="0"/>
        <v>0</v>
      </c>
      <c r="D48" s="96">
        <v>0</v>
      </c>
      <c r="E48" s="84">
        <f t="shared" si="6"/>
        <v>0</v>
      </c>
      <c r="F48" s="97">
        <f>D48+B48</f>
        <v>0</v>
      </c>
      <c r="G48" s="83">
        <f>IF(ISBLANK(F48),"  ",IF(F76&gt;0,F48/F76,IF(F48&gt;0,1,0)))</f>
        <v>0</v>
      </c>
      <c r="H48" s="95">
        <v>0</v>
      </c>
      <c r="I48" s="81">
        <f t="shared" si="7"/>
        <v>0</v>
      </c>
      <c r="J48" s="95"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98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2">
        <f t="shared" ref="F50:F55" si="10">D50+B50</f>
        <v>0</v>
      </c>
      <c r="G50" s="56">
        <f>IF(ISBLANK(F50),"  ",IF(F76&gt;0,F50/F76,IF(F50&gt;0,1,0)))</f>
        <v>0</v>
      </c>
      <c r="H50" s="98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2">
        <f t="shared" ref="L50:L66" si="13">J50+H50</f>
        <v>0</v>
      </c>
      <c r="M50" s="56">
        <f>IF(ISBLANK(L50),"  ",IF(L76&gt;0,L50/L76,IF(L50&gt;0,1,0)))</f>
        <v>0</v>
      </c>
      <c r="N50" s="286"/>
    </row>
    <row r="51" spans="1:14" s="266" customFormat="1" ht="44.25" x14ac:dyDescent="0.55000000000000004">
      <c r="A51" s="289" t="s">
        <v>49</v>
      </c>
      <c r="B51" s="292">
        <v>0</v>
      </c>
      <c r="C51" s="58">
        <f t="shared" si="0"/>
        <v>0</v>
      </c>
      <c r="D51" s="70">
        <v>0</v>
      </c>
      <c r="E51" s="60">
        <f t="shared" si="9"/>
        <v>0</v>
      </c>
      <c r="F51" s="103">
        <f t="shared" si="10"/>
        <v>0</v>
      </c>
      <c r="G51" s="62">
        <f>IF(ISBLANK(F51),"  ",IF(F76&gt;0,F51/F76,IF(F51&gt;0,1,0)))</f>
        <v>0</v>
      </c>
      <c r="H51" s="292">
        <v>0</v>
      </c>
      <c r="I51" s="58">
        <f t="shared" si="11"/>
        <v>0</v>
      </c>
      <c r="J51" s="70">
        <v>0</v>
      </c>
      <c r="K51" s="60">
        <f t="shared" si="12"/>
        <v>0</v>
      </c>
      <c r="L51" s="103">
        <f t="shared" si="13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105">
        <v>0</v>
      </c>
      <c r="C52" s="58">
        <f t="shared" si="0"/>
        <v>0</v>
      </c>
      <c r="D52" s="106">
        <v>0</v>
      </c>
      <c r="E52" s="60">
        <f t="shared" si="9"/>
        <v>0</v>
      </c>
      <c r="F52" s="107">
        <f t="shared" si="10"/>
        <v>0</v>
      </c>
      <c r="G52" s="62">
        <f>IF(ISBLANK(F52),"  ",IF(F76&gt;0,F52/F76,IF(F52&gt;0,1,0)))</f>
        <v>0</v>
      </c>
      <c r="H52" s="105">
        <v>0</v>
      </c>
      <c r="I52" s="58">
        <f t="shared" si="11"/>
        <v>0</v>
      </c>
      <c r="J52" s="106">
        <v>0</v>
      </c>
      <c r="K52" s="60">
        <f t="shared" si="12"/>
        <v>0</v>
      </c>
      <c r="L52" s="107">
        <f t="shared" si="13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105">
        <v>0</v>
      </c>
      <c r="C53" s="58">
        <f t="shared" si="0"/>
        <v>0</v>
      </c>
      <c r="D53" s="106">
        <v>0</v>
      </c>
      <c r="E53" s="60">
        <f t="shared" si="9"/>
        <v>0</v>
      </c>
      <c r="F53" s="107">
        <f t="shared" si="10"/>
        <v>0</v>
      </c>
      <c r="G53" s="62">
        <f>IF(ISBLANK(F53),"  ",IF(F76&gt;0,F53/F76,IF(F53&gt;0,1,0)))</f>
        <v>0</v>
      </c>
      <c r="H53" s="105">
        <v>0</v>
      </c>
      <c r="I53" s="58">
        <f t="shared" si="11"/>
        <v>0</v>
      </c>
      <c r="J53" s="106">
        <v>0</v>
      </c>
      <c r="K53" s="60">
        <f t="shared" si="12"/>
        <v>0</v>
      </c>
      <c r="L53" s="107">
        <f t="shared" si="13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105">
        <v>0</v>
      </c>
      <c r="C54" s="58">
        <f>IF(ISBLANK(B54),"  ",IF(F54&gt;0,B54/F54,IF(B54&gt;0,1,0)))</f>
        <v>0</v>
      </c>
      <c r="D54" s="106">
        <v>0</v>
      </c>
      <c r="E54" s="60">
        <f>IF(ISBLANK(D54),"  ",IF(F54&gt;0,D54/F54,IF(D54&gt;0,1,0)))</f>
        <v>0</v>
      </c>
      <c r="F54" s="107">
        <f t="shared" si="10"/>
        <v>0</v>
      </c>
      <c r="G54" s="6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3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292">
        <v>0</v>
      </c>
      <c r="C55" s="58">
        <f t="shared" si="0"/>
        <v>0</v>
      </c>
      <c r="D55" s="70">
        <v>0</v>
      </c>
      <c r="E55" s="60">
        <f t="shared" si="9"/>
        <v>0</v>
      </c>
      <c r="F55" s="103">
        <f t="shared" si="10"/>
        <v>0</v>
      </c>
      <c r="G55" s="62">
        <f>IF(ISBLANK(F55),"  ",IF(F76&gt;0,F55/F76,IF(F55&gt;0,1,0)))</f>
        <v>0</v>
      </c>
      <c r="H55" s="292">
        <v>0</v>
      </c>
      <c r="I55" s="58">
        <f t="shared" si="11"/>
        <v>0</v>
      </c>
      <c r="J55" s="70">
        <v>0</v>
      </c>
      <c r="K55" s="60">
        <f t="shared" si="12"/>
        <v>0</v>
      </c>
      <c r="L55" s="103">
        <f t="shared" si="13"/>
        <v>0</v>
      </c>
      <c r="M55" s="62">
        <f>IF(ISBLANK(L55),"  ",IF(L76&gt;0,L55/L76,IF(L55&gt;0,1,0)))</f>
        <v>0</v>
      </c>
      <c r="N55" s="286"/>
    </row>
    <row r="56" spans="1:14" s="268" customFormat="1" ht="45" x14ac:dyDescent="0.6">
      <c r="A56" s="299" t="s">
        <v>54</v>
      </c>
      <c r="B56" s="300">
        <v>0</v>
      </c>
      <c r="C56" s="81">
        <f t="shared" si="0"/>
        <v>0</v>
      </c>
      <c r="D56" s="92">
        <v>0</v>
      </c>
      <c r="E56" s="84">
        <f t="shared" si="9"/>
        <v>0</v>
      </c>
      <c r="F56" s="108">
        <f>F55+F53+F52+F51+F50+F54</f>
        <v>0</v>
      </c>
      <c r="G56" s="83">
        <f>IF(ISBLANK(F56),"  ",IF(F76&gt;0,F56/F76,IF(F56&gt;0,1,0)))</f>
        <v>0</v>
      </c>
      <c r="H56" s="300">
        <v>0</v>
      </c>
      <c r="I56" s="81">
        <f t="shared" si="11"/>
        <v>0</v>
      </c>
      <c r="J56" s="92">
        <v>0</v>
      </c>
      <c r="K56" s="84">
        <f t="shared" si="12"/>
        <v>0</v>
      </c>
      <c r="L56" s="103">
        <f t="shared" si="13"/>
        <v>0</v>
      </c>
      <c r="M56" s="83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109">
        <v>0</v>
      </c>
      <c r="C57" s="58">
        <f t="shared" si="0"/>
        <v>0</v>
      </c>
      <c r="D57" s="110">
        <v>0</v>
      </c>
      <c r="E57" s="60">
        <f t="shared" si="9"/>
        <v>0</v>
      </c>
      <c r="F57" s="111">
        <f t="shared" ref="F57:F66" si="14">D57+B57</f>
        <v>0</v>
      </c>
      <c r="G57" s="62">
        <f>IF(ISBLANK(F57),"  ",IF(F76&gt;0,F57/F76,IF(F57&gt;0,1,0)))</f>
        <v>0</v>
      </c>
      <c r="H57" s="109">
        <v>0</v>
      </c>
      <c r="I57" s="58">
        <f t="shared" si="11"/>
        <v>0</v>
      </c>
      <c r="J57" s="110"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290">
        <v>0</v>
      </c>
      <c r="C58" s="58">
        <f t="shared" si="0"/>
        <v>0</v>
      </c>
      <c r="D58" s="70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90">
        <v>0</v>
      </c>
      <c r="I58" s="58">
        <f t="shared" si="11"/>
        <v>0</v>
      </c>
      <c r="J58" s="70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290">
        <v>0</v>
      </c>
      <c r="C59" s="58">
        <f t="shared" si="0"/>
        <v>0</v>
      </c>
      <c r="D59" s="70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90">
        <v>0</v>
      </c>
      <c r="I59" s="58">
        <f t="shared" si="11"/>
        <v>0</v>
      </c>
      <c r="J59" s="70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294">
        <v>0</v>
      </c>
      <c r="C60" s="58">
        <f t="shared" si="0"/>
        <v>0</v>
      </c>
      <c r="D60" s="78">
        <v>0</v>
      </c>
      <c r="E60" s="60">
        <f t="shared" si="9"/>
        <v>0</v>
      </c>
      <c r="F60" s="79">
        <f t="shared" si="14"/>
        <v>0</v>
      </c>
      <c r="G60" s="62">
        <f>IF(ISBLANK(F60),"  ",IF(F76&gt;0,F60/F76,IF(F60&gt;0,1,0)))</f>
        <v>0</v>
      </c>
      <c r="H60" s="294">
        <v>0</v>
      </c>
      <c r="I60" s="58">
        <f t="shared" si="11"/>
        <v>0</v>
      </c>
      <c r="J60" s="78">
        <v>0</v>
      </c>
      <c r="K60" s="60">
        <f t="shared" si="12"/>
        <v>0</v>
      </c>
      <c r="L60" s="79">
        <f t="shared" si="13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290">
        <v>0</v>
      </c>
      <c r="C61" s="58">
        <f t="shared" si="0"/>
        <v>0</v>
      </c>
      <c r="D61" s="70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90">
        <v>0</v>
      </c>
      <c r="I61" s="58">
        <f t="shared" si="11"/>
        <v>0</v>
      </c>
      <c r="J61" s="70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290">
        <v>0</v>
      </c>
      <c r="C62" s="58">
        <f t="shared" si="0"/>
        <v>0</v>
      </c>
      <c r="D62" s="70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90">
        <v>0</v>
      </c>
      <c r="I62" s="58">
        <f t="shared" si="11"/>
        <v>0</v>
      </c>
      <c r="J62" s="70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290">
        <v>0</v>
      </c>
      <c r="C63" s="58">
        <f t="shared" si="0"/>
        <v>0</v>
      </c>
      <c r="D63" s="70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90">
        <v>0</v>
      </c>
      <c r="I63" s="58">
        <f t="shared" si="11"/>
        <v>0</v>
      </c>
      <c r="J63" s="70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290">
        <v>0</v>
      </c>
      <c r="C64" s="58">
        <f t="shared" si="0"/>
        <v>0</v>
      </c>
      <c r="D64" s="70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90">
        <v>0</v>
      </c>
      <c r="I64" s="58">
        <f t="shared" si="11"/>
        <v>0</v>
      </c>
      <c r="J64" s="70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290">
        <v>0</v>
      </c>
      <c r="C65" s="58">
        <f t="shared" si="0"/>
        <v>0</v>
      </c>
      <c r="D65" s="70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90">
        <v>0</v>
      </c>
      <c r="I65" s="58">
        <f t="shared" si="11"/>
        <v>0</v>
      </c>
      <c r="J65" s="70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290">
        <v>544246</v>
      </c>
      <c r="C66" s="58">
        <f t="shared" si="0"/>
        <v>1</v>
      </c>
      <c r="D66" s="70">
        <v>0</v>
      </c>
      <c r="E66" s="60">
        <f t="shared" si="9"/>
        <v>0</v>
      </c>
      <c r="F66" s="44">
        <f t="shared" si="14"/>
        <v>544246</v>
      </c>
      <c r="G66" s="62">
        <f>IF(ISBLANK(F66),"  ",IF(F76&gt;0,F66/F76,IF(F66&gt;0,1,0)))</f>
        <v>1.1175150733717434E-2</v>
      </c>
      <c r="H66" s="290">
        <v>2762327</v>
      </c>
      <c r="I66" s="58">
        <f t="shared" si="11"/>
        <v>1</v>
      </c>
      <c r="J66" s="70">
        <v>0</v>
      </c>
      <c r="K66" s="60">
        <f t="shared" si="12"/>
        <v>0</v>
      </c>
      <c r="L66" s="44">
        <f t="shared" si="13"/>
        <v>2762327</v>
      </c>
      <c r="M66" s="62">
        <f>IF(ISBLANK(L66),"  ",IF(L76&gt;0,L66/L76,IF(L66&gt;0,1,0)))</f>
        <v>3.0486802024551972E-2</v>
      </c>
      <c r="N66" s="286"/>
    </row>
    <row r="67" spans="1:14" s="268" customFormat="1" ht="45" x14ac:dyDescent="0.6">
      <c r="A67" s="301" t="s">
        <v>65</v>
      </c>
      <c r="B67" s="298">
        <v>544246</v>
      </c>
      <c r="C67" s="81">
        <f t="shared" si="0"/>
        <v>1</v>
      </c>
      <c r="D67" s="92">
        <v>0</v>
      </c>
      <c r="E67" s="84">
        <f t="shared" si="9"/>
        <v>0</v>
      </c>
      <c r="F67" s="298">
        <f>F66+F65+F64+F63+F62+F61+F60+F59+F58+F57+F56</f>
        <v>544246</v>
      </c>
      <c r="G67" s="83">
        <f>IF(ISBLANK(F67),"  ",IF(F76&gt;0,F67/F76,IF(F67&gt;0,1,0)))</f>
        <v>1.1175150733717434E-2</v>
      </c>
      <c r="H67" s="298">
        <v>2762327</v>
      </c>
      <c r="I67" s="81">
        <f t="shared" si="11"/>
        <v>1</v>
      </c>
      <c r="J67" s="92">
        <v>0</v>
      </c>
      <c r="K67" s="84">
        <f t="shared" si="12"/>
        <v>0</v>
      </c>
      <c r="L67" s="298">
        <f>L66+L65+L64+L63+L62+L61+L60+L59+L58+L57+L56</f>
        <v>2762327</v>
      </c>
      <c r="M67" s="83">
        <f>IF(ISBLANK(L67),"  ",IF(L76&gt;0,L67/L76,IF(L67&gt;0,1,0)))</f>
        <v>3.0486802024551972E-2</v>
      </c>
      <c r="N67" s="269"/>
    </row>
    <row r="68" spans="1:14" s="266" customFormat="1" ht="45" x14ac:dyDescent="0.6">
      <c r="A68" s="282" t="s">
        <v>66</v>
      </c>
      <c r="B68" s="292"/>
      <c r="C68" s="74" t="s">
        <v>4</v>
      </c>
      <c r="D68" s="70"/>
      <c r="E68" s="75" t="s">
        <v>4</v>
      </c>
      <c r="F68" s="44"/>
      <c r="G68" s="76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273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8">
        <f>D69+B69</f>
        <v>0</v>
      </c>
      <c r="G69" s="56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290">
        <v>0</v>
      </c>
      <c r="C70" s="58">
        <f t="shared" si="0"/>
        <v>0</v>
      </c>
      <c r="D70" s="70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292"/>
      <c r="C71" s="74" t="s">
        <v>4</v>
      </c>
      <c r="D71" s="70"/>
      <c r="E71" s="75" t="s">
        <v>4</v>
      </c>
      <c r="F71" s="44"/>
      <c r="G71" s="76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273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8">
        <f>D72+B72</f>
        <v>0</v>
      </c>
      <c r="G72" s="56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290">
        <v>7242734</v>
      </c>
      <c r="C73" s="58">
        <f t="shared" si="0"/>
        <v>1</v>
      </c>
      <c r="D73" s="70">
        <v>0</v>
      </c>
      <c r="E73" s="60">
        <f>IF(ISBLANK(D73),"  ",IF(F73&gt;0,D73/F73,IF(D73&gt;0,1,0)))</f>
        <v>0</v>
      </c>
      <c r="F73" s="44">
        <f>D73+B73</f>
        <v>7242734</v>
      </c>
      <c r="G73" s="62">
        <f>IF(ISBLANK(F73),"  ",IF(F76&gt;0,F73/F76,IF(F73&gt;0,1,0)))</f>
        <v>0.1487170216670774</v>
      </c>
      <c r="H73" s="290">
        <v>13363873</v>
      </c>
      <c r="I73" s="58">
        <f>IF(ISBLANK(H73),"  ",IF(L73&gt;0,H73/L73,IF(H73&gt;0,1,0)))</f>
        <v>1</v>
      </c>
      <c r="J73" s="70">
        <v>0</v>
      </c>
      <c r="K73" s="60">
        <f>IF(ISBLANK(J73),"  ",IF(L73&gt;0,J73/L73,IF(J73&gt;0,1,0)))</f>
        <v>0</v>
      </c>
      <c r="L73" s="44">
        <f>J73+H73</f>
        <v>13363873</v>
      </c>
      <c r="M73" s="62">
        <f>IF(ISBLANK(L73),"  ",IF(L76&gt;0,L73/L76,IF(L73&gt;0,1,0)))</f>
        <v>0.14749222319886654</v>
      </c>
    </row>
    <row r="74" spans="1:14" s="268" customFormat="1" ht="45" x14ac:dyDescent="0.6">
      <c r="A74" s="296" t="s">
        <v>72</v>
      </c>
      <c r="B74" s="118">
        <v>7242734</v>
      </c>
      <c r="C74" s="81">
        <f t="shared" si="0"/>
        <v>1</v>
      </c>
      <c r="D74" s="96">
        <v>0</v>
      </c>
      <c r="E74" s="84">
        <f>IF(ISBLANK(D74),"  ",IF(F74&gt;0,D74/F74,IF(D74&gt;0,1,0)))</f>
        <v>0</v>
      </c>
      <c r="F74" s="119">
        <f>F73+F72+F71+F70+F69</f>
        <v>7242734</v>
      </c>
      <c r="G74" s="83">
        <f>IF(ISBLANK(F74),"  ",IF(F76&gt;0,F74/F76,IF(F74&gt;0,1,0)))</f>
        <v>0.1487170216670774</v>
      </c>
      <c r="H74" s="118">
        <v>13363873</v>
      </c>
      <c r="I74" s="81">
        <f>IF(ISBLANK(H74),"  ",IF(L74&gt;0,H74/L74,IF(H74&gt;0,1,0)))</f>
        <v>1</v>
      </c>
      <c r="J74" s="96">
        <v>0</v>
      </c>
      <c r="K74" s="84">
        <f>IF(ISBLANK(J74),"  ",IF(L74&gt;0,J74/L74,IF(J74&gt;0,1,0)))</f>
        <v>0</v>
      </c>
      <c r="L74" s="119">
        <f>L73+L72+L71+L70+L69</f>
        <v>13363873</v>
      </c>
      <c r="M74" s="83">
        <f>IF(ISBLANK(L74),"  ",IF(L76&gt;0,L74/L76,IF(L74&gt;0,1,0)))</f>
        <v>0.14749222319886654</v>
      </c>
    </row>
    <row r="75" spans="1:14" s="268" customFormat="1" ht="45" x14ac:dyDescent="0.6">
      <c r="A75" s="296" t="s">
        <v>73</v>
      </c>
      <c r="B75" s="118">
        <v>0</v>
      </c>
      <c r="C75" s="84">
        <f>IF(ISBLANK(B75),"  ",IF(F75&gt;0,B75/F75,IF(B75&gt;0,1,0)))</f>
        <v>0</v>
      </c>
      <c r="D75" s="95">
        <v>0</v>
      </c>
      <c r="E75" s="84">
        <f>IF(ISBLANK(D75),"  ",IF(F75&gt;0,D75/F75,IF(D75&gt;0,1,0)))</f>
        <v>0</v>
      </c>
      <c r="F75" s="120">
        <f>D75+B75</f>
        <v>0</v>
      </c>
      <c r="G75" s="83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122">
        <v>48501446</v>
      </c>
      <c r="C76" s="123">
        <f t="shared" si="0"/>
        <v>0.99589334575404598</v>
      </c>
      <c r="D76" s="122">
        <v>0</v>
      </c>
      <c r="E76" s="124">
        <f>IF(ISBLANK(D76),"  ",IF(F76&gt;0,D76/F76,IF(D76&gt;0,1,0)))</f>
        <v>0</v>
      </c>
      <c r="F76" s="122">
        <f>F74+F67+F47+F40+F48+F75</f>
        <v>48701446</v>
      </c>
      <c r="G76" s="125">
        <f>IF(ISBLANK(F76),"  ",IF(F76&gt;0,F76/F76,IF(F76&gt;0,1,0)))</f>
        <v>1</v>
      </c>
      <c r="H76" s="122">
        <v>90407306</v>
      </c>
      <c r="I76" s="123">
        <f>IF(ISBLANK(H76),"  ",IF(L76&gt;0,H76/L76,IF(H76&gt;0,1,0)))</f>
        <v>0.99779267248051717</v>
      </c>
      <c r="J76" s="122">
        <v>0</v>
      </c>
      <c r="K76" s="124">
        <f>IF(ISBLANK(J76),"  ",IF(L76&gt;0,J76/L76,IF(J76&gt;0,1,0)))</f>
        <v>0</v>
      </c>
      <c r="L76" s="122">
        <f>L74+L67+L47+L40+L48+L75</f>
        <v>90607306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13" sqref="D13:D7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104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1706431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1706431</v>
      </c>
      <c r="G13" s="683">
        <f>IF(ISBLANK(F13),"  ",IF(F76&gt;0,F13/F76,IF(F13&gt;0,1,0)))</f>
        <v>0.16646947715056726</v>
      </c>
      <c r="H13" s="9">
        <v>3285295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3285295</v>
      </c>
      <c r="M13" s="56">
        <f>IF(ISBLANK(L13),"  ",IF(L76&gt;0,L13/L76,IF(L13&gt;0,1,0)))</f>
        <v>0.32631502832328968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1358134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1358134</v>
      </c>
      <c r="G15" s="757">
        <f>IF(ISBLANK(F15),"  ",IF(F77&gt;0,F15/F77,IF(F15&gt;0,1,0)))</f>
        <v>1</v>
      </c>
      <c r="H15" s="292">
        <v>138068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138068</v>
      </c>
      <c r="M15" s="66">
        <f>IF(ISBLANK(L15),"  ",IF(L76&gt;0,L15/L76,IF(L15&gt;0,1,0)))</f>
        <v>1.3713734483673447E-2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131154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131154</v>
      </c>
      <c r="G17" s="752">
        <f>IF(ISBLANK(F17),"  ",IF(F76&gt;0,F17/F76,IF(F17&gt;0,1,0)))</f>
        <v>1.2794620940551067E-2</v>
      </c>
      <c r="H17" s="290">
        <v>138068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138068</v>
      </c>
      <c r="M17" s="62">
        <f>IF(ISBLANK(L17),"  ",IF(L76&gt;0,L17/L76,IF(L17&gt;0,1,0)))</f>
        <v>1.3713734483673447E-2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1226980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1226980</v>
      </c>
      <c r="G34" s="752">
        <f>IF(ISBLANK(F34),"  ",IF(F76&gt;0,F34/F76,IF(F34&gt;0,1,0)))</f>
        <v>0.11969702793385904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3064565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3064565</v>
      </c>
      <c r="G40" s="768">
        <f>IF(ISBLANK(F40),"  ",IF(F76&gt;0,F40/F76,IF(F40&gt;0,1,0)))</f>
        <v>0.29896112602497737</v>
      </c>
      <c r="H40" s="295">
        <v>3423363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3423363</v>
      </c>
      <c r="M40" s="83">
        <f>IF(ISBLANK(L40),"  ",IF(L76&gt;0,L40/L76,IF(L40&gt;0,1,0)))</f>
        <v>0.34002876280696309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5978961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5978961</v>
      </c>
      <c r="G50" s="683">
        <f>IF(ISBLANK(F50),"  ",IF(F76&gt;0,F50/F76,IF(F50&gt;0,1,0)))</f>
        <v>0.58327263837426346</v>
      </c>
      <c r="H50" s="98">
        <v>5495500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5495500</v>
      </c>
      <c r="M50" s="56">
        <f>IF(ISBLANK(L50),"  ",IF(L76&gt;0,L50/L76,IF(L50&gt;0,1,0)))</f>
        <v>0.54584572714189694</v>
      </c>
      <c r="N50" s="286"/>
    </row>
    <row r="51" spans="1:14" s="266" customFormat="1" ht="44.25" x14ac:dyDescent="0.55000000000000004">
      <c r="A51" s="289" t="s">
        <v>49</v>
      </c>
      <c r="B51" s="753">
        <v>0</v>
      </c>
      <c r="C51" s="749">
        <f t="shared" si="0"/>
        <v>0</v>
      </c>
      <c r="D51" s="755">
        <v>0</v>
      </c>
      <c r="E51" s="750">
        <f t="shared" si="0"/>
        <v>0</v>
      </c>
      <c r="F51" s="774">
        <f t="shared" si="7"/>
        <v>0</v>
      </c>
      <c r="G51" s="752">
        <f>IF(ISBLANK(F51),"  ",IF(F76&gt;0,F51/F76,IF(F51&gt;0,1,0)))</f>
        <v>0</v>
      </c>
      <c r="H51" s="292">
        <v>0</v>
      </c>
      <c r="I51" s="58">
        <f t="shared" si="8"/>
        <v>0</v>
      </c>
      <c r="J51" s="70">
        <v>0</v>
      </c>
      <c r="K51" s="60">
        <f t="shared" si="9"/>
        <v>0</v>
      </c>
      <c r="L51" s="103">
        <f t="shared" si="10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286545</v>
      </c>
      <c r="E52" s="750">
        <f t="shared" si="0"/>
        <v>1</v>
      </c>
      <c r="F52" s="777">
        <f t="shared" si="7"/>
        <v>286545</v>
      </c>
      <c r="G52" s="752">
        <f>IF(ISBLANK(F52),"  ",IF(F76&gt;0,F52/F76,IF(F52&gt;0,1,0)))</f>
        <v>2.7953662544872485E-2</v>
      </c>
      <c r="H52" s="105">
        <v>0</v>
      </c>
      <c r="I52" s="58">
        <f t="shared" si="8"/>
        <v>0</v>
      </c>
      <c r="J52" s="106">
        <v>275000</v>
      </c>
      <c r="K52" s="60">
        <f t="shared" si="9"/>
        <v>1</v>
      </c>
      <c r="L52" s="107">
        <f t="shared" si="10"/>
        <v>275000</v>
      </c>
      <c r="M52" s="62">
        <f>IF(ISBLANK(L52),"  ",IF(L76&gt;0,L52/L76,IF(L52&gt;0,1,0)))</f>
        <v>2.7314634694572223E-2</v>
      </c>
      <c r="N52" s="286"/>
    </row>
    <row r="53" spans="1:14" s="266" customFormat="1" ht="44.25" x14ac:dyDescent="0.55000000000000004">
      <c r="A53" s="104" t="s">
        <v>51</v>
      </c>
      <c r="B53" s="775">
        <v>122811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122811</v>
      </c>
      <c r="G53" s="752">
        <f>IF(ISBLANK(F53),"  ",IF(F76&gt;0,F53/F76,IF(F53&gt;0,1,0)))</f>
        <v>1.1980726415740406E-2</v>
      </c>
      <c r="H53" s="105">
        <v>120000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120000</v>
      </c>
      <c r="M53" s="62">
        <f>IF(ISBLANK(L53),"  ",IF(L76&gt;0,L53/L76,IF(L53&gt;0,1,0)))</f>
        <v>1.1919113321267881E-2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428808</v>
      </c>
      <c r="C55" s="749">
        <f t="shared" si="0"/>
        <v>0.53746653430797464</v>
      </c>
      <c r="D55" s="755">
        <v>369024</v>
      </c>
      <c r="E55" s="750">
        <f t="shared" si="0"/>
        <v>0.92256000000000005</v>
      </c>
      <c r="F55" s="774">
        <f t="shared" si="7"/>
        <v>797832</v>
      </c>
      <c r="G55" s="752">
        <f>IF(ISBLANK(F55),"  ",IF(F76&gt;0,F55/F76,IF(F55&gt;0,1,0)))</f>
        <v>7.7831846640146238E-2</v>
      </c>
      <c r="H55" s="292">
        <v>400000</v>
      </c>
      <c r="I55" s="58">
        <f t="shared" si="8"/>
        <v>0.5305039787798409</v>
      </c>
      <c r="J55" s="70">
        <v>354000</v>
      </c>
      <c r="K55" s="60">
        <f t="shared" si="9"/>
        <v>0.46949602122015915</v>
      </c>
      <c r="L55" s="103">
        <f t="shared" si="10"/>
        <v>754000</v>
      </c>
      <c r="M55" s="62">
        <f>IF(ISBLANK(L55),"  ",IF(L76&gt;0,L55/L76,IF(L55&gt;0,1,0)))</f>
        <v>7.4891762035299847E-2</v>
      </c>
      <c r="N55" s="286"/>
    </row>
    <row r="56" spans="1:14" s="268" customFormat="1" ht="45" x14ac:dyDescent="0.6">
      <c r="A56" s="299" t="s">
        <v>54</v>
      </c>
      <c r="B56" s="778">
        <v>6530580</v>
      </c>
      <c r="C56" s="766">
        <f t="shared" si="0"/>
        <v>0.90877325254458263</v>
      </c>
      <c r="D56" s="770">
        <v>655569</v>
      </c>
      <c r="E56" s="767">
        <f t="shared" si="0"/>
        <v>0.1089799684149281</v>
      </c>
      <c r="F56" s="779">
        <f>F55+F53+F52+F51+F50+F54</f>
        <v>7186149</v>
      </c>
      <c r="G56" s="768">
        <f>IF(ISBLANK(F56),"  ",IF(F76&gt;0,F56/F76,IF(F56&gt;0,1,0)))</f>
        <v>0.70103887397502263</v>
      </c>
      <c r="H56" s="300">
        <v>6015500</v>
      </c>
      <c r="I56" s="81">
        <f t="shared" si="8"/>
        <v>0.9053352396719091</v>
      </c>
      <c r="J56" s="92">
        <v>629000</v>
      </c>
      <c r="K56" s="84">
        <f t="shared" si="9"/>
        <v>9.4664760328090902E-2</v>
      </c>
      <c r="L56" s="103">
        <f t="shared" si="10"/>
        <v>6644500</v>
      </c>
      <c r="M56" s="83">
        <f>IF(ISBLANK(L56),"  ",IF(L76&gt;0,L56/L76,IF(L56&gt;0,1,0)))</f>
        <v>0.65997123719303685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0</v>
      </c>
      <c r="E60" s="750">
        <f t="shared" si="0"/>
        <v>0</v>
      </c>
      <c r="F60" s="764">
        <f t="shared" si="11"/>
        <v>0</v>
      </c>
      <c r="G60" s="752">
        <f>IF(ISBLANK(F60),"  ",IF(F76&gt;0,F60/F76,IF(F60&gt;0,1,0)))</f>
        <v>0</v>
      </c>
      <c r="H60" s="294">
        <v>0</v>
      </c>
      <c r="I60" s="58">
        <f t="shared" si="8"/>
        <v>0</v>
      </c>
      <c r="J60" s="78">
        <v>0</v>
      </c>
      <c r="K60" s="60">
        <f t="shared" si="9"/>
        <v>0</v>
      </c>
      <c r="L60" s="79">
        <f t="shared" si="10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0</v>
      </c>
      <c r="E65" s="750">
        <f t="shared" si="0"/>
        <v>0</v>
      </c>
      <c r="F65" s="747">
        <f t="shared" si="11"/>
        <v>0</v>
      </c>
      <c r="G65" s="752">
        <f>IF(ISBLANK(F65),"  ",IF(F76&gt;0,F65/F76,IF(F65&gt;0,1,0)))</f>
        <v>0</v>
      </c>
      <c r="H65" s="290">
        <v>0</v>
      </c>
      <c r="I65" s="58">
        <f t="shared" si="8"/>
        <v>0</v>
      </c>
      <c r="J65" s="70">
        <v>0</v>
      </c>
      <c r="K65" s="60">
        <f t="shared" si="9"/>
        <v>0</v>
      </c>
      <c r="L65" s="44">
        <f t="shared" si="10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0</v>
      </c>
      <c r="C66" s="749">
        <f t="shared" si="0"/>
        <v>0</v>
      </c>
      <c r="D66" s="755">
        <v>0</v>
      </c>
      <c r="E66" s="750">
        <f t="shared" si="0"/>
        <v>0</v>
      </c>
      <c r="F66" s="747">
        <f t="shared" si="11"/>
        <v>0</v>
      </c>
      <c r="G66" s="752">
        <f>IF(ISBLANK(F66),"  ",IF(F76&gt;0,F66/F76,IF(F66&gt;0,1,0)))</f>
        <v>0</v>
      </c>
      <c r="H66" s="290">
        <v>0</v>
      </c>
      <c r="I66" s="58">
        <f t="shared" si="8"/>
        <v>0</v>
      </c>
      <c r="J66" s="70">
        <v>0</v>
      </c>
      <c r="K66" s="60">
        <f t="shared" si="9"/>
        <v>0</v>
      </c>
      <c r="L66" s="44">
        <f t="shared" si="10"/>
        <v>0</v>
      </c>
      <c r="M66" s="62">
        <f>IF(ISBLANK(L66),"  ",IF(L76&gt;0,L66/L76,IF(L66&gt;0,1,0)))</f>
        <v>0</v>
      </c>
      <c r="N66" s="286"/>
    </row>
    <row r="67" spans="1:14" s="268" customFormat="1" ht="45" x14ac:dyDescent="0.6">
      <c r="A67" s="301" t="s">
        <v>65</v>
      </c>
      <c r="B67" s="769">
        <v>6530580</v>
      </c>
      <c r="C67" s="766">
        <f t="shared" si="0"/>
        <v>0.90877325254458263</v>
      </c>
      <c r="D67" s="770">
        <v>655569</v>
      </c>
      <c r="E67" s="767">
        <f t="shared" si="0"/>
        <v>0.1089799684149281</v>
      </c>
      <c r="F67" s="769">
        <f>F66+F65+F64+F63+F62+F61+F60+F59+F58+F57+F56</f>
        <v>7186149</v>
      </c>
      <c r="G67" s="768">
        <f>IF(ISBLANK(F67),"  ",IF(F76&gt;0,F67/F76,IF(F67&gt;0,1,0)))</f>
        <v>0.70103887397502263</v>
      </c>
      <c r="H67" s="298">
        <v>6015500</v>
      </c>
      <c r="I67" s="81">
        <f t="shared" si="8"/>
        <v>0.9053352396719091</v>
      </c>
      <c r="J67" s="92">
        <v>629000</v>
      </c>
      <c r="K67" s="84">
        <f t="shared" si="9"/>
        <v>9.4664760328090902E-2</v>
      </c>
      <c r="L67" s="298">
        <f>L66+L65+L64+L63+L62+L61+L60+L59+L58+L57+L56</f>
        <v>6644500</v>
      </c>
      <c r="M67" s="83">
        <f>IF(ISBLANK(L67),"  ",IF(L76&gt;0,L67/L76,IF(L67&gt;0,1,0)))</f>
        <v>0.65997123719303685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0</v>
      </c>
      <c r="E72" s="681">
        <f t="shared" si="0"/>
        <v>0</v>
      </c>
      <c r="F72" s="693">
        <f>D72+B72</f>
        <v>0</v>
      </c>
      <c r="G72" s="683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0</v>
      </c>
      <c r="E73" s="750">
        <f t="shared" si="0"/>
        <v>0</v>
      </c>
      <c r="F73" s="747">
        <f>D73+B73</f>
        <v>0</v>
      </c>
      <c r="G73" s="752">
        <f>IF(ISBLANK(F73),"  ",IF(F76&gt;0,F73/F76,IF(F73&gt;0,1,0)))</f>
        <v>0</v>
      </c>
      <c r="H73" s="290">
        <v>0</v>
      </c>
      <c r="I73" s="58">
        <f>IF(ISBLANK(H73),"  ",IF(L73&gt;0,H73/L73,IF(H73&gt;0,1,0)))</f>
        <v>0</v>
      </c>
      <c r="J73" s="70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0</v>
      </c>
      <c r="E74" s="767">
        <f t="shared" si="0"/>
        <v>0</v>
      </c>
      <c r="F74" s="779">
        <f>F73+F72+F71+F70+F69</f>
        <v>0</v>
      </c>
      <c r="G74" s="785">
        <f>IF(ISBLANK(F74),"  ",IF(F76&gt;0,F74/F76,IF(F74&gt;0,1,0)))</f>
        <v>0</v>
      </c>
      <c r="H74" s="118">
        <v>0</v>
      </c>
      <c r="I74" s="81">
        <f>IF(ISBLANK(H74),"  ",IF(L74&gt;0,H74/L74,IF(H74&gt;0,1,0)))</f>
        <v>0</v>
      </c>
      <c r="J74" s="96">
        <v>0</v>
      </c>
      <c r="K74" s="84">
        <f>IF(ISBLANK(J74),"  ",IF(L74&gt;0,J74/L74,IF(J74&gt;0,1,0)))</f>
        <v>0</v>
      </c>
      <c r="L74" s="119">
        <f>L73+L72+L71+L70+L69</f>
        <v>0</v>
      </c>
      <c r="M74" s="83">
        <f>IF(ISBLANK(L74),"  ",IF(L76&gt;0,L74/L76,IF(L74&gt;0,1,0)))</f>
        <v>0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9595145</v>
      </c>
      <c r="C76" s="829">
        <f t="shared" si="0"/>
        <v>0.93604650368745046</v>
      </c>
      <c r="D76" s="830">
        <v>655569</v>
      </c>
      <c r="E76" s="831">
        <f>IF(ISBLANK(D76),"  ",IF(F76&gt;0,D76/F76,IF(D76&gt;0,1,0)))</f>
        <v>6.395349631254954E-2</v>
      </c>
      <c r="F76" s="830">
        <f>F74+F67+F47+F40+F48+F75</f>
        <v>10250714</v>
      </c>
      <c r="G76" s="832">
        <f>IF(ISBLANK(F76),"  ",IF(F76&gt;0,F76/F76,IF(F76&gt;0,1,0)))</f>
        <v>1</v>
      </c>
      <c r="H76" s="122">
        <v>9438863</v>
      </c>
      <c r="I76" s="123">
        <f>IF(ISBLANK(H76),"  ",IF(L76&gt;0,H76/L76,IF(H76&gt;0,1,0)))</f>
        <v>0.93752398100768752</v>
      </c>
      <c r="J76" s="122">
        <v>629000</v>
      </c>
      <c r="K76" s="124">
        <f>IF(ISBLANK(J76),"  ",IF(L76&gt;0,J76/L76,IF(J76&gt;0,1,0)))</f>
        <v>6.247601899231247E-2</v>
      </c>
      <c r="L76" s="122">
        <f>L74+L67+L47+L40+L48+L75</f>
        <v>10067863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67" zoomScale="30" zoomScaleNormal="30" workbookViewId="0">
      <selection activeCell="G20" sqref="G20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105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7305953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7305953</v>
      </c>
      <c r="G13" s="683">
        <f>IF(ISBLANK(F13),"  ",IF(F76&gt;0,F13/F76,IF(F13&gt;0,1,0)))</f>
        <v>0.1652450288592506</v>
      </c>
      <c r="H13" s="9">
        <v>12523867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12523867</v>
      </c>
      <c r="M13" s="56">
        <f>IF(ISBLANK(L13),"  ",IF(L76&gt;0,L13/L76,IF(L13&gt;0,1,0)))</f>
        <v>0.27235507284433857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5896494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5896494</v>
      </c>
      <c r="G15" s="757">
        <f>IF(ISBLANK(F15),"  ",IF(F77&gt;0,F15/F77,IF(F15&gt;0,1,0)))</f>
        <v>1</v>
      </c>
      <c r="H15" s="292">
        <v>677184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677184</v>
      </c>
      <c r="M15" s="66">
        <f>IF(ISBLANK(L15),"  ",IF(L76&gt;0,L15/L76,IF(L15&gt;0,1,0)))</f>
        <v>1.4726641351989811E-2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643273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643273</v>
      </c>
      <c r="G17" s="752">
        <f>IF(ISBLANK(F17),"  ",IF(F76&gt;0,F17/F76,IF(F17&gt;0,1,0)))</f>
        <v>1.4549459249105039E-2</v>
      </c>
      <c r="H17" s="290">
        <v>677184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677184</v>
      </c>
      <c r="M17" s="62">
        <f>IF(ISBLANK(L17),"  ",IF(L76&gt;0,L17/L76,IF(L17&gt;0,1,0)))</f>
        <v>1.4726641351989811E-2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5253221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5253221</v>
      </c>
      <c r="G34" s="752">
        <f>IF(ISBLANK(F34),"  ",IF(F76&gt;0,F34/F76,IF(F34&gt;0,1,0)))</f>
        <v>0.11881662197238625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13202447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13202447</v>
      </c>
      <c r="G40" s="768">
        <f>IF(ISBLANK(F40),"  ",IF(F76&gt;0,F40/F76,IF(F40&gt;0,1,0)))</f>
        <v>0.29861111008074187</v>
      </c>
      <c r="H40" s="295">
        <v>13201051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13201051</v>
      </c>
      <c r="M40" s="83">
        <f>IF(ISBLANK(L40),"  ",IF(L76&gt;0,L40/L76,IF(L40&gt;0,1,0)))</f>
        <v>0.28708171419632839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12872336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12872336</v>
      </c>
      <c r="G50" s="683">
        <f>IF(ISBLANK(F50),"  ",IF(F76&gt;0,F50/F76,IF(F50&gt;0,1,0)))</f>
        <v>0.29114470539380288</v>
      </c>
      <c r="H50" s="98">
        <v>14487500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14487500</v>
      </c>
      <c r="M50" s="56">
        <f>IF(ISBLANK(L50),"  ",IF(L76&gt;0,L50/L76,IF(L50&gt;0,1,0)))</f>
        <v>0.31505797034033939</v>
      </c>
      <c r="N50" s="286"/>
    </row>
    <row r="51" spans="1:14" s="266" customFormat="1" ht="44.25" x14ac:dyDescent="0.55000000000000004">
      <c r="A51" s="289" t="s">
        <v>49</v>
      </c>
      <c r="B51" s="753">
        <v>471595.4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471595.4</v>
      </c>
      <c r="G51" s="752">
        <f>IF(ISBLANK(F51),"  ",IF(F76&gt;0,F51/F76,IF(F51&gt;0,1,0)))</f>
        <v>1.0666479168821621E-2</v>
      </c>
      <c r="H51" s="292">
        <v>450000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450000</v>
      </c>
      <c r="M51" s="62">
        <f>IF(ISBLANK(L51),"  ",IF(L76&gt;0,L51/L76,IF(L51&gt;0,1,0)))</f>
        <v>9.7860974393893154E-3</v>
      </c>
      <c r="N51" s="286"/>
    </row>
    <row r="52" spans="1:14" s="266" customFormat="1" ht="44.25" x14ac:dyDescent="0.55000000000000004">
      <c r="A52" s="104" t="s">
        <v>50</v>
      </c>
      <c r="B52" s="775">
        <v>558930.52</v>
      </c>
      <c r="C52" s="749">
        <f t="shared" si="0"/>
        <v>0.61414557248405366</v>
      </c>
      <c r="D52" s="776">
        <v>351164</v>
      </c>
      <c r="E52" s="750">
        <f t="shared" si="0"/>
        <v>1</v>
      </c>
      <c r="F52" s="777">
        <f t="shared" si="7"/>
        <v>910094.52</v>
      </c>
      <c r="G52" s="752">
        <f>IF(ISBLANK(F52),"  ",IF(F76&gt;0,F52/F76,IF(F52&gt;0,1,0)))</f>
        <v>2.0584391279555976E-2</v>
      </c>
      <c r="H52" s="105">
        <v>0</v>
      </c>
      <c r="I52" s="58">
        <f t="shared" si="8"/>
        <v>0</v>
      </c>
      <c r="J52" s="106">
        <v>900000</v>
      </c>
      <c r="K52" s="60">
        <f t="shared" si="9"/>
        <v>1</v>
      </c>
      <c r="L52" s="107">
        <f t="shared" si="10"/>
        <v>900000</v>
      </c>
      <c r="M52" s="62">
        <f>IF(ISBLANK(L52),"  ",IF(L76&gt;0,L52/L76,IF(L52&gt;0,1,0)))</f>
        <v>1.9572194878778631E-2</v>
      </c>
      <c r="N52" s="286"/>
    </row>
    <row r="53" spans="1:14" s="266" customFormat="1" ht="44.25" x14ac:dyDescent="0.55000000000000004">
      <c r="A53" s="104" t="s">
        <v>51</v>
      </c>
      <c r="B53" s="775">
        <v>390041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390041</v>
      </c>
      <c r="G53" s="752">
        <f>IF(ISBLANK(F53),"  ",IF(F76&gt;0,F53/F76,IF(F53&gt;0,1,0)))</f>
        <v>8.8218930920156424E-3</v>
      </c>
      <c r="H53" s="105">
        <v>400000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400000</v>
      </c>
      <c r="M53" s="62">
        <f>IF(ISBLANK(L53),"  ",IF(L76&gt;0,L53/L76,IF(L53&gt;0,1,0)))</f>
        <v>8.6987532794571693E-3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669539</v>
      </c>
      <c r="C55" s="749">
        <f t="shared" si="0"/>
        <v>0.34942928135534129</v>
      </c>
      <c r="D55" s="755">
        <v>1246554</v>
      </c>
      <c r="E55" s="750">
        <f t="shared" si="0"/>
        <v>1.9177753846153847</v>
      </c>
      <c r="F55" s="774">
        <f t="shared" si="7"/>
        <v>1916093</v>
      </c>
      <c r="G55" s="752">
        <f>IF(ISBLANK(F55),"  ",IF(F76&gt;0,F55/F76,IF(F55&gt;0,1,0)))</f>
        <v>4.333792498829489E-2</v>
      </c>
      <c r="H55" s="292">
        <v>650000</v>
      </c>
      <c r="I55" s="58">
        <f t="shared" si="8"/>
        <v>0.3439153439153439</v>
      </c>
      <c r="J55" s="70">
        <v>1240000</v>
      </c>
      <c r="K55" s="60">
        <f t="shared" si="9"/>
        <v>0.65608465608465605</v>
      </c>
      <c r="L55" s="103">
        <f t="shared" si="10"/>
        <v>1890000</v>
      </c>
      <c r="M55" s="62">
        <f>IF(ISBLANK(L55),"  ",IF(L76&gt;0,L55/L76,IF(L55&gt;0,1,0)))</f>
        <v>4.1101609245435128E-2</v>
      </c>
      <c r="N55" s="286"/>
    </row>
    <row r="56" spans="1:14" s="268" customFormat="1" ht="45" x14ac:dyDescent="0.6">
      <c r="A56" s="299" t="s">
        <v>54</v>
      </c>
      <c r="B56" s="778">
        <v>14962441.92</v>
      </c>
      <c r="C56" s="766">
        <f t="shared" si="0"/>
        <v>0.90352037614863812</v>
      </c>
      <c r="D56" s="770">
        <v>1597718</v>
      </c>
      <c r="E56" s="767">
        <f t="shared" si="0"/>
        <v>9.9935449569976548E-2</v>
      </c>
      <c r="F56" s="779">
        <f>F55+F53+F52+F51+F50+F54</f>
        <v>16560159.92</v>
      </c>
      <c r="G56" s="768">
        <f>IF(ISBLANK(F56),"  ",IF(F76&gt;0,F56/F76,IF(F56&gt;0,1,0)))</f>
        <v>0.37455539392249099</v>
      </c>
      <c r="H56" s="300">
        <v>15987500</v>
      </c>
      <c r="I56" s="81">
        <f t="shared" si="8"/>
        <v>0.88194731761136391</v>
      </c>
      <c r="J56" s="92">
        <v>2140000</v>
      </c>
      <c r="K56" s="84">
        <f t="shared" si="9"/>
        <v>0.11805268238863605</v>
      </c>
      <c r="L56" s="103">
        <f t="shared" si="10"/>
        <v>18127500</v>
      </c>
      <c r="M56" s="83">
        <f>IF(ISBLANK(L56),"  ",IF(L76&gt;0,L56/L76,IF(L56&gt;0,1,0)))</f>
        <v>0.39421662518339962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14818</v>
      </c>
      <c r="C59" s="749">
        <f t="shared" si="0"/>
        <v>1</v>
      </c>
      <c r="D59" s="755">
        <v>0</v>
      </c>
      <c r="E59" s="750">
        <f t="shared" si="0"/>
        <v>0</v>
      </c>
      <c r="F59" s="747">
        <f t="shared" si="11"/>
        <v>14818</v>
      </c>
      <c r="G59" s="752">
        <f>IF(ISBLANK(F59),"  ",IF(F76&gt;0,F59/F76,IF(F59&gt;0,1,0)))</f>
        <v>3.3515146314743268E-4</v>
      </c>
      <c r="H59" s="290">
        <v>10000</v>
      </c>
      <c r="I59" s="58">
        <f t="shared" si="8"/>
        <v>1</v>
      </c>
      <c r="J59" s="70">
        <v>0</v>
      </c>
      <c r="K59" s="60">
        <f t="shared" si="9"/>
        <v>0</v>
      </c>
      <c r="L59" s="44">
        <f t="shared" si="10"/>
        <v>10000</v>
      </c>
      <c r="M59" s="62">
        <f>IF(ISBLANK(L59),"  ",IF(L76&gt;0,L59/L76,IF(L59&gt;0,1,0)))</f>
        <v>2.1746883198642925E-4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1192344</v>
      </c>
      <c r="E60" s="750">
        <f t="shared" si="0"/>
        <v>1</v>
      </c>
      <c r="F60" s="764">
        <f t="shared" si="11"/>
        <v>1192344</v>
      </c>
      <c r="G60" s="752">
        <f>IF(ISBLANK(F60),"  ",IF(F76&gt;0,F60/F76,IF(F60&gt;0,1,0)))</f>
        <v>2.6968270763602541E-2</v>
      </c>
      <c r="H60" s="294">
        <v>0</v>
      </c>
      <c r="I60" s="58">
        <f t="shared" si="8"/>
        <v>0</v>
      </c>
      <c r="J60" s="78">
        <v>1000000</v>
      </c>
      <c r="K60" s="60">
        <f t="shared" si="9"/>
        <v>1</v>
      </c>
      <c r="L60" s="79">
        <f t="shared" si="10"/>
        <v>1000000</v>
      </c>
      <c r="M60" s="62">
        <f>IF(ISBLANK(L60),"  ",IF(L76&gt;0,L60/L76,IF(L60&gt;0,1,0)))</f>
        <v>2.1746883198642927E-2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5</v>
      </c>
      <c r="E64" s="750">
        <f t="shared" si="0"/>
        <v>1</v>
      </c>
      <c r="F64" s="747">
        <f t="shared" si="11"/>
        <v>5</v>
      </c>
      <c r="G64" s="752">
        <f>IF(ISBLANK(F64),"  ",IF(F76&gt;0,F64/F76,IF(F64&gt;0,1,0)))</f>
        <v>1.13089304611767E-7</v>
      </c>
      <c r="H64" s="290">
        <v>0</v>
      </c>
      <c r="I64" s="58">
        <f t="shared" si="8"/>
        <v>0</v>
      </c>
      <c r="J64" s="70">
        <v>50</v>
      </c>
      <c r="K64" s="60">
        <f t="shared" si="9"/>
        <v>1</v>
      </c>
      <c r="L64" s="44">
        <f t="shared" si="10"/>
        <v>50</v>
      </c>
      <c r="M64" s="62">
        <f>IF(ISBLANK(L64),"  ",IF(L76&gt;0,L64/L76,IF(L64&gt;0,1,0)))</f>
        <v>1.0873441599321461E-6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447458</v>
      </c>
      <c r="E65" s="750">
        <f t="shared" si="0"/>
        <v>1</v>
      </c>
      <c r="F65" s="747">
        <f t="shared" si="11"/>
        <v>447458</v>
      </c>
      <c r="G65" s="752">
        <f>IF(ISBLANK(F65),"  ",IF(F76&gt;0,F65/F76,IF(F65&gt;0,1,0)))</f>
        <v>1.0120542812594408E-2</v>
      </c>
      <c r="H65" s="290">
        <v>0</v>
      </c>
      <c r="I65" s="58">
        <f t="shared" si="8"/>
        <v>0</v>
      </c>
      <c r="J65" s="70">
        <v>125000</v>
      </c>
      <c r="K65" s="60">
        <f t="shared" si="9"/>
        <v>1</v>
      </c>
      <c r="L65" s="44">
        <f t="shared" si="10"/>
        <v>125000</v>
      </c>
      <c r="M65" s="62">
        <f>IF(ISBLANK(L65),"  ",IF(L76&gt;0,L65/L76,IF(L65&gt;0,1,0)))</f>
        <v>2.7183603998303658E-3</v>
      </c>
      <c r="N65" s="286"/>
    </row>
    <row r="66" spans="1:14" s="266" customFormat="1" ht="44.25" x14ac:dyDescent="0.55000000000000004">
      <c r="A66" s="297" t="s">
        <v>64</v>
      </c>
      <c r="B66" s="738">
        <v>24459</v>
      </c>
      <c r="C66" s="749">
        <f t="shared" si="0"/>
        <v>1</v>
      </c>
      <c r="D66" s="755">
        <v>0</v>
      </c>
      <c r="E66" s="750">
        <f t="shared" si="0"/>
        <v>0</v>
      </c>
      <c r="F66" s="747">
        <f t="shared" si="11"/>
        <v>24459</v>
      </c>
      <c r="G66" s="752">
        <f>IF(ISBLANK(F66),"  ",IF(F76&gt;0,F66/F76,IF(F66&gt;0,1,0)))</f>
        <v>5.5321026029984185E-4</v>
      </c>
      <c r="H66" s="290">
        <v>20000</v>
      </c>
      <c r="I66" s="58">
        <f t="shared" si="8"/>
        <v>1</v>
      </c>
      <c r="J66" s="70">
        <v>0</v>
      </c>
      <c r="K66" s="60">
        <f t="shared" si="9"/>
        <v>0</v>
      </c>
      <c r="L66" s="44">
        <f t="shared" si="10"/>
        <v>20000</v>
      </c>
      <c r="M66" s="62">
        <f>IF(ISBLANK(L66),"  ",IF(L76&gt;0,L66/L76,IF(L66&gt;0,1,0)))</f>
        <v>4.3493766397285851E-4</v>
      </c>
      <c r="N66" s="286"/>
    </row>
    <row r="67" spans="1:14" s="268" customFormat="1" ht="45" x14ac:dyDescent="0.6">
      <c r="A67" s="301" t="s">
        <v>65</v>
      </c>
      <c r="B67" s="769">
        <v>15001718.92</v>
      </c>
      <c r="C67" s="766">
        <f t="shared" si="0"/>
        <v>0.82249675402115019</v>
      </c>
      <c r="D67" s="770">
        <v>3237525</v>
      </c>
      <c r="E67" s="767">
        <f t="shared" si="0"/>
        <v>0.20212423911346963</v>
      </c>
      <c r="F67" s="769">
        <f>F66+F65+F64+F63+F62+F61+F60+F59+F58+F57+F56</f>
        <v>18239243.920000002</v>
      </c>
      <c r="G67" s="768">
        <f>IF(ISBLANK(F67),"  ",IF(F76&gt;0,F67/F76,IF(F67&gt;0,1,0)))</f>
        <v>0.41253268231143986</v>
      </c>
      <c r="H67" s="298">
        <v>16017500</v>
      </c>
      <c r="I67" s="81">
        <f t="shared" si="8"/>
        <v>0.83067332899434987</v>
      </c>
      <c r="J67" s="92">
        <v>3265050</v>
      </c>
      <c r="K67" s="84">
        <f t="shared" si="9"/>
        <v>0.16932667100565019</v>
      </c>
      <c r="L67" s="298">
        <f>L66+L65+L64+L63+L62+L61+L60+L59+L58+L57+L56</f>
        <v>19282550</v>
      </c>
      <c r="M67" s="83">
        <f>IF(ISBLANK(L67),"  ",IF(L76&gt;0,L67/L76,IF(L67&gt;0,1,0)))</f>
        <v>0.41933536262199211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11231478</v>
      </c>
      <c r="E72" s="681">
        <f t="shared" si="0"/>
        <v>1</v>
      </c>
      <c r="F72" s="693">
        <f>D72+B72</f>
        <v>11231478</v>
      </c>
      <c r="G72" s="683">
        <f>IF(ISBLANK(F72),"  ",IF(F76&gt;0,F72/F76,IF(F72&gt;0,1,0)))</f>
        <v>0.25403200735647191</v>
      </c>
      <c r="H72" s="273">
        <v>0</v>
      </c>
      <c r="I72" s="52">
        <f>IF(ISBLANK(H72),"  ",IF(L72&gt;0,H72/L72,IF(H72&gt;0,1,0)))</f>
        <v>0</v>
      </c>
      <c r="J72" s="59">
        <v>12000000</v>
      </c>
      <c r="K72" s="54">
        <f>IF(ISBLANK(J72),"  ",IF(L72&gt;0,J72/L72,IF(J72&gt;0,1,0)))</f>
        <v>1</v>
      </c>
      <c r="L72" s="68">
        <f>J72+H72</f>
        <v>12000000</v>
      </c>
      <c r="M72" s="56">
        <f>IF(ISBLANK(L72),"  ",IF(L76&gt;0,L72/L76,IF(L72&gt;0,1,0)))</f>
        <v>0.26096259838371511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1539677</v>
      </c>
      <c r="E73" s="750">
        <f t="shared" si="0"/>
        <v>1</v>
      </c>
      <c r="F73" s="747">
        <f>D73+B73</f>
        <v>1539677</v>
      </c>
      <c r="G73" s="752">
        <f>IF(ISBLANK(F73),"  ",IF(F76&gt;0,F73/F76,IF(F73&gt;0,1,0)))</f>
        <v>3.4824200251346318E-2</v>
      </c>
      <c r="H73" s="290">
        <v>0</v>
      </c>
      <c r="I73" s="58">
        <f>IF(ISBLANK(H73),"  ",IF(L73&gt;0,H73/L73,IF(H73&gt;0,1,0)))</f>
        <v>0</v>
      </c>
      <c r="J73" s="70">
        <v>1500000</v>
      </c>
      <c r="K73" s="60">
        <f>IF(ISBLANK(J73),"  ",IF(L73&gt;0,J73/L73,IF(J73&gt;0,1,0)))</f>
        <v>1</v>
      </c>
      <c r="L73" s="44">
        <f>J73+H73</f>
        <v>1500000</v>
      </c>
      <c r="M73" s="62">
        <f>IF(ISBLANK(L73),"  ",IF(L76&gt;0,L73/L76,IF(L73&gt;0,1,0)))</f>
        <v>3.2620324797964388E-2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12771155</v>
      </c>
      <c r="E74" s="767">
        <f t="shared" si="0"/>
        <v>1</v>
      </c>
      <c r="F74" s="779">
        <f>F73+F72+F71+F70+F69</f>
        <v>12771155</v>
      </c>
      <c r="G74" s="785">
        <f>IF(ISBLANK(F74),"  ",IF(F76&gt;0,F74/F76,IF(F74&gt;0,1,0)))</f>
        <v>0.28885620760781822</v>
      </c>
      <c r="H74" s="118">
        <v>0</v>
      </c>
      <c r="I74" s="81">
        <f>IF(ISBLANK(H74),"  ",IF(L74&gt;0,H74/L74,IF(H74&gt;0,1,0)))</f>
        <v>0</v>
      </c>
      <c r="J74" s="96">
        <v>13500000</v>
      </c>
      <c r="K74" s="84">
        <f>IF(ISBLANK(J74),"  ",IF(L74&gt;0,J74/L74,IF(J74&gt;0,1,0)))</f>
        <v>1</v>
      </c>
      <c r="L74" s="119">
        <f>L73+L72+L71+L70+L69</f>
        <v>13500000</v>
      </c>
      <c r="M74" s="83">
        <f>IF(ISBLANK(L74),"  ",IF(L76&gt;0,L74/L76,IF(L74&gt;0,1,0)))</f>
        <v>0.2935829231816795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28204165.920000002</v>
      </c>
      <c r="C76" s="829">
        <f t="shared" si="0"/>
        <v>0.63791790220953959</v>
      </c>
      <c r="D76" s="830">
        <v>16008680</v>
      </c>
      <c r="E76" s="831">
        <f>IF(ISBLANK(D76),"  ",IF(F76&gt;0,D76/F76,IF(D76&gt;0,1,0)))</f>
        <v>0.36208209779046041</v>
      </c>
      <c r="F76" s="830">
        <f>F74+F67+F47+F40+F48+F75</f>
        <v>44212845.920000002</v>
      </c>
      <c r="G76" s="832">
        <f>IF(ISBLANK(F76),"  ",IF(F76&gt;0,F76/F76,IF(F76&gt;0,1,0)))</f>
        <v>1</v>
      </c>
      <c r="H76" s="122">
        <v>29218551</v>
      </c>
      <c r="I76" s="123">
        <f>IF(ISBLANK(H76),"  ",IF(L76&gt;0,H76/L76,IF(H76&gt;0,1,0)))</f>
        <v>0.63541241583059138</v>
      </c>
      <c r="J76" s="122">
        <v>16765050</v>
      </c>
      <c r="K76" s="124">
        <f>IF(ISBLANK(J76),"  ",IF(L76&gt;0,J76/L76,IF(J76&gt;0,1,0)))</f>
        <v>0.36458758416940856</v>
      </c>
      <c r="L76" s="122">
        <f>L74+L67+L47+L40+L48+L75</f>
        <v>45983601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87" sqref="B87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106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3105722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3105722</v>
      </c>
      <c r="G13" s="683">
        <f>IF(ISBLANK(F13),"  ",IF(F76&gt;0,F13/F76,IF(F13&gt;0,1,0)))</f>
        <v>0.12546112909934276</v>
      </c>
      <c r="H13" s="9">
        <v>6405524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6405524</v>
      </c>
      <c r="M13" s="56">
        <f>IF(ISBLANK(L13),"  ",IF(L76&gt;0,L13/L76,IF(L13&gt;0,1,0)))</f>
        <v>0.23972913011455158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2863892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2863892</v>
      </c>
      <c r="G15" s="757">
        <f>IF(ISBLANK(F15),"  ",IF(F77&gt;0,F15/F77,IF(F15&gt;0,1,0)))</f>
        <v>1</v>
      </c>
      <c r="H15" s="292">
        <v>681316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681316</v>
      </c>
      <c r="M15" s="66">
        <f>IF(ISBLANK(L15),"  ",IF(L76&gt;0,L15/L76,IF(L15&gt;0,1,0)))</f>
        <v>2.5498505979077719E-2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248960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248960</v>
      </c>
      <c r="G17" s="752">
        <f>IF(ISBLANK(F17),"  ",IF(F76&gt;0,F17/F76,IF(F17&gt;0,1,0)))</f>
        <v>1.0057179200383156E-2</v>
      </c>
      <c r="H17" s="290">
        <v>262085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262085</v>
      </c>
      <c r="M17" s="62">
        <f>IF(ISBLANK(L17),"  ",IF(L76&gt;0,L17/L76,IF(L17&gt;0,1,0)))</f>
        <v>9.8086290935873871E-3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139931</v>
      </c>
      <c r="C19" s="749">
        <f t="shared" si="0"/>
        <v>1</v>
      </c>
      <c r="D19" s="755">
        <v>0</v>
      </c>
      <c r="E19" s="750">
        <f t="shared" si="0"/>
        <v>0</v>
      </c>
      <c r="F19" s="747">
        <f t="shared" si="1"/>
        <v>139931</v>
      </c>
      <c r="G19" s="752">
        <f>IF(ISBLANK(F19),"  ",IF(F76&gt;0,F19/F76,IF(F19&gt;0,1,0)))</f>
        <v>5.6527600525739692E-3</v>
      </c>
      <c r="H19" s="290">
        <v>144736</v>
      </c>
      <c r="I19" s="58">
        <f t="shared" si="3"/>
        <v>1</v>
      </c>
      <c r="J19" s="70">
        <v>0</v>
      </c>
      <c r="K19" s="60">
        <f t="shared" si="4"/>
        <v>0</v>
      </c>
      <c r="L19" s="44">
        <f t="shared" si="2"/>
        <v>144736</v>
      </c>
      <c r="M19" s="62">
        <f>IF(ISBLANK(L19),"  ",IF(L76&gt;0,L19/L76,IF(L19&gt;0,1,0)))</f>
        <v>5.4167989029874431E-3</v>
      </c>
      <c r="N19" s="286"/>
    </row>
    <row r="20" spans="1:14" s="266" customFormat="1" ht="44.25" x14ac:dyDescent="0.55000000000000004">
      <c r="A20" s="69" t="s">
        <v>20</v>
      </c>
      <c r="B20" s="738">
        <v>241884</v>
      </c>
      <c r="C20" s="749">
        <f t="shared" si="0"/>
        <v>1</v>
      </c>
      <c r="D20" s="755">
        <v>0</v>
      </c>
      <c r="E20" s="750">
        <f t="shared" si="0"/>
        <v>0</v>
      </c>
      <c r="F20" s="747">
        <f t="shared" si="1"/>
        <v>241884</v>
      </c>
      <c r="G20" s="752">
        <f>IF(ISBLANK(F20),"  ",IF(F77&gt;0,F20/F77,IF(F20&gt;0,1,0)))</f>
        <v>1</v>
      </c>
      <c r="H20" s="290">
        <v>274495</v>
      </c>
      <c r="I20" s="58">
        <f t="shared" si="3"/>
        <v>1</v>
      </c>
      <c r="J20" s="70">
        <v>0</v>
      </c>
      <c r="K20" s="60">
        <f t="shared" si="4"/>
        <v>0</v>
      </c>
      <c r="L20" s="44">
        <f t="shared" si="2"/>
        <v>274495</v>
      </c>
      <c r="M20" s="62">
        <f>IF(ISBLANK(L20),"  ",IF(L77&gt;0,L20/L77,IF(L20&gt;0,1,0)))</f>
        <v>1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2233117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2233117</v>
      </c>
      <c r="G34" s="752">
        <f>IF(ISBLANK(F34),"  ",IF(F76&gt;0,F34/F76,IF(F34&gt;0,1,0)))</f>
        <v>9.0210707922646335E-2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5969614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5969614</v>
      </c>
      <c r="G40" s="768">
        <f>IF(ISBLANK(F40),"  ",IF(F76&gt;0,F40/F76,IF(F40&gt;0,1,0)))</f>
        <v>0.24115310794953443</v>
      </c>
      <c r="H40" s="295">
        <v>7086840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7086840</v>
      </c>
      <c r="M40" s="83">
        <f>IF(ISBLANK(L40),"  ",IF(L76&gt;0,L40/L76,IF(L40&gt;0,1,0)))</f>
        <v>0.26522763609362932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0</v>
      </c>
      <c r="C48" s="766">
        <f t="shared" si="0"/>
        <v>0</v>
      </c>
      <c r="D48" s="772">
        <v>0</v>
      </c>
      <c r="E48" s="767">
        <f t="shared" si="0"/>
        <v>0</v>
      </c>
      <c r="F48" s="773">
        <f>D48+B48</f>
        <v>0</v>
      </c>
      <c r="G48" s="768">
        <f>IF(ISBLANK(F48),"  ",IF(F76&gt;0,F48/F76,IF(F48&gt;0,1,0)))</f>
        <v>0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6554967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6554967</v>
      </c>
      <c r="G50" s="683">
        <f>IF(ISBLANK(F50),"  ",IF(F76&gt;0,F50/F76,IF(F50&gt;0,1,0)))</f>
        <v>0.26479947691033889</v>
      </c>
      <c r="H50" s="98">
        <v>6895000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6895000</v>
      </c>
      <c r="M50" s="56">
        <f>IF(ISBLANK(L50),"  ",IF(L76&gt;0,L50/L76,IF(L50&gt;0,1,0)))</f>
        <v>0.25804795238294842</v>
      </c>
      <c r="N50" s="286"/>
    </row>
    <row r="51" spans="1:14" s="266" customFormat="1" ht="44.25" x14ac:dyDescent="0.55000000000000004">
      <c r="A51" s="289" t="s">
        <v>49</v>
      </c>
      <c r="B51" s="753">
        <v>59179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59179</v>
      </c>
      <c r="G51" s="752">
        <f>IF(ISBLANK(F51),"  ",IF(F76&gt;0,F51/F76,IF(F51&gt;0,1,0)))</f>
        <v>2.3906402952260392E-3</v>
      </c>
      <c r="H51" s="292">
        <v>60000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60000</v>
      </c>
      <c r="M51" s="62">
        <f>IF(ISBLANK(L51),"  ",IF(L76&gt;0,L51/L76,IF(L51&gt;0,1,0)))</f>
        <v>2.2455224282780135E-3</v>
      </c>
      <c r="N51" s="286"/>
    </row>
    <row r="52" spans="1:14" s="266" customFormat="1" ht="44.25" x14ac:dyDescent="0.55000000000000004">
      <c r="A52" s="104" t="s">
        <v>50</v>
      </c>
      <c r="B52" s="775">
        <v>0</v>
      </c>
      <c r="C52" s="749">
        <f t="shared" si="0"/>
        <v>0</v>
      </c>
      <c r="D52" s="776">
        <v>368159</v>
      </c>
      <c r="E52" s="750">
        <f t="shared" si="0"/>
        <v>1</v>
      </c>
      <c r="F52" s="777">
        <f t="shared" si="7"/>
        <v>368159</v>
      </c>
      <c r="G52" s="752">
        <f>IF(ISBLANK(F52),"  ",IF(F76&gt;0,F52/F76,IF(F52&gt;0,1,0)))</f>
        <v>1.4872433472179716E-2</v>
      </c>
      <c r="H52" s="105">
        <v>0</v>
      </c>
      <c r="I52" s="58">
        <f t="shared" si="8"/>
        <v>0</v>
      </c>
      <c r="J52" s="106">
        <v>370000</v>
      </c>
      <c r="K52" s="60">
        <f t="shared" si="9"/>
        <v>1</v>
      </c>
      <c r="L52" s="107">
        <f t="shared" si="10"/>
        <v>370000</v>
      </c>
      <c r="M52" s="62">
        <f>IF(ISBLANK(L52),"  ",IF(L76&gt;0,L52/L76,IF(L52&gt;0,1,0)))</f>
        <v>1.3847388307714417E-2</v>
      </c>
      <c r="N52" s="286"/>
    </row>
    <row r="53" spans="1:14" s="266" customFormat="1" ht="44.25" x14ac:dyDescent="0.55000000000000004">
      <c r="A53" s="104" t="s">
        <v>51</v>
      </c>
      <c r="B53" s="775">
        <v>177328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177328</v>
      </c>
      <c r="G53" s="752">
        <f>IF(ISBLANK(F53),"  ",IF(F76&gt;0,F53/F76,IF(F53&gt;0,1,0)))</f>
        <v>7.1634779613011894E-3</v>
      </c>
      <c r="H53" s="105">
        <v>178000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178000</v>
      </c>
      <c r="M53" s="62">
        <f>IF(ISBLANK(L53),"  ",IF(L76&gt;0,L53/L76,IF(L53&gt;0,1,0)))</f>
        <v>6.661716537224774E-3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446807</v>
      </c>
      <c r="C55" s="749">
        <f t="shared" si="0"/>
        <v>0.28605552386458288</v>
      </c>
      <c r="D55" s="755">
        <v>1115152</v>
      </c>
      <c r="E55" s="750">
        <f t="shared" si="0"/>
        <v>2.7534617283950618</v>
      </c>
      <c r="F55" s="774">
        <f t="shared" si="7"/>
        <v>1561959</v>
      </c>
      <c r="G55" s="752">
        <f>IF(ISBLANK(F55),"  ",IF(F76&gt;0,F55/F76,IF(F55&gt;0,1,0)))</f>
        <v>6.3098094339055569E-2</v>
      </c>
      <c r="H55" s="292">
        <v>405000</v>
      </c>
      <c r="I55" s="58">
        <f t="shared" si="8"/>
        <v>0.2334293948126801</v>
      </c>
      <c r="J55" s="70">
        <v>1330000</v>
      </c>
      <c r="K55" s="60">
        <f t="shared" si="9"/>
        <v>0.7665706051873199</v>
      </c>
      <c r="L55" s="103">
        <f t="shared" si="10"/>
        <v>1735000</v>
      </c>
      <c r="M55" s="62">
        <f>IF(ISBLANK(L55),"  ",IF(L76&gt;0,L55/L76,IF(L55&gt;0,1,0)))</f>
        <v>6.4933023551039235E-2</v>
      </c>
      <c r="N55" s="286"/>
    </row>
    <row r="56" spans="1:14" s="268" customFormat="1" ht="45" x14ac:dyDescent="0.6">
      <c r="A56" s="299" t="s">
        <v>54</v>
      </c>
      <c r="B56" s="778">
        <v>7238281</v>
      </c>
      <c r="C56" s="766">
        <f t="shared" si="0"/>
        <v>0.82992657762481892</v>
      </c>
      <c r="D56" s="770">
        <v>1483311</v>
      </c>
      <c r="E56" s="767">
        <f t="shared" si="0"/>
        <v>0.19677779251790925</v>
      </c>
      <c r="F56" s="779">
        <f>F55+F53+F52+F51+F50+F54</f>
        <v>8721592</v>
      </c>
      <c r="G56" s="768">
        <f>IF(ISBLANK(F56),"  ",IF(F76&gt;0,F56/F76,IF(F56&gt;0,1,0)))</f>
        <v>0.3523241229781014</v>
      </c>
      <c r="H56" s="300">
        <v>7538000</v>
      </c>
      <c r="I56" s="81">
        <f t="shared" si="8"/>
        <v>0.81597748430396189</v>
      </c>
      <c r="J56" s="92">
        <v>1700000</v>
      </c>
      <c r="K56" s="84">
        <f t="shared" si="9"/>
        <v>0.18402251569603811</v>
      </c>
      <c r="L56" s="103">
        <f t="shared" si="10"/>
        <v>9238000</v>
      </c>
      <c r="M56" s="83">
        <f>IF(ISBLANK(L56),"  ",IF(L76&gt;0,L56/L76,IF(L56&gt;0,1,0)))</f>
        <v>0.34573560320720481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5393</v>
      </c>
      <c r="C59" s="749">
        <f t="shared" si="0"/>
        <v>1</v>
      </c>
      <c r="D59" s="755">
        <v>0</v>
      </c>
      <c r="E59" s="750">
        <f t="shared" si="0"/>
        <v>0</v>
      </c>
      <c r="F59" s="747">
        <f t="shared" si="11"/>
        <v>5393</v>
      </c>
      <c r="G59" s="752">
        <f>IF(ISBLANK(F59),"  ",IF(F76&gt;0,F59/F76,IF(F59&gt;0,1,0)))</f>
        <v>2.1785976633863414E-4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2293216</v>
      </c>
      <c r="E60" s="750">
        <f t="shared" si="0"/>
        <v>1</v>
      </c>
      <c r="F60" s="764">
        <f t="shared" si="11"/>
        <v>2293216</v>
      </c>
      <c r="G60" s="752">
        <f>IF(ISBLANK(F60),"  ",IF(F76&gt;0,F60/F76,IF(F60&gt;0,1,0)))</f>
        <v>9.2638513243837803E-2</v>
      </c>
      <c r="H60" s="294">
        <v>0</v>
      </c>
      <c r="I60" s="58">
        <f t="shared" si="8"/>
        <v>0</v>
      </c>
      <c r="J60" s="78">
        <v>2500000</v>
      </c>
      <c r="K60" s="60">
        <f t="shared" si="9"/>
        <v>1</v>
      </c>
      <c r="L60" s="79">
        <f t="shared" si="10"/>
        <v>2500000</v>
      </c>
      <c r="M60" s="62">
        <f>IF(ISBLANK(L60),"  ",IF(L76&gt;0,L60/L76,IF(L60&gt;0,1,0)))</f>
        <v>9.3563434511583901E-2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552783</v>
      </c>
      <c r="E65" s="750">
        <f t="shared" si="0"/>
        <v>1</v>
      </c>
      <c r="F65" s="747">
        <f t="shared" si="11"/>
        <v>552783</v>
      </c>
      <c r="G65" s="752">
        <f>IF(ISBLANK(F65),"  ",IF(F76&gt;0,F65/F76,IF(F65&gt;0,1,0)))</f>
        <v>2.2330646248093677E-2</v>
      </c>
      <c r="H65" s="290">
        <v>0</v>
      </c>
      <c r="I65" s="58">
        <f t="shared" si="8"/>
        <v>0</v>
      </c>
      <c r="J65" s="70">
        <v>500000</v>
      </c>
      <c r="K65" s="60">
        <f t="shared" si="9"/>
        <v>1</v>
      </c>
      <c r="L65" s="44">
        <f t="shared" si="10"/>
        <v>500000</v>
      </c>
      <c r="M65" s="62">
        <f>IF(ISBLANK(L65),"  ",IF(L76&gt;0,L65/L76,IF(L65&gt;0,1,0)))</f>
        <v>1.871268690231678E-2</v>
      </c>
      <c r="N65" s="286"/>
    </row>
    <row r="66" spans="1:14" s="266" customFormat="1" ht="44.25" x14ac:dyDescent="0.55000000000000004">
      <c r="A66" s="297" t="s">
        <v>64</v>
      </c>
      <c r="B66" s="738">
        <v>58115</v>
      </c>
      <c r="C66" s="749">
        <f t="shared" si="0"/>
        <v>0.13152296418338758</v>
      </c>
      <c r="D66" s="755">
        <v>383747</v>
      </c>
      <c r="E66" s="750">
        <f t="shared" si="0"/>
        <v>8.5277111111111115</v>
      </c>
      <c r="F66" s="747">
        <f t="shared" si="11"/>
        <v>441862</v>
      </c>
      <c r="G66" s="752">
        <f>IF(ISBLANK(F66),"  ",IF(F76&gt;0,F66/F76,IF(F66&gt;0,1,0)))</f>
        <v>1.7849796416451243E-2</v>
      </c>
      <c r="H66" s="290">
        <v>45000</v>
      </c>
      <c r="I66" s="58">
        <f t="shared" si="8"/>
        <v>0.10112359550561797</v>
      </c>
      <c r="J66" s="70">
        <v>400000</v>
      </c>
      <c r="K66" s="60">
        <f t="shared" si="9"/>
        <v>0.898876404494382</v>
      </c>
      <c r="L66" s="44">
        <f t="shared" si="10"/>
        <v>445000</v>
      </c>
      <c r="M66" s="62">
        <f>IF(ISBLANK(L66),"  ",IF(L76&gt;0,L66/L76,IF(L66&gt;0,1,0)))</f>
        <v>1.6654291343061935E-2</v>
      </c>
      <c r="N66" s="286"/>
    </row>
    <row r="67" spans="1:14" s="268" customFormat="1" ht="45" x14ac:dyDescent="0.6">
      <c r="A67" s="301" t="s">
        <v>65</v>
      </c>
      <c r="B67" s="769">
        <v>7301789</v>
      </c>
      <c r="C67" s="766">
        <f t="shared" si="0"/>
        <v>0.60773055268457044</v>
      </c>
      <c r="D67" s="770">
        <v>4713057</v>
      </c>
      <c r="E67" s="767">
        <f t="shared" si="0"/>
        <v>0.6215293419490967</v>
      </c>
      <c r="F67" s="769">
        <f>F66+F65+F64+F63+F62+F61+F60+F59+F58+F57+F56</f>
        <v>12014846</v>
      </c>
      <c r="G67" s="768">
        <f>IF(ISBLANK(F67),"  ",IF(F76&gt;0,F67/F76,IF(F67&gt;0,1,0)))</f>
        <v>0.48536093865282276</v>
      </c>
      <c r="H67" s="298">
        <v>7583000</v>
      </c>
      <c r="I67" s="81">
        <f t="shared" si="8"/>
        <v>0.59788693526768111</v>
      </c>
      <c r="J67" s="92">
        <v>5100000</v>
      </c>
      <c r="K67" s="84">
        <f t="shared" si="9"/>
        <v>0.40211306473231884</v>
      </c>
      <c r="L67" s="298">
        <f>L66+L65+L64+L63+L62+L61+L60+L59+L58+L57+L56</f>
        <v>12683000</v>
      </c>
      <c r="M67" s="83">
        <f>IF(ISBLANK(L67),"  ",IF(L76&gt;0,L67/L76,IF(L67&gt;0,1,0)))</f>
        <v>0.47466601596416746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6032903</v>
      </c>
      <c r="E72" s="681">
        <f t="shared" si="0"/>
        <v>1</v>
      </c>
      <c r="F72" s="693">
        <f>D72+B72</f>
        <v>6032903</v>
      </c>
      <c r="G72" s="683">
        <f>IF(ISBLANK(F72),"  ",IF(F76&gt;0,F72/F76,IF(F72&gt;0,1,0)))</f>
        <v>0.24370977895858426</v>
      </c>
      <c r="H72" s="273">
        <v>0</v>
      </c>
      <c r="I72" s="52">
        <f>IF(ISBLANK(H72),"  ",IF(L72&gt;0,H72/L72,IF(H72&gt;0,1,0)))</f>
        <v>0</v>
      </c>
      <c r="J72" s="59">
        <v>6200000</v>
      </c>
      <c r="K72" s="54">
        <f>IF(ISBLANK(J72),"  ",IF(L72&gt;0,J72/L72,IF(J72&gt;0,1,0)))</f>
        <v>1</v>
      </c>
      <c r="L72" s="68">
        <f>J72+H72</f>
        <v>6200000</v>
      </c>
      <c r="M72" s="56">
        <f>IF(ISBLANK(L72),"  ",IF(L76&gt;0,L72/L76,IF(L72&gt;0,1,0)))</f>
        <v>0.23203731758872809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737093</v>
      </c>
      <c r="E73" s="750">
        <f t="shared" si="0"/>
        <v>1</v>
      </c>
      <c r="F73" s="747">
        <f>D73+B73</f>
        <v>737093</v>
      </c>
      <c r="G73" s="752">
        <f>IF(ISBLANK(F73),"  ",IF(F76&gt;0,F73/F76,IF(F73&gt;0,1,0)))</f>
        <v>2.9776174439058566E-2</v>
      </c>
      <c r="H73" s="290">
        <v>0</v>
      </c>
      <c r="I73" s="58">
        <f>IF(ISBLANK(H73),"  ",IF(L73&gt;0,H73/L73,IF(H73&gt;0,1,0)))</f>
        <v>0</v>
      </c>
      <c r="J73" s="70">
        <v>750000</v>
      </c>
      <c r="K73" s="60">
        <f>IF(ISBLANK(J73),"  ",IF(L73&gt;0,J73/L73,IF(J73&gt;0,1,0)))</f>
        <v>1</v>
      </c>
      <c r="L73" s="44">
        <f>J73+H73</f>
        <v>750000</v>
      </c>
      <c r="M73" s="62">
        <f>IF(ISBLANK(L73),"  ",IF(L76&gt;0,L73/L76,IF(L73&gt;0,1,0)))</f>
        <v>2.8069030353475171E-2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6769996</v>
      </c>
      <c r="E74" s="767">
        <f t="shared" si="0"/>
        <v>1</v>
      </c>
      <c r="F74" s="779">
        <f>F73+F72+F71+F70+F69</f>
        <v>6769996</v>
      </c>
      <c r="G74" s="785">
        <f>IF(ISBLANK(F74),"  ",IF(F76&gt;0,F74/F76,IF(F74&gt;0,1,0)))</f>
        <v>0.27348595339764281</v>
      </c>
      <c r="H74" s="118">
        <v>0</v>
      </c>
      <c r="I74" s="81">
        <f>IF(ISBLANK(H74),"  ",IF(L74&gt;0,H74/L74,IF(H74&gt;0,1,0)))</f>
        <v>0</v>
      </c>
      <c r="J74" s="96">
        <v>6950000</v>
      </c>
      <c r="K74" s="84">
        <f>IF(ISBLANK(J74),"  ",IF(L74&gt;0,J74/L74,IF(J74&gt;0,1,0)))</f>
        <v>1</v>
      </c>
      <c r="L74" s="119">
        <f>L73+L72+L71+L70+L69</f>
        <v>6950000</v>
      </c>
      <c r="M74" s="83">
        <f>IF(ISBLANK(L74),"  ",IF(L76&gt;0,L74/L76,IF(L74&gt;0,1,0)))</f>
        <v>0.26010634794220322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13271403</v>
      </c>
      <c r="C76" s="829">
        <f t="shared" si="0"/>
        <v>0.53612177944851624</v>
      </c>
      <c r="D76" s="830">
        <v>11483053</v>
      </c>
      <c r="E76" s="831">
        <f>IF(ISBLANK(D76),"  ",IF(F76&gt;0,D76/F76,IF(D76&gt;0,1,0)))</f>
        <v>0.46387822055148376</v>
      </c>
      <c r="F76" s="830">
        <f>F74+F67+F47+F40+F48+F75</f>
        <v>24754456</v>
      </c>
      <c r="G76" s="832">
        <f>IF(ISBLANK(F76),"  ",IF(F76&gt;0,F76/F76,IF(F76&gt;0,1,0)))</f>
        <v>1</v>
      </c>
      <c r="H76" s="122">
        <v>14669840</v>
      </c>
      <c r="I76" s="123">
        <f>IF(ISBLANK(H76),"  ",IF(L76&gt;0,H76/L76,IF(H76&gt;0,1,0)))</f>
        <v>0.54902424565416563</v>
      </c>
      <c r="J76" s="122">
        <v>12050000</v>
      </c>
      <c r="K76" s="124">
        <f>IF(ISBLANK(J76),"  ",IF(L76&gt;0,J76/L76,IF(J76&gt;0,1,0)))</f>
        <v>0.45097575434583442</v>
      </c>
      <c r="L76" s="122">
        <f>L74+L67+L47+L40+L48+L75</f>
        <v>26719840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topLeftCell="B43" zoomScale="30" zoomScaleNormal="30" workbookViewId="0">
      <selection activeCell="B35" sqref="B35"/>
    </sheetView>
  </sheetViews>
  <sheetFormatPr defaultColWidth="186.7109375" defaultRowHeight="44.25" x14ac:dyDescent="0.55000000000000004"/>
  <cols>
    <col min="1" max="1" width="186.7109375" style="266"/>
    <col min="2" max="2" width="56.28515625" style="308" customWidth="1"/>
    <col min="3" max="3" width="56.28515625" style="266" customWidth="1"/>
    <col min="4" max="4" width="56.28515625" style="308" customWidth="1"/>
    <col min="5" max="5" width="56.28515625" style="266" customWidth="1"/>
    <col min="6" max="6" width="56.28515625" style="308" customWidth="1"/>
    <col min="7" max="7" width="56.28515625" style="266" customWidth="1"/>
    <col min="8" max="8" width="56.28515625" style="308" customWidth="1"/>
    <col min="9" max="9" width="56.28515625" style="266" customWidth="1"/>
    <col min="10" max="10" width="56.28515625" style="308" customWidth="1"/>
    <col min="11" max="11" width="56.28515625" style="266" customWidth="1"/>
    <col min="12" max="12" width="56.28515625" style="308" customWidth="1"/>
    <col min="13" max="13" width="56.42578125" style="266" customWidth="1"/>
    <col min="14" max="16384" width="186.7109375" style="266"/>
  </cols>
  <sheetData>
    <row r="1" spans="1:17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275" t="s">
        <v>110</v>
      </c>
      <c r="L1" s="9"/>
      <c r="M1" s="8"/>
      <c r="N1" s="275"/>
      <c r="O1" s="275"/>
      <c r="P1" s="275"/>
      <c r="Q1" s="275"/>
    </row>
    <row r="2" spans="1:17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ht="19.5" customHeight="1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ht="19.5" customHeight="1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ht="45" x14ac:dyDescent="0.6">
      <c r="A6" s="282"/>
      <c r="B6" s="283" t="s">
        <v>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ht="18.75" customHeight="1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ht="18.75" customHeight="1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x14ac:dyDescent="0.55000000000000004">
      <c r="A11" s="289" t="s">
        <v>11</v>
      </c>
      <c r="B11" s="290"/>
      <c r="C11" s="43"/>
      <c r="D11" s="44"/>
      <c r="E11" s="43"/>
      <c r="F11" s="44"/>
      <c r="G11" s="45"/>
      <c r="H11" s="290"/>
      <c r="I11" s="43"/>
      <c r="J11" s="44"/>
      <c r="K11" s="43"/>
      <c r="L11" s="44"/>
      <c r="M11" s="45"/>
      <c r="N11" s="286"/>
    </row>
    <row r="12" spans="1:17" ht="45" x14ac:dyDescent="0.6">
      <c r="A12" s="282" t="s">
        <v>12</v>
      </c>
      <c r="B12" s="291"/>
      <c r="C12" s="265"/>
      <c r="D12" s="291"/>
      <c r="E12" s="49"/>
      <c r="F12" s="48"/>
      <c r="G12" s="50"/>
      <c r="H12" s="291"/>
      <c r="I12" s="49"/>
      <c r="J12" s="48"/>
      <c r="K12" s="49"/>
      <c r="L12" s="48"/>
      <c r="M12" s="50"/>
      <c r="N12" s="286"/>
    </row>
    <row r="13" spans="1:17" s="275" customFormat="1" x14ac:dyDescent="0.55000000000000004">
      <c r="A13" s="51" t="s">
        <v>13</v>
      </c>
      <c r="B13" s="9">
        <f>NWLTC!B13+SCLTC!B13</f>
        <v>6363118</v>
      </c>
      <c r="C13" s="54">
        <f t="shared" ref="C13:C76" si="0">IF(ISBLANK(B13),"  ",IF(F13&gt;0,B13/F13,IF(B13&gt;0,1,0)))</f>
        <v>1</v>
      </c>
      <c r="D13" s="9">
        <f>NWLTC!D13+SCLTC!D13</f>
        <v>0</v>
      </c>
      <c r="E13" s="52">
        <f>IF(ISBLANK(D13),"  ",IF(F13&gt;0,D13/F13,IF(D13&gt;0,1,0)))</f>
        <v>0</v>
      </c>
      <c r="F13" s="53">
        <f>NWLTC!F13+SCLTC!F13</f>
        <v>6363118</v>
      </c>
      <c r="G13" s="56">
        <f>IF(ISBLANK(F13),"  ",IF(F76&gt;0,F13/F76,IF(F13&gt;0,1,0)))</f>
        <v>0.21338598478136442</v>
      </c>
      <c r="H13" s="9">
        <f>NWLTC!H13+SCLTC!H13</f>
        <v>10910029</v>
      </c>
      <c r="I13" s="54">
        <f t="shared" ref="I13:I34" si="1">IF(ISBLANK(H13),"  ",IF(L13&gt;0,H13/L13,IF(H13&gt;0,1,0)))</f>
        <v>1</v>
      </c>
      <c r="J13" s="9">
        <f>NWLTC!J13+SCLTC!J13</f>
        <v>0</v>
      </c>
      <c r="K13" s="52">
        <f>IF(ISBLANK(J13),"  ",IF(L13&gt;0,J13/L13,IF(J13&gt;0,1,0)))</f>
        <v>0</v>
      </c>
      <c r="L13" s="53">
        <f>NWLTC!L13+SCLTC!L13</f>
        <v>10910029</v>
      </c>
      <c r="M13" s="56">
        <f>IF(ISBLANK(L13),"  ",IF(L76&gt;0,L13/L76,IF(L13&gt;0,1,0)))</f>
        <v>0.34247608104437915</v>
      </c>
      <c r="N13" s="57"/>
    </row>
    <row r="14" spans="1:17" x14ac:dyDescent="0.55000000000000004">
      <c r="A14" s="281" t="s">
        <v>14</v>
      </c>
      <c r="B14" s="9">
        <f>NWLTC!B14+SCLTC!B14</f>
        <v>0</v>
      </c>
      <c r="C14" s="54">
        <f t="shared" si="0"/>
        <v>0</v>
      </c>
      <c r="D14" s="9">
        <f>NWLTC!D14+SCLTC!D14</f>
        <v>0</v>
      </c>
      <c r="E14" s="52">
        <f t="shared" ref="E14:E34" si="2">IF(ISBLANK(D14),"  ",IF(F14&gt;0,D14/F14,IF(D14&gt;0,1,0)))</f>
        <v>0</v>
      </c>
      <c r="F14" s="53">
        <f>NWLTC!F14+SCLTC!F14</f>
        <v>0</v>
      </c>
      <c r="G14" s="56">
        <f t="shared" ref="G14:G34" si="3">IF(ISBLANK(F14),"  ",IF(F77&gt;0,F14/F77,IF(F14&gt;0,1,0)))</f>
        <v>0</v>
      </c>
      <c r="H14" s="9">
        <f>NWLTC!H14+SCLTC!H14</f>
        <v>0</v>
      </c>
      <c r="I14" s="54">
        <f t="shared" si="1"/>
        <v>0</v>
      </c>
      <c r="J14" s="9">
        <f>NWLTC!J14+SCLTC!J14</f>
        <v>0</v>
      </c>
      <c r="K14" s="52">
        <f t="shared" ref="K14:K34" si="4">IF(ISBLANK(J14),"  ",IF(L14&gt;0,J14/L14,IF(J14&gt;0,1,0)))</f>
        <v>0</v>
      </c>
      <c r="L14" s="53">
        <f>NWLTC!L14+SCLTC!L14</f>
        <v>0</v>
      </c>
      <c r="M14" s="56">
        <f t="shared" ref="M14:M34" si="5">IF(ISBLANK(L14),"  ",IF(L77&gt;0,L14/L77,IF(L14&gt;0,1,0)))</f>
        <v>0</v>
      </c>
      <c r="N14" s="286"/>
    </row>
    <row r="15" spans="1:17" x14ac:dyDescent="0.55000000000000004">
      <c r="A15" s="289" t="s">
        <v>15</v>
      </c>
      <c r="B15" s="561">
        <f>NWLTC!B15+SCLTC!B15</f>
        <v>5092369</v>
      </c>
      <c r="C15" s="566">
        <f t="shared" si="0"/>
        <v>1</v>
      </c>
      <c r="D15" s="562">
        <f>NWLTC!D15+SCLTC!D15</f>
        <v>0</v>
      </c>
      <c r="E15" s="138">
        <f t="shared" si="2"/>
        <v>0</v>
      </c>
      <c r="F15" s="139">
        <f>NWLTC!F15+SCLTC!F15</f>
        <v>5092369</v>
      </c>
      <c r="G15" s="66">
        <f t="shared" si="3"/>
        <v>1</v>
      </c>
      <c r="H15" s="561">
        <f>NWLTC!H15+SCLTC!H15</f>
        <v>544336</v>
      </c>
      <c r="I15" s="566">
        <f t="shared" si="1"/>
        <v>1</v>
      </c>
      <c r="J15" s="562">
        <f>NWLTC!J15+SCLTC!J15</f>
        <v>0</v>
      </c>
      <c r="K15" s="138">
        <f t="shared" si="4"/>
        <v>0</v>
      </c>
      <c r="L15" s="139">
        <f>NWLTC!L15+SCLTC!L15</f>
        <v>544336</v>
      </c>
      <c r="M15" s="66">
        <f t="shared" si="5"/>
        <v>1</v>
      </c>
      <c r="N15" s="286"/>
    </row>
    <row r="16" spans="1:17" x14ac:dyDescent="0.55000000000000004">
      <c r="A16" s="67" t="s">
        <v>16</v>
      </c>
      <c r="B16" s="9">
        <f>NWLTC!B16+SCLTC!B16</f>
        <v>0</v>
      </c>
      <c r="C16" s="54">
        <f t="shared" si="0"/>
        <v>0</v>
      </c>
      <c r="D16" s="9">
        <f>NWLTC!D16+SCLTC!D16</f>
        <v>0</v>
      </c>
      <c r="E16" s="52">
        <f t="shared" si="2"/>
        <v>0</v>
      </c>
      <c r="F16" s="53">
        <f>NWLTC!F16+SCLTC!F16</f>
        <v>0</v>
      </c>
      <c r="G16" s="56">
        <f t="shared" si="3"/>
        <v>0</v>
      </c>
      <c r="H16" s="9">
        <f>NWLTC!H16+SCLTC!H16</f>
        <v>0</v>
      </c>
      <c r="I16" s="54">
        <f t="shared" si="1"/>
        <v>0</v>
      </c>
      <c r="J16" s="9">
        <f>NWLTC!J16+SCLTC!J16</f>
        <v>0</v>
      </c>
      <c r="K16" s="52">
        <f t="shared" si="4"/>
        <v>0</v>
      </c>
      <c r="L16" s="53">
        <f>NWLTC!L16+SCLTC!L16</f>
        <v>0</v>
      </c>
      <c r="M16" s="56">
        <f t="shared" si="5"/>
        <v>0</v>
      </c>
      <c r="N16" s="286"/>
    </row>
    <row r="17" spans="1:14" x14ac:dyDescent="0.55000000000000004">
      <c r="A17" s="69" t="s">
        <v>17</v>
      </c>
      <c r="B17" s="9">
        <f>NWLTC!B17+SCLTC!B17</f>
        <v>517077</v>
      </c>
      <c r="C17" s="54">
        <f t="shared" si="0"/>
        <v>1</v>
      </c>
      <c r="D17" s="9">
        <f>NWLTC!D17+SCLTC!D17</f>
        <v>0</v>
      </c>
      <c r="E17" s="52">
        <f t="shared" si="2"/>
        <v>0</v>
      </c>
      <c r="F17" s="53">
        <f>NWLTC!F17+SCLTC!F17</f>
        <v>517077</v>
      </c>
      <c r="G17" s="56">
        <f t="shared" si="3"/>
        <v>1</v>
      </c>
      <c r="H17" s="9">
        <f>NWLTC!H17+SCLTC!H17</f>
        <v>544336</v>
      </c>
      <c r="I17" s="54">
        <f t="shared" si="1"/>
        <v>1</v>
      </c>
      <c r="J17" s="9">
        <f>NWLTC!J17+SCLTC!J17</f>
        <v>0</v>
      </c>
      <c r="K17" s="52">
        <f t="shared" si="4"/>
        <v>0</v>
      </c>
      <c r="L17" s="53">
        <f>NWLTC!L17+SCLTC!L17</f>
        <v>544336</v>
      </c>
      <c r="M17" s="56">
        <f t="shared" si="5"/>
        <v>1</v>
      </c>
      <c r="N17" s="286"/>
    </row>
    <row r="18" spans="1:14" x14ac:dyDescent="0.55000000000000004">
      <c r="A18" s="69" t="s">
        <v>18</v>
      </c>
      <c r="B18" s="9">
        <f>NWLTC!B18+SCLTC!B18</f>
        <v>0</v>
      </c>
      <c r="C18" s="54">
        <f t="shared" si="0"/>
        <v>0</v>
      </c>
      <c r="D18" s="9">
        <f>NWLTC!D18+SCLTC!D18</f>
        <v>0</v>
      </c>
      <c r="E18" s="52">
        <f t="shared" si="2"/>
        <v>0</v>
      </c>
      <c r="F18" s="53">
        <f>NWLTC!F18+SCLTC!F18</f>
        <v>0</v>
      </c>
      <c r="G18" s="56">
        <f t="shared" si="3"/>
        <v>0</v>
      </c>
      <c r="H18" s="9">
        <f>NWLTC!H18+SCLTC!H18</f>
        <v>0</v>
      </c>
      <c r="I18" s="54">
        <f t="shared" si="1"/>
        <v>0</v>
      </c>
      <c r="J18" s="9">
        <f>NWLTC!J18+SCLTC!J18</f>
        <v>0</v>
      </c>
      <c r="K18" s="52">
        <f t="shared" si="4"/>
        <v>0</v>
      </c>
      <c r="L18" s="53">
        <f>NWLTC!L18+SCLTC!L18</f>
        <v>0</v>
      </c>
      <c r="M18" s="56">
        <f t="shared" si="5"/>
        <v>0</v>
      </c>
      <c r="N18" s="286"/>
    </row>
    <row r="19" spans="1:14" x14ac:dyDescent="0.55000000000000004">
      <c r="A19" s="69" t="s">
        <v>19</v>
      </c>
      <c r="B19" s="9">
        <f>NWLTC!B19+SCLTC!B19</f>
        <v>0</v>
      </c>
      <c r="C19" s="54">
        <f t="shared" si="0"/>
        <v>0</v>
      </c>
      <c r="D19" s="9">
        <f>NWLTC!D19+SCLTC!D19</f>
        <v>0</v>
      </c>
      <c r="E19" s="52">
        <f t="shared" si="2"/>
        <v>0</v>
      </c>
      <c r="F19" s="53">
        <f>NWLTC!F19+SCLTC!F19</f>
        <v>0</v>
      </c>
      <c r="G19" s="56">
        <f t="shared" si="3"/>
        <v>0</v>
      </c>
      <c r="H19" s="9">
        <f>NWLTC!H19+SCLTC!H19</f>
        <v>0</v>
      </c>
      <c r="I19" s="54">
        <f t="shared" si="1"/>
        <v>0</v>
      </c>
      <c r="J19" s="9">
        <f>NWLTC!J19+SCLTC!J19</f>
        <v>0</v>
      </c>
      <c r="K19" s="52">
        <f t="shared" si="4"/>
        <v>0</v>
      </c>
      <c r="L19" s="53">
        <f>NWLTC!L19+SCLTC!L19</f>
        <v>0</v>
      </c>
      <c r="M19" s="56">
        <f t="shared" si="5"/>
        <v>0</v>
      </c>
      <c r="N19" s="286"/>
    </row>
    <row r="20" spans="1:14" x14ac:dyDescent="0.55000000000000004">
      <c r="A20" s="69" t="s">
        <v>20</v>
      </c>
      <c r="B20" s="9">
        <f>NWLTC!B20+SCLTC!B20</f>
        <v>0</v>
      </c>
      <c r="C20" s="54">
        <f t="shared" si="0"/>
        <v>0</v>
      </c>
      <c r="D20" s="9">
        <f>NWLTC!D20+SCLTC!D20</f>
        <v>0</v>
      </c>
      <c r="E20" s="52">
        <f t="shared" si="2"/>
        <v>0</v>
      </c>
      <c r="F20" s="53">
        <f>NWLTC!F20+SCLTC!F20</f>
        <v>0</v>
      </c>
      <c r="G20" s="56">
        <f t="shared" si="3"/>
        <v>0</v>
      </c>
      <c r="H20" s="9">
        <f>NWLTC!H20+SCLTC!H20</f>
        <v>0</v>
      </c>
      <c r="I20" s="54">
        <f t="shared" si="1"/>
        <v>0</v>
      </c>
      <c r="J20" s="9">
        <f>NWLTC!J20+SCLTC!J20</f>
        <v>0</v>
      </c>
      <c r="K20" s="52">
        <f t="shared" si="4"/>
        <v>0</v>
      </c>
      <c r="L20" s="53">
        <f>NWLTC!L20+SCLTC!L20</f>
        <v>0</v>
      </c>
      <c r="M20" s="56">
        <f t="shared" si="5"/>
        <v>0</v>
      </c>
      <c r="N20" s="286"/>
    </row>
    <row r="21" spans="1:14" x14ac:dyDescent="0.55000000000000004">
      <c r="A21" s="69" t="s">
        <v>21</v>
      </c>
      <c r="B21" s="9">
        <f>NWLTC!B21+SCLTC!B21</f>
        <v>0</v>
      </c>
      <c r="C21" s="54">
        <f t="shared" si="0"/>
        <v>0</v>
      </c>
      <c r="D21" s="9">
        <f>NWLTC!D21+SCLTC!D21</f>
        <v>0</v>
      </c>
      <c r="E21" s="52">
        <f t="shared" si="2"/>
        <v>0</v>
      </c>
      <c r="F21" s="53">
        <f>NWLTC!F21+SCLTC!F21</f>
        <v>0</v>
      </c>
      <c r="G21" s="56">
        <f t="shared" si="3"/>
        <v>0</v>
      </c>
      <c r="H21" s="9">
        <f>NWLTC!H21+SCLTC!H21</f>
        <v>0</v>
      </c>
      <c r="I21" s="54">
        <f t="shared" si="1"/>
        <v>0</v>
      </c>
      <c r="J21" s="9">
        <f>NWLTC!J21+SCLTC!J21</f>
        <v>0</v>
      </c>
      <c r="K21" s="52">
        <f t="shared" si="4"/>
        <v>0</v>
      </c>
      <c r="L21" s="53">
        <f>NWLTC!L21+SCLTC!L21</f>
        <v>0</v>
      </c>
      <c r="M21" s="56">
        <f t="shared" si="5"/>
        <v>0</v>
      </c>
      <c r="N21" s="286"/>
    </row>
    <row r="22" spans="1:14" x14ac:dyDescent="0.55000000000000004">
      <c r="A22" s="69" t="s">
        <v>22</v>
      </c>
      <c r="B22" s="9">
        <f>NWLTC!B22+SCLTC!B22</f>
        <v>0</v>
      </c>
      <c r="C22" s="54">
        <f t="shared" si="0"/>
        <v>0</v>
      </c>
      <c r="D22" s="9">
        <f>NWLTC!D22+SCLTC!D22</f>
        <v>0</v>
      </c>
      <c r="E22" s="52">
        <f t="shared" si="2"/>
        <v>0</v>
      </c>
      <c r="F22" s="53">
        <f>NWLTC!F22+SCLTC!F22</f>
        <v>0</v>
      </c>
      <c r="G22" s="56">
        <f t="shared" si="3"/>
        <v>0</v>
      </c>
      <c r="H22" s="9">
        <f>NWLTC!H22+SCLTC!H22</f>
        <v>0</v>
      </c>
      <c r="I22" s="54">
        <f t="shared" si="1"/>
        <v>0</v>
      </c>
      <c r="J22" s="9">
        <f>NWLTC!J22+SCLTC!J22</f>
        <v>0</v>
      </c>
      <c r="K22" s="52">
        <f t="shared" si="4"/>
        <v>0</v>
      </c>
      <c r="L22" s="53">
        <f>NWLTC!L22+SCLTC!L22</f>
        <v>0</v>
      </c>
      <c r="M22" s="56">
        <f t="shared" si="5"/>
        <v>0</v>
      </c>
      <c r="N22" s="286"/>
    </row>
    <row r="23" spans="1:14" x14ac:dyDescent="0.55000000000000004">
      <c r="A23" s="69" t="s">
        <v>23</v>
      </c>
      <c r="B23" s="9">
        <f>NWLTC!B23+SCLTC!B23</f>
        <v>0</v>
      </c>
      <c r="C23" s="54">
        <f t="shared" si="0"/>
        <v>0</v>
      </c>
      <c r="D23" s="9">
        <f>NWLTC!D23+SCLTC!D23</f>
        <v>0</v>
      </c>
      <c r="E23" s="52">
        <f t="shared" si="2"/>
        <v>0</v>
      </c>
      <c r="F23" s="53">
        <f>NWLTC!F23+SCLTC!F23</f>
        <v>0</v>
      </c>
      <c r="G23" s="56">
        <f t="shared" si="3"/>
        <v>0</v>
      </c>
      <c r="H23" s="9">
        <f>NWLTC!H23+SCLTC!H23</f>
        <v>0</v>
      </c>
      <c r="I23" s="54">
        <f t="shared" si="1"/>
        <v>0</v>
      </c>
      <c r="J23" s="9">
        <f>NWLTC!J23+SCLTC!J23</f>
        <v>0</v>
      </c>
      <c r="K23" s="52">
        <f t="shared" si="4"/>
        <v>0</v>
      </c>
      <c r="L23" s="53">
        <f>NWLTC!L23+SCLTC!L23</f>
        <v>0</v>
      </c>
      <c r="M23" s="56">
        <f t="shared" si="5"/>
        <v>0</v>
      </c>
      <c r="N23" s="286"/>
    </row>
    <row r="24" spans="1:14" x14ac:dyDescent="0.55000000000000004">
      <c r="A24" s="69" t="s">
        <v>24</v>
      </c>
      <c r="B24" s="9">
        <f>NWLTC!B24+SCLTC!B24</f>
        <v>0</v>
      </c>
      <c r="C24" s="54">
        <f t="shared" si="0"/>
        <v>0</v>
      </c>
      <c r="D24" s="9">
        <f>NWLTC!D24+SCLTC!D24</f>
        <v>0</v>
      </c>
      <c r="E24" s="52">
        <f t="shared" si="2"/>
        <v>0</v>
      </c>
      <c r="F24" s="53">
        <f>NWLTC!F24+SCLTC!F24</f>
        <v>0</v>
      </c>
      <c r="G24" s="56">
        <f t="shared" si="3"/>
        <v>0</v>
      </c>
      <c r="H24" s="9">
        <f>NWLTC!H24+SCLTC!H24</f>
        <v>0</v>
      </c>
      <c r="I24" s="54">
        <f t="shared" si="1"/>
        <v>0</v>
      </c>
      <c r="J24" s="9">
        <f>NWLTC!J24+SCLTC!J24</f>
        <v>0</v>
      </c>
      <c r="K24" s="52">
        <f t="shared" si="4"/>
        <v>0</v>
      </c>
      <c r="L24" s="53">
        <f>NWLTC!L24+SCLTC!L24</f>
        <v>0</v>
      </c>
      <c r="M24" s="56">
        <f t="shared" si="5"/>
        <v>0</v>
      </c>
      <c r="N24" s="286"/>
    </row>
    <row r="25" spans="1:14" x14ac:dyDescent="0.55000000000000004">
      <c r="A25" s="69" t="s">
        <v>25</v>
      </c>
      <c r="B25" s="9">
        <f>NWLTC!B25+SCLTC!B25</f>
        <v>0</v>
      </c>
      <c r="C25" s="54">
        <f t="shared" si="0"/>
        <v>0</v>
      </c>
      <c r="D25" s="9">
        <f>NWLTC!D25+SCLTC!D25</f>
        <v>0</v>
      </c>
      <c r="E25" s="52">
        <f t="shared" si="2"/>
        <v>0</v>
      </c>
      <c r="F25" s="53">
        <f>NWLTC!F25+SCLTC!F25</f>
        <v>0</v>
      </c>
      <c r="G25" s="56">
        <f t="shared" si="3"/>
        <v>0</v>
      </c>
      <c r="H25" s="9">
        <f>NWLTC!H25+SCLTC!H25</f>
        <v>0</v>
      </c>
      <c r="I25" s="54">
        <f t="shared" si="1"/>
        <v>0</v>
      </c>
      <c r="J25" s="9">
        <f>NWLTC!J25+SCLTC!J25</f>
        <v>0</v>
      </c>
      <c r="K25" s="52">
        <f t="shared" si="4"/>
        <v>0</v>
      </c>
      <c r="L25" s="53">
        <f>NWLTC!L25+SCLTC!L25</f>
        <v>0</v>
      </c>
      <c r="M25" s="56">
        <f t="shared" si="5"/>
        <v>0</v>
      </c>
      <c r="N25" s="286"/>
    </row>
    <row r="26" spans="1:14" x14ac:dyDescent="0.55000000000000004">
      <c r="A26" s="69" t="s">
        <v>26</v>
      </c>
      <c r="B26" s="9">
        <f>NWLTC!B26+SCLTC!B26</f>
        <v>0</v>
      </c>
      <c r="C26" s="54">
        <f t="shared" si="0"/>
        <v>0</v>
      </c>
      <c r="D26" s="9">
        <f>NWLTC!D26+SCLTC!D26</f>
        <v>0</v>
      </c>
      <c r="E26" s="52">
        <f t="shared" si="2"/>
        <v>0</v>
      </c>
      <c r="F26" s="53">
        <f>NWLTC!F26+SCLTC!F26</f>
        <v>0</v>
      </c>
      <c r="G26" s="56">
        <f t="shared" si="3"/>
        <v>0</v>
      </c>
      <c r="H26" s="9">
        <f>NWLTC!H26+SCLTC!H26</f>
        <v>0</v>
      </c>
      <c r="I26" s="54">
        <f t="shared" si="1"/>
        <v>0</v>
      </c>
      <c r="J26" s="9">
        <f>NWLTC!J26+SCLTC!J26</f>
        <v>0</v>
      </c>
      <c r="K26" s="52">
        <f t="shared" si="4"/>
        <v>0</v>
      </c>
      <c r="L26" s="53">
        <f>NWLTC!L26+SCLTC!L26</f>
        <v>0</v>
      </c>
      <c r="M26" s="56">
        <f t="shared" si="5"/>
        <v>0</v>
      </c>
      <c r="N26" s="286"/>
    </row>
    <row r="27" spans="1:14" x14ac:dyDescent="0.55000000000000004">
      <c r="A27" s="69" t="s">
        <v>27</v>
      </c>
      <c r="B27" s="9">
        <f>NWLTC!B27+SCLTC!B27</f>
        <v>0</v>
      </c>
      <c r="C27" s="54">
        <f t="shared" si="0"/>
        <v>0</v>
      </c>
      <c r="D27" s="9">
        <f>NWLTC!D27+SCLTC!D27</f>
        <v>0</v>
      </c>
      <c r="E27" s="52">
        <f t="shared" si="2"/>
        <v>0</v>
      </c>
      <c r="F27" s="53">
        <f>NWLTC!F27+SCLTC!F27</f>
        <v>0</v>
      </c>
      <c r="G27" s="56">
        <f t="shared" si="3"/>
        <v>0</v>
      </c>
      <c r="H27" s="9">
        <f>NWLTC!H27+SCLTC!H27</f>
        <v>0</v>
      </c>
      <c r="I27" s="54">
        <f t="shared" si="1"/>
        <v>0</v>
      </c>
      <c r="J27" s="9">
        <f>NWLTC!J27+SCLTC!J27</f>
        <v>0</v>
      </c>
      <c r="K27" s="52">
        <f t="shared" si="4"/>
        <v>0</v>
      </c>
      <c r="L27" s="53">
        <f>NWLTC!L27+SCLTC!L27</f>
        <v>0</v>
      </c>
      <c r="M27" s="56">
        <f t="shared" si="5"/>
        <v>0</v>
      </c>
      <c r="N27" s="286"/>
    </row>
    <row r="28" spans="1:14" x14ac:dyDescent="0.55000000000000004">
      <c r="A28" s="71" t="s">
        <v>28</v>
      </c>
      <c r="B28" s="9">
        <f>NWLTC!B28+SCLTC!B28</f>
        <v>0</v>
      </c>
      <c r="C28" s="54">
        <f t="shared" si="0"/>
        <v>0</v>
      </c>
      <c r="D28" s="9">
        <f>NWLTC!D28+SCLTC!D28</f>
        <v>0</v>
      </c>
      <c r="E28" s="52">
        <f t="shared" si="2"/>
        <v>0</v>
      </c>
      <c r="F28" s="53">
        <f>NWLTC!F28+SCLTC!F28</f>
        <v>0</v>
      </c>
      <c r="G28" s="56">
        <f t="shared" si="3"/>
        <v>0</v>
      </c>
      <c r="H28" s="9">
        <f>NWLTC!H28+SCLTC!H28</f>
        <v>0</v>
      </c>
      <c r="I28" s="54">
        <f t="shared" si="1"/>
        <v>0</v>
      </c>
      <c r="J28" s="9">
        <f>NWLTC!J28+SCLTC!J28</f>
        <v>0</v>
      </c>
      <c r="K28" s="52">
        <f t="shared" si="4"/>
        <v>0</v>
      </c>
      <c r="L28" s="53">
        <f>NWLTC!L28+SCLTC!L28</f>
        <v>0</v>
      </c>
      <c r="M28" s="56">
        <f t="shared" si="5"/>
        <v>0</v>
      </c>
      <c r="N28" s="286"/>
    </row>
    <row r="29" spans="1:14" x14ac:dyDescent="0.55000000000000004">
      <c r="A29" s="71" t="s">
        <v>29</v>
      </c>
      <c r="B29" s="9">
        <f>NWLTC!B29+SCLTC!B29</f>
        <v>0</v>
      </c>
      <c r="C29" s="54">
        <f t="shared" si="0"/>
        <v>0</v>
      </c>
      <c r="D29" s="9">
        <f>NWLTC!D29+SCLTC!D29</f>
        <v>0</v>
      </c>
      <c r="E29" s="52">
        <f t="shared" si="2"/>
        <v>0</v>
      </c>
      <c r="F29" s="53">
        <f>NWLTC!F29+SCLTC!F29</f>
        <v>0</v>
      </c>
      <c r="G29" s="56">
        <f t="shared" si="3"/>
        <v>0</v>
      </c>
      <c r="H29" s="9">
        <f>NWLTC!H29+SCLTC!H29</f>
        <v>0</v>
      </c>
      <c r="I29" s="54">
        <f t="shared" si="1"/>
        <v>0</v>
      </c>
      <c r="J29" s="9">
        <f>NWLTC!J29+SCLTC!J29</f>
        <v>0</v>
      </c>
      <c r="K29" s="52">
        <f t="shared" si="4"/>
        <v>0</v>
      </c>
      <c r="L29" s="53">
        <f>NWLTC!L29+SCLTC!L29</f>
        <v>0</v>
      </c>
      <c r="M29" s="56">
        <f t="shared" si="5"/>
        <v>0</v>
      </c>
      <c r="N29" s="286"/>
    </row>
    <row r="30" spans="1:14" x14ac:dyDescent="0.55000000000000004">
      <c r="A30" s="71" t="s">
        <v>30</v>
      </c>
      <c r="B30" s="9">
        <f>NWLTC!B30+SCLTC!B30</f>
        <v>0</v>
      </c>
      <c r="C30" s="54">
        <f t="shared" si="0"/>
        <v>0</v>
      </c>
      <c r="D30" s="9">
        <f>NWLTC!D30+SCLTC!D30</f>
        <v>0</v>
      </c>
      <c r="E30" s="52">
        <f t="shared" si="2"/>
        <v>0</v>
      </c>
      <c r="F30" s="53">
        <f>NWLTC!F30+SCLTC!F30</f>
        <v>0</v>
      </c>
      <c r="G30" s="56">
        <f t="shared" si="3"/>
        <v>0</v>
      </c>
      <c r="H30" s="9">
        <f>NWLTC!H30+SCLTC!H30</f>
        <v>0</v>
      </c>
      <c r="I30" s="54">
        <f t="shared" si="1"/>
        <v>0</v>
      </c>
      <c r="J30" s="9">
        <f>NWLTC!J30+SCLTC!J30</f>
        <v>0</v>
      </c>
      <c r="K30" s="52">
        <f t="shared" si="4"/>
        <v>0</v>
      </c>
      <c r="L30" s="53">
        <f>NWLTC!L30+SCLTC!L30</f>
        <v>0</v>
      </c>
      <c r="M30" s="56">
        <f t="shared" si="5"/>
        <v>0</v>
      </c>
      <c r="N30" s="286"/>
    </row>
    <row r="31" spans="1:14" x14ac:dyDescent="0.55000000000000004">
      <c r="A31" s="71" t="s">
        <v>31</v>
      </c>
      <c r="B31" s="9">
        <f>NWLTC!B31+SCLTC!B31</f>
        <v>0</v>
      </c>
      <c r="C31" s="54">
        <f t="shared" si="0"/>
        <v>0</v>
      </c>
      <c r="D31" s="9">
        <f>NWLTC!D31+SCLTC!D31</f>
        <v>0</v>
      </c>
      <c r="E31" s="52">
        <f t="shared" si="2"/>
        <v>0</v>
      </c>
      <c r="F31" s="53">
        <f>NWLTC!F31+SCLTC!F31</f>
        <v>0</v>
      </c>
      <c r="G31" s="56">
        <f t="shared" si="3"/>
        <v>0</v>
      </c>
      <c r="H31" s="9">
        <f>NWLTC!H31+SCLTC!H31</f>
        <v>0</v>
      </c>
      <c r="I31" s="54">
        <f t="shared" si="1"/>
        <v>0</v>
      </c>
      <c r="J31" s="9">
        <f>NWLTC!J31+SCLTC!J31</f>
        <v>0</v>
      </c>
      <c r="K31" s="52">
        <f t="shared" si="4"/>
        <v>0</v>
      </c>
      <c r="L31" s="53">
        <f>NWLTC!L31+SCLTC!L31</f>
        <v>0</v>
      </c>
      <c r="M31" s="56">
        <f t="shared" si="5"/>
        <v>0</v>
      </c>
      <c r="N31" s="286"/>
    </row>
    <row r="32" spans="1:14" x14ac:dyDescent="0.55000000000000004">
      <c r="A32" s="71" t="s">
        <v>32</v>
      </c>
      <c r="B32" s="9">
        <f>NWLTC!B32+SCLTC!B32</f>
        <v>0</v>
      </c>
      <c r="C32" s="54">
        <f t="shared" si="0"/>
        <v>0</v>
      </c>
      <c r="D32" s="9">
        <f>NWLTC!D32+SCLTC!D32</f>
        <v>0</v>
      </c>
      <c r="E32" s="52">
        <f t="shared" si="2"/>
        <v>0</v>
      </c>
      <c r="F32" s="53">
        <f>NWLTC!F32+SCLTC!F32</f>
        <v>0</v>
      </c>
      <c r="G32" s="56">
        <f t="shared" si="3"/>
        <v>0</v>
      </c>
      <c r="H32" s="9">
        <f>NWLTC!H32+SCLTC!H32</f>
        <v>0</v>
      </c>
      <c r="I32" s="54">
        <f t="shared" si="1"/>
        <v>0</v>
      </c>
      <c r="J32" s="9">
        <f>NWLTC!J32+SCLTC!J32</f>
        <v>0</v>
      </c>
      <c r="K32" s="52">
        <f t="shared" si="4"/>
        <v>0</v>
      </c>
      <c r="L32" s="53">
        <f>NWLTC!L32+SCLTC!L32</f>
        <v>0</v>
      </c>
      <c r="M32" s="56">
        <f t="shared" si="5"/>
        <v>0</v>
      </c>
      <c r="N32" s="286"/>
    </row>
    <row r="33" spans="1:14" x14ac:dyDescent="0.55000000000000004">
      <c r="A33" s="132" t="s">
        <v>76</v>
      </c>
      <c r="B33" s="9">
        <f>NWLTC!B33+SCLTC!B33</f>
        <v>0</v>
      </c>
      <c r="C33" s="54">
        <f t="shared" si="0"/>
        <v>0</v>
      </c>
      <c r="D33" s="9">
        <f>NWLTC!D33+SCLTC!D33</f>
        <v>0</v>
      </c>
      <c r="E33" s="52">
        <f t="shared" si="2"/>
        <v>0</v>
      </c>
      <c r="F33" s="53">
        <f>NWLTC!F33+SCLTC!F33</f>
        <v>0</v>
      </c>
      <c r="G33" s="56">
        <f t="shared" si="3"/>
        <v>0</v>
      </c>
      <c r="H33" s="9">
        <f>NWLTC!H33+SCLTC!H33</f>
        <v>0</v>
      </c>
      <c r="I33" s="54">
        <f t="shared" si="1"/>
        <v>0</v>
      </c>
      <c r="J33" s="9">
        <f>NWLTC!J33+SCLTC!J33</f>
        <v>0</v>
      </c>
      <c r="K33" s="52">
        <f t="shared" si="4"/>
        <v>0</v>
      </c>
      <c r="L33" s="53">
        <f>NWLTC!L33+SCLTC!L33</f>
        <v>0</v>
      </c>
      <c r="M33" s="56">
        <f t="shared" si="5"/>
        <v>0</v>
      </c>
      <c r="N33" s="286"/>
    </row>
    <row r="34" spans="1:14" x14ac:dyDescent="0.55000000000000004">
      <c r="A34" s="71" t="s">
        <v>33</v>
      </c>
      <c r="B34" s="9">
        <f>NWLTC!B34+SCLTC!B34</f>
        <v>4575292</v>
      </c>
      <c r="C34" s="54">
        <f t="shared" si="0"/>
        <v>1</v>
      </c>
      <c r="D34" s="9">
        <f>NWLTC!D34+SCLTC!D34</f>
        <v>0</v>
      </c>
      <c r="E34" s="52">
        <f t="shared" si="2"/>
        <v>0</v>
      </c>
      <c r="F34" s="53">
        <f>NWLTC!F34+SCLTC!F34</f>
        <v>4575292</v>
      </c>
      <c r="G34" s="56">
        <f t="shared" si="3"/>
        <v>1</v>
      </c>
      <c r="H34" s="9">
        <f>NWLTC!H34+SCLTC!H34</f>
        <v>0</v>
      </c>
      <c r="I34" s="54">
        <f t="shared" si="1"/>
        <v>0</v>
      </c>
      <c r="J34" s="9">
        <f>NWLTC!J34+SCLTC!J34</f>
        <v>0</v>
      </c>
      <c r="K34" s="52">
        <f t="shared" si="4"/>
        <v>0</v>
      </c>
      <c r="L34" s="53">
        <f>NWLTC!L34+SCLTC!L34</f>
        <v>0</v>
      </c>
      <c r="M34" s="56">
        <f t="shared" si="5"/>
        <v>0</v>
      </c>
      <c r="N34" s="286"/>
    </row>
    <row r="35" spans="1:14" ht="45" x14ac:dyDescent="0.6">
      <c r="A35" s="293" t="s">
        <v>34</v>
      </c>
      <c r="B35" s="73"/>
      <c r="C35" s="100"/>
      <c r="D35" s="290"/>
      <c r="E35" s="74"/>
      <c r="F35" s="70"/>
      <c r="G35" s="76"/>
      <c r="H35" s="73"/>
      <c r="I35" s="100"/>
      <c r="J35" s="290"/>
      <c r="K35" s="74"/>
      <c r="L35" s="70"/>
      <c r="M35" s="76"/>
      <c r="N35" s="286"/>
    </row>
    <row r="36" spans="1:14" x14ac:dyDescent="0.55000000000000004">
      <c r="A36" s="67" t="s">
        <v>35</v>
      </c>
      <c r="B36" s="9">
        <f>NWLTC!B36+SCLTC!B36</f>
        <v>0</v>
      </c>
      <c r="C36" s="54">
        <f t="shared" si="0"/>
        <v>0</v>
      </c>
      <c r="D36" s="9">
        <f>NWLTC!D36+SCLTC!D36</f>
        <v>0</v>
      </c>
      <c r="E36" s="52">
        <f>IF(ISBLANK(D36),"  ",IF(F36&gt;0,D36/F36,IF(D36&gt;0,1,0)))</f>
        <v>0</v>
      </c>
      <c r="F36" s="53">
        <f>NWLTC!F36+SCLTC!F36</f>
        <v>0</v>
      </c>
      <c r="G36" s="56">
        <f>IF(ISBLANK(F36),"  ",IF(F99&gt;0,F36/F99,IF(F36&gt;0,1,0)))</f>
        <v>0</v>
      </c>
      <c r="H36" s="9">
        <f>NWLTC!H36+SCLTC!H36</f>
        <v>0</v>
      </c>
      <c r="I36" s="54">
        <f t="shared" ref="I36" si="6">IF(ISBLANK(H36),"  ",IF(L36&gt;0,H36/L36,IF(H36&gt;0,1,0)))</f>
        <v>0</v>
      </c>
      <c r="J36" s="9">
        <f>NWLTC!J36+SCLTC!J36</f>
        <v>0</v>
      </c>
      <c r="K36" s="52">
        <f>IF(ISBLANK(J36),"  ",IF(L36&gt;0,J36/L36,IF(J36&gt;0,1,0)))</f>
        <v>0</v>
      </c>
      <c r="L36" s="53">
        <f>NWLTC!L36+SCLTC!L36</f>
        <v>0</v>
      </c>
      <c r="M36" s="56">
        <f>IF(ISBLANK(L36),"  ",IF(L99&gt;0,L36/L99,IF(L36&gt;0,1,0)))</f>
        <v>0</v>
      </c>
      <c r="N36" s="286"/>
    </row>
    <row r="37" spans="1:14" ht="45" x14ac:dyDescent="0.6">
      <c r="A37" s="293" t="s">
        <v>36</v>
      </c>
      <c r="B37" s="73"/>
      <c r="C37" s="75"/>
      <c r="D37" s="290"/>
      <c r="E37" s="74"/>
      <c r="F37" s="70"/>
      <c r="G37" s="76"/>
      <c r="H37" s="73"/>
      <c r="I37" s="75"/>
      <c r="J37" s="290"/>
      <c r="K37" s="74"/>
      <c r="L37" s="70"/>
      <c r="M37" s="76"/>
      <c r="N37" s="286"/>
    </row>
    <row r="38" spans="1:14" x14ac:dyDescent="0.55000000000000004">
      <c r="A38" s="69" t="s">
        <v>35</v>
      </c>
      <c r="B38" s="9">
        <f>NWLTC!B38+SCLTC!B38</f>
        <v>0</v>
      </c>
      <c r="C38" s="54">
        <f t="shared" si="0"/>
        <v>0</v>
      </c>
      <c r="D38" s="9">
        <f>NWLTC!D38+SCLTC!D38</f>
        <v>0</v>
      </c>
      <c r="E38" s="52">
        <f>IF(ISBLANK(D38),"  ",IF(F38&gt;0,D38/F38,IF(D38&gt;0,1,0)))</f>
        <v>0</v>
      </c>
      <c r="F38" s="53">
        <f>NWLTC!F38+SCLTC!F38</f>
        <v>0</v>
      </c>
      <c r="G38" s="56">
        <f t="shared" ref="G38:G40" si="7">IF(ISBLANK(F38),"  ",IF(F101&gt;0,F38/F101,IF(F38&gt;0,1,0)))</f>
        <v>0</v>
      </c>
      <c r="H38" s="9">
        <f>NWLTC!H38+SCLTC!H38</f>
        <v>0</v>
      </c>
      <c r="I38" s="54">
        <f t="shared" ref="I38:I40" si="8">IF(ISBLANK(H38),"  ",IF(L38&gt;0,H38/L38,IF(H38&gt;0,1,0)))</f>
        <v>0</v>
      </c>
      <c r="J38" s="9">
        <f>NWLTC!J38+SCLTC!J38</f>
        <v>0</v>
      </c>
      <c r="K38" s="52">
        <f>IF(ISBLANK(J38),"  ",IF(L38&gt;0,J38/L38,IF(J38&gt;0,1,0)))</f>
        <v>0</v>
      </c>
      <c r="L38" s="53">
        <f>NWLTC!L38+SCLTC!L38</f>
        <v>0</v>
      </c>
      <c r="M38" s="56">
        <f t="shared" ref="M38:M40" si="9">IF(ISBLANK(L38),"  ",IF(L101&gt;0,L38/L101,IF(L38&gt;0,1,0)))</f>
        <v>0</v>
      </c>
      <c r="N38" s="286"/>
    </row>
    <row r="39" spans="1:14" x14ac:dyDescent="0.55000000000000004">
      <c r="A39" s="69" t="s">
        <v>113</v>
      </c>
      <c r="B39" s="9">
        <f>NWLTC!B39+SCLTC!B39</f>
        <v>0</v>
      </c>
      <c r="C39" s="54">
        <f t="shared" si="0"/>
        <v>0</v>
      </c>
      <c r="D39" s="9">
        <f>NWLTC!D39+SCLTC!D39</f>
        <v>0</v>
      </c>
      <c r="E39" s="52">
        <f>IF(ISBLANK(D39),"  ",IF(F39&gt;0,D39/F39,IF(D39&gt;0,1,0)))</f>
        <v>0</v>
      </c>
      <c r="F39" s="53">
        <f>NWLTC!F39+SCLTC!F39</f>
        <v>0</v>
      </c>
      <c r="G39" s="56">
        <f t="shared" si="7"/>
        <v>0</v>
      </c>
      <c r="H39" s="9">
        <f>NWLTC!H39+SCLTC!H39</f>
        <v>0</v>
      </c>
      <c r="I39" s="54">
        <f t="shared" si="8"/>
        <v>0</v>
      </c>
      <c r="J39" s="9">
        <f>NWLTC!J39+SCLTC!J39</f>
        <v>0</v>
      </c>
      <c r="K39" s="52">
        <f>IF(ISBLANK(J39),"  ",IF(L39&gt;0,J39/L39,IF(J39&gt;0,1,0)))</f>
        <v>0</v>
      </c>
      <c r="L39" s="53">
        <f>NWLTC!L39+SCLTC!L39</f>
        <v>0</v>
      </c>
      <c r="M39" s="56">
        <f t="shared" si="9"/>
        <v>0</v>
      </c>
      <c r="N39" s="286"/>
    </row>
    <row r="40" spans="1:14" s="268" customFormat="1" ht="45" x14ac:dyDescent="0.6">
      <c r="A40" s="293" t="s">
        <v>38</v>
      </c>
      <c r="B40" s="134">
        <f>NWLTC!B40+SCLTC!B40</f>
        <v>11455487</v>
      </c>
      <c r="C40" s="82">
        <f t="shared" si="0"/>
        <v>1</v>
      </c>
      <c r="D40" s="134">
        <f>NWLTC!D40+SCLTC!D40</f>
        <v>0</v>
      </c>
      <c r="E40" s="227">
        <f>IF(ISBLANK(D40),"  ",IF(F40&gt;0,D40/F40,IF(D40&gt;0,1,0)))</f>
        <v>0</v>
      </c>
      <c r="F40" s="143">
        <f>NWLTC!F40+SCLTC!F40</f>
        <v>11455487</v>
      </c>
      <c r="G40" s="229">
        <f t="shared" si="7"/>
        <v>1</v>
      </c>
      <c r="H40" s="134">
        <f>NWLTC!H40+SCLTC!H40</f>
        <v>11454365</v>
      </c>
      <c r="I40" s="82">
        <f t="shared" si="8"/>
        <v>1</v>
      </c>
      <c r="J40" s="134">
        <f>NWLTC!J40+SCLTC!J40</f>
        <v>0</v>
      </c>
      <c r="K40" s="227">
        <f>IF(ISBLANK(J40),"  ",IF(L40&gt;0,J40/L40,IF(J40&gt;0,1,0)))</f>
        <v>0</v>
      </c>
      <c r="L40" s="143">
        <f>NWLTC!L40+SCLTC!L40</f>
        <v>11454365</v>
      </c>
      <c r="M40" s="229">
        <f t="shared" si="9"/>
        <v>1</v>
      </c>
      <c r="N40" s="269"/>
    </row>
    <row r="41" spans="1:14" ht="45" x14ac:dyDescent="0.6">
      <c r="A41" s="296" t="s">
        <v>39</v>
      </c>
      <c r="B41" s="292"/>
      <c r="C41" s="75"/>
      <c r="D41" s="290"/>
      <c r="E41" s="74"/>
      <c r="F41" s="70"/>
      <c r="G41" s="76"/>
      <c r="H41" s="292"/>
      <c r="I41" s="75"/>
      <c r="J41" s="290"/>
      <c r="K41" s="74"/>
      <c r="L41" s="70"/>
      <c r="M41" s="76"/>
      <c r="N41" s="286"/>
    </row>
    <row r="42" spans="1:14" x14ac:dyDescent="0.55000000000000004">
      <c r="A42" s="281" t="s">
        <v>40</v>
      </c>
      <c r="B42" s="9">
        <f>NWLTC!B42+SCLTC!B42</f>
        <v>0</v>
      </c>
      <c r="C42" s="54">
        <f t="shared" si="0"/>
        <v>0</v>
      </c>
      <c r="D42" s="9">
        <f>NWLTC!D42+SCLTC!D42</f>
        <v>0</v>
      </c>
      <c r="E42" s="52">
        <f t="shared" ref="E42:E48" si="10">IF(ISBLANK(D42),"  ",IF(F42&gt;0,D42/F42,IF(D42&gt;0,1,0)))</f>
        <v>0</v>
      </c>
      <c r="F42" s="53">
        <f>NWLTC!F42+SCLTC!F42</f>
        <v>0</v>
      </c>
      <c r="G42" s="56">
        <f t="shared" ref="G42:G48" si="11">IF(ISBLANK(F42),"  ",IF(F105&gt;0,F42/F105,IF(F42&gt;0,1,0)))</f>
        <v>0</v>
      </c>
      <c r="H42" s="9">
        <f>NWLTC!H42+SCLTC!H42</f>
        <v>0</v>
      </c>
      <c r="I42" s="54">
        <f t="shared" ref="I42:I48" si="12">IF(ISBLANK(H42),"  ",IF(L42&gt;0,H42/L42,IF(H42&gt;0,1,0)))</f>
        <v>0</v>
      </c>
      <c r="J42" s="9">
        <f>NWLTC!J42+SCLTC!J42</f>
        <v>0</v>
      </c>
      <c r="K42" s="52">
        <f t="shared" ref="K42:K48" si="13">IF(ISBLANK(J42),"  ",IF(L42&gt;0,J42/L42,IF(J42&gt;0,1,0)))</f>
        <v>0</v>
      </c>
      <c r="L42" s="53">
        <f>NWLTC!L42+SCLTC!L42</f>
        <v>0</v>
      </c>
      <c r="M42" s="56">
        <f t="shared" ref="M42:M48" si="14">IF(ISBLANK(L42),"  ",IF(L105&gt;0,L42/L105,IF(L42&gt;0,1,0)))</f>
        <v>0</v>
      </c>
      <c r="N42" s="286"/>
    </row>
    <row r="43" spans="1:14" x14ac:dyDescent="0.55000000000000004">
      <c r="A43" s="297" t="s">
        <v>41</v>
      </c>
      <c r="B43" s="9">
        <f>NWLTC!B43+SCLTC!B43</f>
        <v>0</v>
      </c>
      <c r="C43" s="54">
        <f t="shared" si="0"/>
        <v>0</v>
      </c>
      <c r="D43" s="9">
        <f>NWLTC!D43+SCLTC!D43</f>
        <v>0</v>
      </c>
      <c r="E43" s="52">
        <f t="shared" si="10"/>
        <v>0</v>
      </c>
      <c r="F43" s="53">
        <f>NWLTC!F43+SCLTC!F43</f>
        <v>0</v>
      </c>
      <c r="G43" s="56">
        <f t="shared" si="11"/>
        <v>0</v>
      </c>
      <c r="H43" s="9">
        <f>NWLTC!H43+SCLTC!H43</f>
        <v>0</v>
      </c>
      <c r="I43" s="54">
        <f t="shared" si="12"/>
        <v>0</v>
      </c>
      <c r="J43" s="9">
        <f>NWLTC!J43+SCLTC!J43</f>
        <v>0</v>
      </c>
      <c r="K43" s="52">
        <f t="shared" si="13"/>
        <v>0</v>
      </c>
      <c r="L43" s="53">
        <f>NWLTC!L43+SCLTC!L43</f>
        <v>0</v>
      </c>
      <c r="M43" s="56">
        <f t="shared" si="14"/>
        <v>0</v>
      </c>
      <c r="N43" s="286"/>
    </row>
    <row r="44" spans="1:14" x14ac:dyDescent="0.55000000000000004">
      <c r="A44" s="90" t="s">
        <v>42</v>
      </c>
      <c r="B44" s="9">
        <f>NWLTC!B44+SCLTC!B44</f>
        <v>0</v>
      </c>
      <c r="C44" s="54">
        <f t="shared" si="0"/>
        <v>0</v>
      </c>
      <c r="D44" s="9">
        <f>NWLTC!D44+SCLTC!D44</f>
        <v>0</v>
      </c>
      <c r="E44" s="52">
        <f t="shared" si="10"/>
        <v>0</v>
      </c>
      <c r="F44" s="53">
        <f>NWLTC!F44+SCLTC!F44</f>
        <v>0</v>
      </c>
      <c r="G44" s="56">
        <f t="shared" si="11"/>
        <v>0</v>
      </c>
      <c r="H44" s="9">
        <f>NWLTC!H44+SCLTC!H44</f>
        <v>0</v>
      </c>
      <c r="I44" s="54">
        <f t="shared" si="12"/>
        <v>0</v>
      </c>
      <c r="J44" s="9">
        <f>NWLTC!J44+SCLTC!J44</f>
        <v>0</v>
      </c>
      <c r="K44" s="52">
        <f t="shared" si="13"/>
        <v>0</v>
      </c>
      <c r="L44" s="53">
        <f>NWLTC!L44+SCLTC!L44</f>
        <v>0</v>
      </c>
      <c r="M44" s="56">
        <f t="shared" si="14"/>
        <v>0</v>
      </c>
      <c r="N44" s="286"/>
    </row>
    <row r="45" spans="1:14" x14ac:dyDescent="0.55000000000000004">
      <c r="A45" s="289" t="s">
        <v>43</v>
      </c>
      <c r="B45" s="9">
        <f>NWLTC!B45+SCLTC!B45</f>
        <v>0</v>
      </c>
      <c r="C45" s="54">
        <f t="shared" si="0"/>
        <v>0</v>
      </c>
      <c r="D45" s="9">
        <f>NWLTC!D45+SCLTC!D45</f>
        <v>0</v>
      </c>
      <c r="E45" s="52">
        <f t="shared" si="10"/>
        <v>0</v>
      </c>
      <c r="F45" s="53">
        <f>NWLTC!F45+SCLTC!F45</f>
        <v>0</v>
      </c>
      <c r="G45" s="56">
        <f t="shared" si="11"/>
        <v>0</v>
      </c>
      <c r="H45" s="9">
        <f>NWLTC!H45+SCLTC!H45</f>
        <v>0</v>
      </c>
      <c r="I45" s="54">
        <f t="shared" si="12"/>
        <v>0</v>
      </c>
      <c r="J45" s="9">
        <f>NWLTC!J45+SCLTC!J45</f>
        <v>0</v>
      </c>
      <c r="K45" s="52">
        <f t="shared" si="13"/>
        <v>0</v>
      </c>
      <c r="L45" s="53">
        <f>NWLTC!L45+SCLTC!L45</f>
        <v>0</v>
      </c>
      <c r="M45" s="56">
        <f t="shared" si="14"/>
        <v>0</v>
      </c>
      <c r="N45" s="286"/>
    </row>
    <row r="46" spans="1:14" x14ac:dyDescent="0.55000000000000004">
      <c r="A46" s="297" t="s">
        <v>44</v>
      </c>
      <c r="B46" s="9">
        <f>NWLTC!B46+SCLTC!B46</f>
        <v>0</v>
      </c>
      <c r="C46" s="54">
        <f t="shared" si="0"/>
        <v>0</v>
      </c>
      <c r="D46" s="9">
        <f>NWLTC!D46+SCLTC!D46</f>
        <v>0</v>
      </c>
      <c r="E46" s="52">
        <f t="shared" si="10"/>
        <v>0</v>
      </c>
      <c r="F46" s="53">
        <f>NWLTC!F46+SCLTC!F46</f>
        <v>0</v>
      </c>
      <c r="G46" s="56">
        <f t="shared" si="11"/>
        <v>0</v>
      </c>
      <c r="H46" s="9">
        <f>NWLTC!H46+SCLTC!H46</f>
        <v>0</v>
      </c>
      <c r="I46" s="54">
        <f t="shared" si="12"/>
        <v>0</v>
      </c>
      <c r="J46" s="9">
        <f>NWLTC!J46+SCLTC!J46</f>
        <v>0</v>
      </c>
      <c r="K46" s="52">
        <f t="shared" si="13"/>
        <v>0</v>
      </c>
      <c r="L46" s="53">
        <f>NWLTC!L46+SCLTC!L46</f>
        <v>0</v>
      </c>
      <c r="M46" s="56">
        <f t="shared" si="14"/>
        <v>0</v>
      </c>
      <c r="N46" s="286"/>
    </row>
    <row r="47" spans="1:14" s="268" customFormat="1" ht="45" x14ac:dyDescent="0.6">
      <c r="A47" s="296" t="s">
        <v>45</v>
      </c>
      <c r="B47" s="134">
        <f>NWLTC!B47+SCLTC!B47</f>
        <v>0</v>
      </c>
      <c r="C47" s="82">
        <f t="shared" si="0"/>
        <v>0</v>
      </c>
      <c r="D47" s="134">
        <f>NWLTC!D47+SCLTC!D47</f>
        <v>0</v>
      </c>
      <c r="E47" s="52">
        <f t="shared" si="10"/>
        <v>0</v>
      </c>
      <c r="F47" s="143">
        <f>NWLTC!F47+SCLTC!F47</f>
        <v>0</v>
      </c>
      <c r="G47" s="56">
        <f t="shared" si="11"/>
        <v>0</v>
      </c>
      <c r="H47" s="134">
        <f>NWLTC!H47+SCLTC!H47</f>
        <v>0</v>
      </c>
      <c r="I47" s="82">
        <f t="shared" si="12"/>
        <v>0</v>
      </c>
      <c r="J47" s="134">
        <f>NWLTC!J47+SCLTC!J47</f>
        <v>0</v>
      </c>
      <c r="K47" s="52">
        <f t="shared" si="13"/>
        <v>0</v>
      </c>
      <c r="L47" s="143">
        <f>NWLTC!L47+SCLTC!L47</f>
        <v>0</v>
      </c>
      <c r="M47" s="56">
        <f t="shared" si="14"/>
        <v>0</v>
      </c>
      <c r="N47" s="269"/>
    </row>
    <row r="48" spans="1:14" s="268" customFormat="1" ht="45" x14ac:dyDescent="0.6">
      <c r="A48" s="299" t="s">
        <v>91</v>
      </c>
      <c r="B48" s="134">
        <f>NWLTC!B48+SCLTC!B48</f>
        <v>575448</v>
      </c>
      <c r="C48" s="82">
        <f t="shared" si="0"/>
        <v>1</v>
      </c>
      <c r="D48" s="134">
        <f>NWLTC!D48+SCLTC!D48</f>
        <v>0</v>
      </c>
      <c r="E48" s="227">
        <f t="shared" si="10"/>
        <v>0</v>
      </c>
      <c r="F48" s="143">
        <f>NWLTC!F48+SCLTC!F48</f>
        <v>575448</v>
      </c>
      <c r="G48" s="229">
        <f t="shared" si="11"/>
        <v>1</v>
      </c>
      <c r="H48" s="134">
        <f>NWLTC!H48+SCLTC!H48</f>
        <v>0</v>
      </c>
      <c r="I48" s="82">
        <f t="shared" si="12"/>
        <v>0</v>
      </c>
      <c r="J48" s="134">
        <f>NWLTC!J48+SCLTC!J48</f>
        <v>0</v>
      </c>
      <c r="K48" s="227">
        <f t="shared" si="13"/>
        <v>0</v>
      </c>
      <c r="L48" s="143">
        <f>NWLTC!L48+SCLTC!L48</f>
        <v>0</v>
      </c>
      <c r="M48" s="229">
        <f t="shared" si="14"/>
        <v>0</v>
      </c>
      <c r="N48" s="269"/>
    </row>
    <row r="49" spans="1:14" ht="45" x14ac:dyDescent="0.6">
      <c r="A49" s="282" t="s">
        <v>47</v>
      </c>
      <c r="B49" s="98"/>
      <c r="C49" s="100"/>
      <c r="D49" s="273"/>
      <c r="E49" s="99"/>
      <c r="F49" s="59"/>
      <c r="G49" s="101"/>
      <c r="H49" s="98"/>
      <c r="I49" s="100"/>
      <c r="J49" s="273"/>
      <c r="K49" s="99"/>
      <c r="L49" s="59"/>
      <c r="M49" s="101"/>
      <c r="N49" s="286"/>
    </row>
    <row r="50" spans="1:14" x14ac:dyDescent="0.55000000000000004">
      <c r="A50" s="281" t="s">
        <v>48</v>
      </c>
      <c r="B50" s="9">
        <f>NWLTC!B50+SCLTC!B50</f>
        <v>4283689</v>
      </c>
      <c r="C50" s="54">
        <f t="shared" si="0"/>
        <v>1</v>
      </c>
      <c r="D50" s="9">
        <f>NWLTC!D50+SCLTC!D50</f>
        <v>0</v>
      </c>
      <c r="E50" s="52">
        <f t="shared" ref="E50:E67" si="15">IF(ISBLANK(D50),"  ",IF(F50&gt;0,D50/F50,IF(D50&gt;0,1,0)))</f>
        <v>0</v>
      </c>
      <c r="F50" s="53">
        <f>NWLTC!F50+SCLTC!F50</f>
        <v>4283689</v>
      </c>
      <c r="G50" s="56">
        <f t="shared" ref="G50:G67" si="16">IF(ISBLANK(F50),"  ",IF(F113&gt;0,F50/F113,IF(F50&gt;0,1,0)))</f>
        <v>1</v>
      </c>
      <c r="H50" s="9">
        <f>NWLTC!H50+SCLTC!H50</f>
        <v>6613532</v>
      </c>
      <c r="I50" s="54">
        <f t="shared" ref="I50:I67" si="17">IF(ISBLANK(H50),"  ",IF(L50&gt;0,H50/L50,IF(H50&gt;0,1,0)))</f>
        <v>1</v>
      </c>
      <c r="J50" s="9">
        <f>NWLTC!J50+SCLTC!J50</f>
        <v>0</v>
      </c>
      <c r="K50" s="52">
        <f t="shared" ref="K50:K67" si="18">IF(ISBLANK(J50),"  ",IF(L50&gt;0,J50/L50,IF(J50&gt;0,1,0)))</f>
        <v>0</v>
      </c>
      <c r="L50" s="53">
        <f>NWLTC!L50+SCLTC!L50</f>
        <v>6613532</v>
      </c>
      <c r="M50" s="56">
        <f t="shared" ref="M50:M67" si="19">IF(ISBLANK(L50),"  ",IF(L113&gt;0,L50/L113,IF(L50&gt;0,1,0)))</f>
        <v>1</v>
      </c>
      <c r="N50" s="286"/>
    </row>
    <row r="51" spans="1:14" x14ac:dyDescent="0.55000000000000004">
      <c r="A51" s="289" t="s">
        <v>49</v>
      </c>
      <c r="B51" s="9">
        <f>NWLTC!B51+SCLTC!B51</f>
        <v>4650</v>
      </c>
      <c r="C51" s="54">
        <f t="shared" si="0"/>
        <v>1</v>
      </c>
      <c r="D51" s="9">
        <f>NWLTC!D51+SCLTC!D51</f>
        <v>0</v>
      </c>
      <c r="E51" s="52">
        <f t="shared" si="15"/>
        <v>0</v>
      </c>
      <c r="F51" s="53">
        <f>NWLTC!F51+SCLTC!F51</f>
        <v>4650</v>
      </c>
      <c r="G51" s="56">
        <f t="shared" si="16"/>
        <v>1</v>
      </c>
      <c r="H51" s="9">
        <f>NWLTC!H51+SCLTC!H51</f>
        <v>12000</v>
      </c>
      <c r="I51" s="54">
        <f t="shared" si="17"/>
        <v>1</v>
      </c>
      <c r="J51" s="9">
        <f>NWLTC!J51+SCLTC!J51</f>
        <v>0</v>
      </c>
      <c r="K51" s="52">
        <f t="shared" si="18"/>
        <v>0</v>
      </c>
      <c r="L51" s="53">
        <f>NWLTC!L51+SCLTC!L51</f>
        <v>12000</v>
      </c>
      <c r="M51" s="56">
        <f t="shared" si="19"/>
        <v>1</v>
      </c>
      <c r="N51" s="286"/>
    </row>
    <row r="52" spans="1:14" x14ac:dyDescent="0.55000000000000004">
      <c r="A52" s="104" t="s">
        <v>50</v>
      </c>
      <c r="B52" s="9">
        <f>NWLTC!B52+SCLTC!B52</f>
        <v>253567</v>
      </c>
      <c r="C52" s="54">
        <f t="shared" si="0"/>
        <v>0.41204544789774222</v>
      </c>
      <c r="D52" s="9">
        <f>NWLTC!D52+SCLTC!D52</f>
        <v>361819</v>
      </c>
      <c r="E52" s="52">
        <f t="shared" si="15"/>
        <v>0.58795455210225778</v>
      </c>
      <c r="F52" s="53">
        <f>NWLTC!F52+SCLTC!F52</f>
        <v>615386</v>
      </c>
      <c r="G52" s="56">
        <f t="shared" si="16"/>
        <v>1</v>
      </c>
      <c r="H52" s="9">
        <f>NWLTC!H52+SCLTC!H52</f>
        <v>253567</v>
      </c>
      <c r="I52" s="54">
        <f t="shared" si="17"/>
        <v>0.38916489018013495</v>
      </c>
      <c r="J52" s="9">
        <f>NWLTC!J52+SCLTC!J52</f>
        <v>398000</v>
      </c>
      <c r="K52" s="52">
        <f t="shared" si="18"/>
        <v>0.610835109819865</v>
      </c>
      <c r="L52" s="53">
        <f>NWLTC!L52+SCLTC!L52</f>
        <v>651567</v>
      </c>
      <c r="M52" s="56">
        <f t="shared" si="19"/>
        <v>1</v>
      </c>
      <c r="N52" s="286"/>
    </row>
    <row r="53" spans="1:14" x14ac:dyDescent="0.55000000000000004">
      <c r="A53" s="104" t="s">
        <v>51</v>
      </c>
      <c r="B53" s="9">
        <f>NWLTC!B53+SCLTC!B53</f>
        <v>264812</v>
      </c>
      <c r="C53" s="54">
        <f t="shared" si="0"/>
        <v>1</v>
      </c>
      <c r="D53" s="9">
        <f>NWLTC!D53+SCLTC!D53</f>
        <v>0</v>
      </c>
      <c r="E53" s="52">
        <f t="shared" si="15"/>
        <v>0</v>
      </c>
      <c r="F53" s="53">
        <f>NWLTC!F53+SCLTC!F53</f>
        <v>264812</v>
      </c>
      <c r="G53" s="56">
        <f t="shared" si="16"/>
        <v>1</v>
      </c>
      <c r="H53" s="9">
        <f>NWLTC!H53+SCLTC!H53</f>
        <v>321978</v>
      </c>
      <c r="I53" s="54">
        <f t="shared" si="17"/>
        <v>1</v>
      </c>
      <c r="J53" s="9">
        <f>NWLTC!J53+SCLTC!J53</f>
        <v>0</v>
      </c>
      <c r="K53" s="52">
        <f t="shared" si="18"/>
        <v>0</v>
      </c>
      <c r="L53" s="53">
        <f>NWLTC!L53+SCLTC!L53</f>
        <v>321978</v>
      </c>
      <c r="M53" s="56">
        <f t="shared" si="19"/>
        <v>1</v>
      </c>
      <c r="N53" s="286"/>
    </row>
    <row r="54" spans="1:14" x14ac:dyDescent="0.55000000000000004">
      <c r="A54" s="104" t="s">
        <v>52</v>
      </c>
      <c r="B54" s="9">
        <f>NWLTC!B54+SCLTC!B54</f>
        <v>0</v>
      </c>
      <c r="C54" s="54">
        <f t="shared" si="0"/>
        <v>0</v>
      </c>
      <c r="D54" s="9">
        <f>NWLTC!D54+SCLTC!D54</f>
        <v>0</v>
      </c>
      <c r="E54" s="52">
        <f t="shared" si="15"/>
        <v>0</v>
      </c>
      <c r="F54" s="53">
        <f>NWLTC!F54+SCLTC!F54</f>
        <v>0</v>
      </c>
      <c r="G54" s="56">
        <f t="shared" si="16"/>
        <v>0</v>
      </c>
      <c r="H54" s="9">
        <f>NWLTC!H54+SCLTC!H54</f>
        <v>0</v>
      </c>
      <c r="I54" s="54">
        <f t="shared" si="17"/>
        <v>0</v>
      </c>
      <c r="J54" s="9">
        <f>NWLTC!J54+SCLTC!J54</f>
        <v>0</v>
      </c>
      <c r="K54" s="52">
        <f t="shared" si="18"/>
        <v>0</v>
      </c>
      <c r="L54" s="53">
        <f>NWLTC!L54+SCLTC!L54</f>
        <v>0</v>
      </c>
      <c r="M54" s="56">
        <f t="shared" si="19"/>
        <v>0</v>
      </c>
      <c r="N54" s="286"/>
    </row>
    <row r="55" spans="1:14" x14ac:dyDescent="0.55000000000000004">
      <c r="A55" s="289" t="s">
        <v>53</v>
      </c>
      <c r="B55" s="9">
        <f>NWLTC!B55+SCLTC!B55</f>
        <v>1164808</v>
      </c>
      <c r="C55" s="54">
        <f t="shared" si="0"/>
        <v>0.64709470472618102</v>
      </c>
      <c r="D55" s="9">
        <f>NWLTC!D55+SCLTC!D55</f>
        <v>635250</v>
      </c>
      <c r="E55" s="52">
        <f t="shared" si="15"/>
        <v>0.35290529527381898</v>
      </c>
      <c r="F55" s="53">
        <f>NWLTC!F55+SCLTC!F55</f>
        <v>1800058</v>
      </c>
      <c r="G55" s="56">
        <f t="shared" si="16"/>
        <v>1</v>
      </c>
      <c r="H55" s="9">
        <f>NWLTC!H55+SCLTC!H55</f>
        <v>1236559</v>
      </c>
      <c r="I55" s="54">
        <f t="shared" si="17"/>
        <v>0.57490092556259964</v>
      </c>
      <c r="J55" s="9">
        <f>NWLTC!J55+SCLTC!J55</f>
        <v>914349</v>
      </c>
      <c r="K55" s="52">
        <f t="shared" si="18"/>
        <v>0.42509907443740041</v>
      </c>
      <c r="L55" s="53">
        <f>NWLTC!L55+SCLTC!L55</f>
        <v>2150908</v>
      </c>
      <c r="M55" s="56">
        <f t="shared" si="19"/>
        <v>1</v>
      </c>
      <c r="N55" s="286"/>
    </row>
    <row r="56" spans="1:14" s="268" customFormat="1" ht="45" x14ac:dyDescent="0.6">
      <c r="A56" s="299" t="s">
        <v>54</v>
      </c>
      <c r="B56" s="134">
        <f>NWLTC!B56+SCLTC!B56</f>
        <v>5971526</v>
      </c>
      <c r="C56" s="82">
        <f t="shared" si="0"/>
        <v>0.85691965166579487</v>
      </c>
      <c r="D56" s="134">
        <f>NWLTC!D56+SCLTC!D56</f>
        <v>997069</v>
      </c>
      <c r="E56" s="227">
        <f t="shared" si="15"/>
        <v>0.1430803483342051</v>
      </c>
      <c r="F56" s="143">
        <f>NWLTC!F56+SCLTC!F56</f>
        <v>6968595</v>
      </c>
      <c r="G56" s="229">
        <f t="shared" si="16"/>
        <v>1</v>
      </c>
      <c r="H56" s="134">
        <f>NWLTC!H56+SCLTC!H56</f>
        <v>8437636</v>
      </c>
      <c r="I56" s="82">
        <f t="shared" si="17"/>
        <v>0.86539989548701868</v>
      </c>
      <c r="J56" s="134">
        <f>NWLTC!J56+SCLTC!J56</f>
        <v>1312349</v>
      </c>
      <c r="K56" s="227">
        <f t="shared" si="18"/>
        <v>0.13460010451298129</v>
      </c>
      <c r="L56" s="143">
        <f>NWLTC!L56+SCLTC!L56</f>
        <v>9749985</v>
      </c>
      <c r="M56" s="229">
        <f t="shared" si="19"/>
        <v>1</v>
      </c>
      <c r="N56" s="269"/>
    </row>
    <row r="57" spans="1:14" x14ac:dyDescent="0.55000000000000004">
      <c r="A57" s="51" t="s">
        <v>55</v>
      </c>
      <c r="B57" s="9">
        <f>NWLTC!B57+SCLTC!B57</f>
        <v>0</v>
      </c>
      <c r="C57" s="54">
        <f t="shared" si="0"/>
        <v>0</v>
      </c>
      <c r="D57" s="9">
        <f>NWLTC!D57+SCLTC!D57</f>
        <v>0</v>
      </c>
      <c r="E57" s="52">
        <f t="shared" si="15"/>
        <v>0</v>
      </c>
      <c r="F57" s="53">
        <f>NWLTC!F57+SCLTC!F57</f>
        <v>0</v>
      </c>
      <c r="G57" s="56">
        <f t="shared" si="16"/>
        <v>0</v>
      </c>
      <c r="H57" s="9">
        <f>NWLTC!H57+SCLTC!H57</f>
        <v>0</v>
      </c>
      <c r="I57" s="54">
        <f t="shared" si="17"/>
        <v>0</v>
      </c>
      <c r="J57" s="9">
        <f>NWLTC!J57+SCLTC!J57</f>
        <v>0</v>
      </c>
      <c r="K57" s="52">
        <f t="shared" si="18"/>
        <v>0</v>
      </c>
      <c r="L57" s="53">
        <f>NWLTC!L57+SCLTC!L57</f>
        <v>0</v>
      </c>
      <c r="M57" s="56">
        <f t="shared" si="19"/>
        <v>0</v>
      </c>
      <c r="N57" s="286"/>
    </row>
    <row r="58" spans="1:14" x14ac:dyDescent="0.55000000000000004">
      <c r="A58" s="112" t="s">
        <v>56</v>
      </c>
      <c r="B58" s="9">
        <f>NWLTC!B58+SCLTC!B58</f>
        <v>0</v>
      </c>
      <c r="C58" s="54">
        <f t="shared" si="0"/>
        <v>0</v>
      </c>
      <c r="D58" s="9">
        <f>NWLTC!D58+SCLTC!D58</f>
        <v>0</v>
      </c>
      <c r="E58" s="52">
        <f t="shared" si="15"/>
        <v>0</v>
      </c>
      <c r="F58" s="53">
        <f>NWLTC!F58+SCLTC!F58</f>
        <v>0</v>
      </c>
      <c r="G58" s="56">
        <f t="shared" si="16"/>
        <v>0</v>
      </c>
      <c r="H58" s="9">
        <f>NWLTC!H58+SCLTC!H58</f>
        <v>0</v>
      </c>
      <c r="I58" s="54">
        <f t="shared" si="17"/>
        <v>0</v>
      </c>
      <c r="J58" s="9">
        <f>NWLTC!J58+SCLTC!J58</f>
        <v>0</v>
      </c>
      <c r="K58" s="52">
        <f t="shared" si="18"/>
        <v>0</v>
      </c>
      <c r="L58" s="53">
        <f>NWLTC!L58+SCLTC!L58</f>
        <v>0</v>
      </c>
      <c r="M58" s="56">
        <f t="shared" si="19"/>
        <v>0</v>
      </c>
      <c r="N58" s="286"/>
    </row>
    <row r="59" spans="1:14" x14ac:dyDescent="0.55000000000000004">
      <c r="A59" s="90" t="s">
        <v>57</v>
      </c>
      <c r="B59" s="9">
        <f>NWLTC!B59+SCLTC!B59</f>
        <v>14094</v>
      </c>
      <c r="C59" s="54">
        <f t="shared" si="0"/>
        <v>1</v>
      </c>
      <c r="D59" s="9">
        <f>NWLTC!D59+SCLTC!D59</f>
        <v>0</v>
      </c>
      <c r="E59" s="52">
        <f t="shared" si="15"/>
        <v>0</v>
      </c>
      <c r="F59" s="53">
        <f>NWLTC!F59+SCLTC!F59</f>
        <v>14094</v>
      </c>
      <c r="G59" s="56">
        <f t="shared" si="16"/>
        <v>1</v>
      </c>
      <c r="H59" s="9">
        <f>NWLTC!H59+SCLTC!H59</f>
        <v>19308</v>
      </c>
      <c r="I59" s="54">
        <f t="shared" si="17"/>
        <v>1</v>
      </c>
      <c r="J59" s="9">
        <f>NWLTC!J59+SCLTC!J59</f>
        <v>0</v>
      </c>
      <c r="K59" s="52">
        <f t="shared" si="18"/>
        <v>0</v>
      </c>
      <c r="L59" s="53">
        <f>NWLTC!L59+SCLTC!L59</f>
        <v>19308</v>
      </c>
      <c r="M59" s="56">
        <f t="shared" si="19"/>
        <v>1</v>
      </c>
      <c r="N59" s="286"/>
    </row>
    <row r="60" spans="1:14" x14ac:dyDescent="0.55000000000000004">
      <c r="A60" s="297" t="s">
        <v>58</v>
      </c>
      <c r="B60" s="9">
        <f>NWLTC!B60+SCLTC!B60</f>
        <v>0</v>
      </c>
      <c r="C60" s="54">
        <f t="shared" si="0"/>
        <v>0</v>
      </c>
      <c r="D60" s="9">
        <f>NWLTC!D60+SCLTC!D60</f>
        <v>1823005</v>
      </c>
      <c r="E60" s="52">
        <f t="shared" si="15"/>
        <v>1</v>
      </c>
      <c r="F60" s="53">
        <f>NWLTC!F60+SCLTC!F60</f>
        <v>1823005</v>
      </c>
      <c r="G60" s="56">
        <f t="shared" si="16"/>
        <v>1</v>
      </c>
      <c r="H60" s="9">
        <f>NWLTC!H60+SCLTC!H60</f>
        <v>0</v>
      </c>
      <c r="I60" s="54">
        <f t="shared" si="17"/>
        <v>0</v>
      </c>
      <c r="J60" s="9">
        <f>NWLTC!J60+SCLTC!J60</f>
        <v>1358036</v>
      </c>
      <c r="K60" s="52">
        <f t="shared" si="18"/>
        <v>1</v>
      </c>
      <c r="L60" s="53">
        <f>NWLTC!L60+SCLTC!L60</f>
        <v>1358036</v>
      </c>
      <c r="M60" s="56">
        <f t="shared" si="19"/>
        <v>1</v>
      </c>
      <c r="N60" s="286"/>
    </row>
    <row r="61" spans="1:14" x14ac:dyDescent="0.55000000000000004">
      <c r="A61" s="113" t="s">
        <v>59</v>
      </c>
      <c r="B61" s="9">
        <f>NWLTC!B61+SCLTC!B61</f>
        <v>0</v>
      </c>
      <c r="C61" s="54">
        <f t="shared" si="0"/>
        <v>0</v>
      </c>
      <c r="D61" s="9">
        <f>NWLTC!D61+SCLTC!D61</f>
        <v>0</v>
      </c>
      <c r="E61" s="52">
        <f t="shared" si="15"/>
        <v>0</v>
      </c>
      <c r="F61" s="53">
        <f>NWLTC!F61+SCLTC!F61</f>
        <v>0</v>
      </c>
      <c r="G61" s="56">
        <f t="shared" si="16"/>
        <v>0</v>
      </c>
      <c r="H61" s="9">
        <f>NWLTC!H61+SCLTC!H61</f>
        <v>0</v>
      </c>
      <c r="I61" s="54">
        <f t="shared" si="17"/>
        <v>0</v>
      </c>
      <c r="J61" s="9">
        <f>NWLTC!J61+SCLTC!J61</f>
        <v>0</v>
      </c>
      <c r="K61" s="52">
        <f t="shared" si="18"/>
        <v>0</v>
      </c>
      <c r="L61" s="53">
        <f>NWLTC!L61+SCLTC!L61</f>
        <v>0</v>
      </c>
      <c r="M61" s="56">
        <f t="shared" si="19"/>
        <v>0</v>
      </c>
      <c r="N61" s="286"/>
    </row>
    <row r="62" spans="1:14" x14ac:dyDescent="0.55000000000000004">
      <c r="A62" s="113" t="s">
        <v>60</v>
      </c>
      <c r="B62" s="9">
        <f>NWLTC!B62+SCLTC!B62</f>
        <v>0</v>
      </c>
      <c r="C62" s="54">
        <f t="shared" si="0"/>
        <v>0</v>
      </c>
      <c r="D62" s="9">
        <f>NWLTC!D62+SCLTC!D62</f>
        <v>0</v>
      </c>
      <c r="E62" s="52">
        <f t="shared" si="15"/>
        <v>0</v>
      </c>
      <c r="F62" s="53">
        <f>NWLTC!F62+SCLTC!F62</f>
        <v>0</v>
      </c>
      <c r="G62" s="56">
        <f t="shared" si="16"/>
        <v>0</v>
      </c>
      <c r="H62" s="9">
        <f>NWLTC!H62+SCLTC!H62</f>
        <v>0</v>
      </c>
      <c r="I62" s="54">
        <f t="shared" si="17"/>
        <v>0</v>
      </c>
      <c r="J62" s="9">
        <f>NWLTC!J62+SCLTC!J62</f>
        <v>0</v>
      </c>
      <c r="K62" s="52">
        <f t="shared" si="18"/>
        <v>0</v>
      </c>
      <c r="L62" s="53">
        <f>NWLTC!L62+SCLTC!L62</f>
        <v>0</v>
      </c>
      <c r="M62" s="56">
        <f t="shared" si="19"/>
        <v>0</v>
      </c>
      <c r="N62" s="286"/>
    </row>
    <row r="63" spans="1:14" x14ac:dyDescent="0.55000000000000004">
      <c r="A63" s="114" t="s">
        <v>61</v>
      </c>
      <c r="B63" s="9">
        <f>NWLTC!B63+SCLTC!B63</f>
        <v>0</v>
      </c>
      <c r="C63" s="54">
        <f t="shared" si="0"/>
        <v>0</v>
      </c>
      <c r="D63" s="9">
        <f>NWLTC!D63+SCLTC!D63</f>
        <v>0</v>
      </c>
      <c r="E63" s="52">
        <f t="shared" si="15"/>
        <v>0</v>
      </c>
      <c r="F63" s="53">
        <f>NWLTC!F63+SCLTC!F63</f>
        <v>0</v>
      </c>
      <c r="G63" s="56">
        <f t="shared" si="16"/>
        <v>0</v>
      </c>
      <c r="H63" s="9">
        <f>NWLTC!H63+SCLTC!H63</f>
        <v>0</v>
      </c>
      <c r="I63" s="54">
        <f t="shared" si="17"/>
        <v>0</v>
      </c>
      <c r="J63" s="9">
        <f>NWLTC!J63+SCLTC!J63</f>
        <v>0</v>
      </c>
      <c r="K63" s="52">
        <f t="shared" si="18"/>
        <v>0</v>
      </c>
      <c r="L63" s="53">
        <f>NWLTC!L63+SCLTC!L63</f>
        <v>0</v>
      </c>
      <c r="M63" s="56">
        <f t="shared" si="19"/>
        <v>0</v>
      </c>
      <c r="N63" s="286"/>
    </row>
    <row r="64" spans="1:14" x14ac:dyDescent="0.55000000000000004">
      <c r="A64" s="114" t="s">
        <v>62</v>
      </c>
      <c r="B64" s="9">
        <f>NWLTC!B64+SCLTC!B64</f>
        <v>0</v>
      </c>
      <c r="C64" s="54">
        <f t="shared" si="0"/>
        <v>0</v>
      </c>
      <c r="D64" s="9">
        <f>NWLTC!D64+SCLTC!D64</f>
        <v>0</v>
      </c>
      <c r="E64" s="52">
        <f t="shared" si="15"/>
        <v>0</v>
      </c>
      <c r="F64" s="53">
        <f>NWLTC!F64+SCLTC!F64</f>
        <v>0</v>
      </c>
      <c r="G64" s="56">
        <f t="shared" si="16"/>
        <v>0</v>
      </c>
      <c r="H64" s="9">
        <f>NWLTC!H64+SCLTC!H64</f>
        <v>0</v>
      </c>
      <c r="I64" s="54">
        <f t="shared" si="17"/>
        <v>0</v>
      </c>
      <c r="J64" s="9">
        <f>NWLTC!J64+SCLTC!J64</f>
        <v>0</v>
      </c>
      <c r="K64" s="52">
        <f t="shared" si="18"/>
        <v>0</v>
      </c>
      <c r="L64" s="53">
        <f>NWLTC!L64+SCLTC!L64</f>
        <v>0</v>
      </c>
      <c r="M64" s="56">
        <f t="shared" si="19"/>
        <v>0</v>
      </c>
      <c r="N64" s="286"/>
    </row>
    <row r="65" spans="1:14" x14ac:dyDescent="0.55000000000000004">
      <c r="A65" s="90" t="s">
        <v>63</v>
      </c>
      <c r="B65" s="9">
        <f>NWLTC!B65+SCLTC!B65</f>
        <v>0</v>
      </c>
      <c r="C65" s="54">
        <f t="shared" si="0"/>
        <v>0</v>
      </c>
      <c r="D65" s="9">
        <f>NWLTC!D65+SCLTC!D65</f>
        <v>455551</v>
      </c>
      <c r="E65" s="52">
        <f t="shared" si="15"/>
        <v>1</v>
      </c>
      <c r="F65" s="53">
        <f>NWLTC!F65+SCLTC!F65</f>
        <v>455551</v>
      </c>
      <c r="G65" s="56">
        <f t="shared" si="16"/>
        <v>1</v>
      </c>
      <c r="H65" s="9">
        <f>NWLTC!H65+SCLTC!H65</f>
        <v>0</v>
      </c>
      <c r="I65" s="54">
        <f t="shared" si="17"/>
        <v>0</v>
      </c>
      <c r="J65" s="9">
        <f>NWLTC!J65+SCLTC!J65</f>
        <v>454551</v>
      </c>
      <c r="K65" s="52">
        <f t="shared" si="18"/>
        <v>1</v>
      </c>
      <c r="L65" s="53">
        <f>NWLTC!L65+SCLTC!L65</f>
        <v>454551</v>
      </c>
      <c r="M65" s="56">
        <f t="shared" si="19"/>
        <v>1</v>
      </c>
      <c r="N65" s="286"/>
    </row>
    <row r="66" spans="1:14" x14ac:dyDescent="0.55000000000000004">
      <c r="A66" s="297" t="s">
        <v>64</v>
      </c>
      <c r="B66" s="9">
        <f>NWLTC!B66+SCLTC!B66</f>
        <v>2888</v>
      </c>
      <c r="C66" s="54">
        <f t="shared" si="0"/>
        <v>9.6068125873195395E-2</v>
      </c>
      <c r="D66" s="9">
        <f>NWLTC!D66+SCLTC!D66</f>
        <v>27174</v>
      </c>
      <c r="E66" s="52">
        <f t="shared" si="15"/>
        <v>0.90393187412680465</v>
      </c>
      <c r="F66" s="53">
        <f>NWLTC!F66+SCLTC!F66</f>
        <v>30062</v>
      </c>
      <c r="G66" s="56">
        <f t="shared" si="16"/>
        <v>1</v>
      </c>
      <c r="H66" s="9">
        <f>NWLTC!H66+SCLTC!H66</f>
        <v>3956</v>
      </c>
      <c r="I66" s="54">
        <f t="shared" si="17"/>
        <v>0.12379521842533484</v>
      </c>
      <c r="J66" s="9">
        <f>NWLTC!J66+SCLTC!J66</f>
        <v>28000</v>
      </c>
      <c r="K66" s="52">
        <f t="shared" si="18"/>
        <v>0.87620478157466519</v>
      </c>
      <c r="L66" s="53">
        <f>NWLTC!L66+SCLTC!L66</f>
        <v>31956</v>
      </c>
      <c r="M66" s="56">
        <f t="shared" si="19"/>
        <v>1</v>
      </c>
      <c r="N66" s="286"/>
    </row>
    <row r="67" spans="1:14" s="268" customFormat="1" ht="45" x14ac:dyDescent="0.6">
      <c r="A67" s="301" t="s">
        <v>65</v>
      </c>
      <c r="B67" s="134">
        <f>NWLTC!B67+SCLTC!B67</f>
        <v>5988508</v>
      </c>
      <c r="C67" s="82">
        <f t="shared" si="0"/>
        <v>0.64452805186611528</v>
      </c>
      <c r="D67" s="134">
        <f>NWLTC!D67+SCLTC!D67</f>
        <v>3302799</v>
      </c>
      <c r="E67" s="227">
        <f t="shared" si="15"/>
        <v>0.35547194813388472</v>
      </c>
      <c r="F67" s="143">
        <f>NWLTC!F67+SCLTC!F67</f>
        <v>9291307</v>
      </c>
      <c r="G67" s="229">
        <f t="shared" si="16"/>
        <v>1</v>
      </c>
      <c r="H67" s="134">
        <f>NWLTC!H67+SCLTC!H67</f>
        <v>8460900</v>
      </c>
      <c r="I67" s="82">
        <f t="shared" si="17"/>
        <v>0.7285189837362952</v>
      </c>
      <c r="J67" s="134">
        <f>NWLTC!J67+SCLTC!J67</f>
        <v>3152936</v>
      </c>
      <c r="K67" s="227">
        <f t="shared" si="18"/>
        <v>0.2714810162637048</v>
      </c>
      <c r="L67" s="143">
        <f>NWLTC!L67+SCLTC!L67</f>
        <v>11613836</v>
      </c>
      <c r="M67" s="229">
        <f t="shared" si="19"/>
        <v>1</v>
      </c>
      <c r="N67" s="269"/>
    </row>
    <row r="68" spans="1:14" ht="45" x14ac:dyDescent="0.6">
      <c r="A68" s="282" t="s">
        <v>66</v>
      </c>
      <c r="B68" s="292"/>
      <c r="C68" s="75"/>
      <c r="D68" s="290"/>
      <c r="E68" s="74"/>
      <c r="F68" s="70"/>
      <c r="G68" s="76"/>
      <c r="H68" s="292"/>
      <c r="I68" s="75"/>
      <c r="J68" s="290"/>
      <c r="K68" s="74"/>
      <c r="L68" s="70"/>
      <c r="M68" s="76"/>
    </row>
    <row r="69" spans="1:14" x14ac:dyDescent="0.55000000000000004">
      <c r="A69" s="116" t="s">
        <v>67</v>
      </c>
      <c r="B69" s="9">
        <f>NWLTC!B69+SCLTC!B69</f>
        <v>0</v>
      </c>
      <c r="C69" s="54">
        <f t="shared" si="0"/>
        <v>0</v>
      </c>
      <c r="D69" s="9">
        <f>NWLTC!D69+SCLTC!D69</f>
        <v>0</v>
      </c>
      <c r="E69" s="52">
        <f>IF(ISBLANK(D69),"  ",IF(F69&gt;0,D69/F69,IF(D69&gt;0,1,0)))</f>
        <v>0</v>
      </c>
      <c r="F69" s="53">
        <f>NWLTC!F69+SCLTC!F69</f>
        <v>0</v>
      </c>
      <c r="G69" s="56">
        <f>IF(ISBLANK(F69),"  ",IF(F132&gt;0,F69/F132,IF(F69&gt;0,1,0)))</f>
        <v>0</v>
      </c>
      <c r="H69" s="9">
        <f>NWLTC!H69+SCLTC!H69</f>
        <v>0</v>
      </c>
      <c r="I69" s="54">
        <f t="shared" ref="I69:I70" si="20">IF(ISBLANK(H69),"  ",IF(L69&gt;0,H69/L69,IF(H69&gt;0,1,0)))</f>
        <v>0</v>
      </c>
      <c r="J69" s="9">
        <f>NWLTC!J69+SCLTC!J69</f>
        <v>0</v>
      </c>
      <c r="K69" s="52">
        <f>IF(ISBLANK(J69),"  ",IF(L69&gt;0,J69/L69,IF(J69&gt;0,1,0)))</f>
        <v>0</v>
      </c>
      <c r="L69" s="53">
        <f>NWLTC!L69+SCLTC!L69</f>
        <v>0</v>
      </c>
      <c r="M69" s="56">
        <f>IF(ISBLANK(L69),"  ",IF(L132&gt;0,L69/L132,IF(L69&gt;0,1,0)))</f>
        <v>0</v>
      </c>
    </row>
    <row r="70" spans="1:14" x14ac:dyDescent="0.55000000000000004">
      <c r="A70" s="289" t="s">
        <v>68</v>
      </c>
      <c r="B70" s="9">
        <f>NWLTC!B70+SCLTC!B70</f>
        <v>0</v>
      </c>
      <c r="C70" s="54">
        <f t="shared" si="0"/>
        <v>0</v>
      </c>
      <c r="D70" s="9">
        <f>NWLTC!D70+SCLTC!D70</f>
        <v>0</v>
      </c>
      <c r="E70" s="52">
        <f>IF(ISBLANK(D70),"  ",IF(F70&gt;0,D70/F70,IF(D70&gt;0,1,0)))</f>
        <v>0</v>
      </c>
      <c r="F70" s="53">
        <f>NWLTC!F70+SCLTC!F70</f>
        <v>0</v>
      </c>
      <c r="G70" s="56">
        <f>IF(ISBLANK(F70),"  ",IF(F133&gt;0,F70/F133,IF(F70&gt;0,1,0)))</f>
        <v>0</v>
      </c>
      <c r="H70" s="9">
        <f>NWLTC!H70+SCLTC!H70</f>
        <v>0</v>
      </c>
      <c r="I70" s="54">
        <f t="shared" si="20"/>
        <v>0</v>
      </c>
      <c r="J70" s="9">
        <f>NWLTC!J70+SCLTC!J70</f>
        <v>0</v>
      </c>
      <c r="K70" s="52">
        <f>IF(ISBLANK(J70),"  ",IF(L70&gt;0,J70/L70,IF(J70&gt;0,1,0)))</f>
        <v>0</v>
      </c>
      <c r="L70" s="53">
        <f>NWLTC!L70+SCLTC!L70</f>
        <v>0</v>
      </c>
      <c r="M70" s="56">
        <f>IF(ISBLANK(L70),"  ",IF(L133&gt;0,L70/L133,IF(L70&gt;0,1,0)))</f>
        <v>0</v>
      </c>
    </row>
    <row r="71" spans="1:14" ht="45" x14ac:dyDescent="0.6">
      <c r="A71" s="302" t="s">
        <v>69</v>
      </c>
      <c r="B71" s="292"/>
      <c r="C71" s="75"/>
      <c r="D71" s="290"/>
      <c r="E71" s="74"/>
      <c r="F71" s="70"/>
      <c r="G71" s="76"/>
      <c r="H71" s="292"/>
      <c r="I71" s="75"/>
      <c r="J71" s="290"/>
      <c r="K71" s="74"/>
      <c r="L71" s="70"/>
      <c r="M71" s="76"/>
    </row>
    <row r="72" spans="1:14" x14ac:dyDescent="0.55000000000000004">
      <c r="A72" s="90" t="s">
        <v>70</v>
      </c>
      <c r="B72" s="9">
        <f>NWLTC!B72+SCLTC!B72</f>
        <v>0</v>
      </c>
      <c r="C72" s="54">
        <f t="shared" si="0"/>
        <v>0</v>
      </c>
      <c r="D72" s="9">
        <f>NWLTC!D72+SCLTC!D72</f>
        <v>7069084</v>
      </c>
      <c r="E72" s="52">
        <f t="shared" ref="E72:E76" si="21">IF(ISBLANK(D72),"  ",IF(F72&gt;0,D72/F72,IF(D72&gt;0,1,0)))</f>
        <v>1</v>
      </c>
      <c r="F72" s="53">
        <f>NWLTC!F72+SCLTC!F72</f>
        <v>7069084</v>
      </c>
      <c r="G72" s="56">
        <f t="shared" ref="G72:G76" si="22">IF(ISBLANK(F72),"  ",IF(F135&gt;0,F72/F135,IF(F72&gt;0,1,0)))</f>
        <v>1</v>
      </c>
      <c r="H72" s="9">
        <f>NWLTC!H72+SCLTC!H72</f>
        <v>0</v>
      </c>
      <c r="I72" s="54">
        <f t="shared" ref="I72:I76" si="23">IF(ISBLANK(H72),"  ",IF(L72&gt;0,H72/L72,IF(H72&gt;0,1,0)))</f>
        <v>0</v>
      </c>
      <c r="J72" s="9">
        <f>NWLTC!J72+SCLTC!J72</f>
        <v>7281633</v>
      </c>
      <c r="K72" s="52">
        <f t="shared" ref="K72:K76" si="24">IF(ISBLANK(J72),"  ",IF(L72&gt;0,J72/L72,IF(J72&gt;0,1,0)))</f>
        <v>1</v>
      </c>
      <c r="L72" s="53">
        <f>NWLTC!L72+SCLTC!L72</f>
        <v>7281633</v>
      </c>
      <c r="M72" s="56">
        <f t="shared" ref="M72:M76" si="25">IF(ISBLANK(L72),"  ",IF(L135&gt;0,L72/L135,IF(L72&gt;0,1,0)))</f>
        <v>1</v>
      </c>
    </row>
    <row r="73" spans="1:14" x14ac:dyDescent="0.55000000000000004">
      <c r="A73" s="289" t="s">
        <v>71</v>
      </c>
      <c r="B73" s="9">
        <f>NWLTC!B73+SCLTC!B73</f>
        <v>0</v>
      </c>
      <c r="C73" s="54">
        <f t="shared" si="0"/>
        <v>0</v>
      </c>
      <c r="D73" s="9">
        <f>NWLTC!D73+SCLTC!D73</f>
        <v>1428430</v>
      </c>
      <c r="E73" s="52">
        <f t="shared" si="21"/>
        <v>1</v>
      </c>
      <c r="F73" s="53">
        <f>NWLTC!F73+SCLTC!F73</f>
        <v>1428430</v>
      </c>
      <c r="G73" s="56">
        <f t="shared" si="22"/>
        <v>1</v>
      </c>
      <c r="H73" s="9">
        <f>NWLTC!H73+SCLTC!H73</f>
        <v>0</v>
      </c>
      <c r="I73" s="54">
        <f t="shared" si="23"/>
        <v>0</v>
      </c>
      <c r="J73" s="9">
        <f>NWLTC!J73+SCLTC!J73</f>
        <v>1506490</v>
      </c>
      <c r="K73" s="52">
        <f t="shared" si="24"/>
        <v>1</v>
      </c>
      <c r="L73" s="53">
        <f>NWLTC!L73+SCLTC!L73</f>
        <v>1506490</v>
      </c>
      <c r="M73" s="56">
        <f t="shared" si="25"/>
        <v>1</v>
      </c>
    </row>
    <row r="74" spans="1:14" s="268" customFormat="1" ht="45" x14ac:dyDescent="0.6">
      <c r="A74" s="296" t="s">
        <v>72</v>
      </c>
      <c r="B74" s="134">
        <f>NWLTC!B74+SCLTC!B74</f>
        <v>0</v>
      </c>
      <c r="C74" s="54">
        <f t="shared" si="0"/>
        <v>0</v>
      </c>
      <c r="D74" s="134">
        <f>NWLTC!D74+SCLTC!D74</f>
        <v>8497514</v>
      </c>
      <c r="E74" s="227">
        <f t="shared" si="21"/>
        <v>1</v>
      </c>
      <c r="F74" s="143">
        <f>NWLTC!F74+SCLTC!F74</f>
        <v>8497514</v>
      </c>
      <c r="G74" s="229">
        <f t="shared" si="22"/>
        <v>1</v>
      </c>
      <c r="H74" s="134">
        <f>NWLTC!H74+SCLTC!H74</f>
        <v>0</v>
      </c>
      <c r="I74" s="54">
        <f t="shared" si="23"/>
        <v>0</v>
      </c>
      <c r="J74" s="134">
        <f>NWLTC!J74+SCLTC!J74</f>
        <v>8788123</v>
      </c>
      <c r="K74" s="227">
        <f t="shared" si="24"/>
        <v>1</v>
      </c>
      <c r="L74" s="143">
        <f>NWLTC!L74+SCLTC!L74</f>
        <v>8788123</v>
      </c>
      <c r="M74" s="229">
        <f t="shared" si="25"/>
        <v>1</v>
      </c>
    </row>
    <row r="75" spans="1:14" s="268" customFormat="1" ht="45" x14ac:dyDescent="0.6">
      <c r="A75" s="296" t="s">
        <v>73</v>
      </c>
      <c r="B75" s="134">
        <f>NWLTC!B75+SCLTC!B75</f>
        <v>0</v>
      </c>
      <c r="C75" s="54">
        <f t="shared" si="0"/>
        <v>0</v>
      </c>
      <c r="D75" s="134">
        <f>NWLTC!D75+SCLTC!D75</f>
        <v>0</v>
      </c>
      <c r="E75" s="227">
        <f t="shared" si="21"/>
        <v>0</v>
      </c>
      <c r="F75" s="143">
        <f>NWLTC!F75+SCLTC!F75</f>
        <v>0</v>
      </c>
      <c r="G75" s="229">
        <f t="shared" si="22"/>
        <v>0</v>
      </c>
      <c r="H75" s="134">
        <f>NWLTC!H75+SCLTC!H75</f>
        <v>0</v>
      </c>
      <c r="I75" s="54">
        <f t="shared" si="23"/>
        <v>0</v>
      </c>
      <c r="J75" s="134">
        <f>NWLTC!J75+SCLTC!J75</f>
        <v>0</v>
      </c>
      <c r="K75" s="227">
        <f t="shared" si="24"/>
        <v>0</v>
      </c>
      <c r="L75" s="143">
        <f>NWLTC!L75+SCLTC!L75</f>
        <v>0</v>
      </c>
      <c r="M75" s="229">
        <f t="shared" si="25"/>
        <v>0</v>
      </c>
    </row>
    <row r="76" spans="1:14" s="268" customFormat="1" ht="45.75" thickBot="1" x14ac:dyDescent="0.65">
      <c r="A76" s="303" t="s">
        <v>74</v>
      </c>
      <c r="B76" s="564">
        <f>NWLTC!B76+SCLTC!B76</f>
        <v>18019443</v>
      </c>
      <c r="C76" s="563">
        <f t="shared" si="0"/>
        <v>0.60427868692151609</v>
      </c>
      <c r="D76" s="565">
        <f>NWLTC!D76+SCLTC!D76</f>
        <v>11800313</v>
      </c>
      <c r="E76" s="567">
        <f t="shared" si="21"/>
        <v>0.39572131307848396</v>
      </c>
      <c r="F76" s="122">
        <f>NWLTC!F76+SCLTC!F76</f>
        <v>29819756</v>
      </c>
      <c r="G76" s="568">
        <f t="shared" si="22"/>
        <v>1</v>
      </c>
      <c r="H76" s="564">
        <f>NWLTC!H76+SCLTC!H76</f>
        <v>19915265</v>
      </c>
      <c r="I76" s="563">
        <f t="shared" si="23"/>
        <v>0.62515891664085288</v>
      </c>
      <c r="J76" s="565">
        <f>NWLTC!J76+SCLTC!J76</f>
        <v>11941059</v>
      </c>
      <c r="K76" s="567">
        <f t="shared" si="24"/>
        <v>0.37484108335914718</v>
      </c>
      <c r="L76" s="122">
        <f>NWLTC!L76+SCLTC!L76</f>
        <v>31856324</v>
      </c>
      <c r="M76" s="568">
        <f t="shared" si="25"/>
        <v>1</v>
      </c>
    </row>
    <row r="77" spans="1:14" ht="45" thickTop="1" x14ac:dyDescent="0.55000000000000004">
      <c r="A77" s="307"/>
      <c r="B77" s="271"/>
      <c r="C77" s="272"/>
      <c r="D77" s="271"/>
      <c r="E77" s="272"/>
      <c r="F77" s="271"/>
      <c r="G77" s="272"/>
      <c r="H77" s="271"/>
      <c r="I77" s="272"/>
      <c r="J77" s="271"/>
      <c r="K77" s="272"/>
      <c r="L77" s="271"/>
      <c r="M77" s="272"/>
    </row>
    <row r="78" spans="1:14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  <row r="80" spans="1:14" x14ac:dyDescent="0.55000000000000004">
      <c r="B80" s="266"/>
      <c r="D80" s="266"/>
      <c r="F80" s="266"/>
      <c r="H80" s="266"/>
      <c r="J80" s="266"/>
      <c r="L80" s="266"/>
    </row>
    <row r="81" spans="1:12" x14ac:dyDescent="0.55000000000000004">
      <c r="A81" s="266" t="s">
        <v>114</v>
      </c>
      <c r="B81" s="266"/>
      <c r="D81" s="266"/>
      <c r="F81" s="266"/>
      <c r="H81" s="266"/>
      <c r="J81" s="266"/>
      <c r="L81" s="266"/>
    </row>
    <row r="89" spans="1:12" x14ac:dyDescent="0.55000000000000004">
      <c r="A89" s="266" t="s">
        <v>4</v>
      </c>
    </row>
  </sheetData>
  <pageMargins left="0.25" right="0.25" top="0.75" bottom="0.75" header="0.3" footer="0.3"/>
  <pageSetup scale="16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13" sqref="D13:D7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207" t="s">
        <v>127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3928849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3928849</v>
      </c>
      <c r="G13" s="683">
        <f>IF(ISBLANK(F13),"  ",IF(F76&gt;0,F13/F76,IF(F13&gt;0,1,0)))</f>
        <v>0.23670876497139565</v>
      </c>
      <c r="H13" s="9">
        <v>6736298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6736298</v>
      </c>
      <c r="M13" s="56">
        <f>IF(ISBLANK(L13),"  ",IF(L76&gt;0,L13/L76,IF(L13&gt;0,1,0)))</f>
        <v>0.38136517938939207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3144237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3144237</v>
      </c>
      <c r="G15" s="757">
        <f>IF(ISBLANK(F15),"  ",IF(F77&gt;0,F15/F77,IF(F15&gt;0,1,0)))</f>
        <v>1</v>
      </c>
      <c r="H15" s="292">
        <v>336095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336095</v>
      </c>
      <c r="M15" s="66">
        <f>IF(ISBLANK(L15),"  ",IF(L76&gt;0,L15/L76,IF(L15&gt;0,1,0)))</f>
        <v>1.9027502935125156E-2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319265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319265</v>
      </c>
      <c r="G17" s="752">
        <f>IF(ISBLANK(F17),"  ",IF(F76&gt;0,F17/F76,IF(F17&gt;0,1,0)))</f>
        <v>1.9235359732225042E-2</v>
      </c>
      <c r="H17" s="290">
        <v>336095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336095</v>
      </c>
      <c r="M17" s="62">
        <f>IF(ISBLANK(L17),"  ",IF(L76&gt;0,L17/L76,IF(L17&gt;0,1,0)))</f>
        <v>1.9027502935125156E-2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2824972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2824972</v>
      </c>
      <c r="G34" s="752">
        <f>IF(ISBLANK(F34),"  ",IF(F76&gt;0,F34/F76,IF(F34&gt;0,1,0)))</f>
        <v>0.17020140840199596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7073086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7073086</v>
      </c>
      <c r="G40" s="768">
        <f>IF(ISBLANK(F40),"  ",IF(F76&gt;0,F40/F76,IF(F40&gt;0,1,0)))</f>
        <v>0.42614553310561665</v>
      </c>
      <c r="H40" s="295">
        <v>7072393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7072393</v>
      </c>
      <c r="M40" s="83">
        <f>IF(ISBLANK(L40),"  ",IF(L76&gt;0,L40/L76,IF(L40&gt;0,1,0)))</f>
        <v>0.40039268232451725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476448</v>
      </c>
      <c r="C48" s="766">
        <f t="shared" si="0"/>
        <v>1</v>
      </c>
      <c r="D48" s="772">
        <v>0</v>
      </c>
      <c r="E48" s="767">
        <f t="shared" si="0"/>
        <v>0</v>
      </c>
      <c r="F48" s="773">
        <f>D48+B48</f>
        <v>476448</v>
      </c>
      <c r="G48" s="768">
        <f>IF(ISBLANK(F48),"  ",IF(F76&gt;0,F48/F76,IF(F48&gt;0,1,0)))</f>
        <v>2.8705459958652396E-2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2043271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2043271</v>
      </c>
      <c r="G50" s="683">
        <f>IF(ISBLANK(F50),"  ",IF(F76&gt;0,F50/F76,IF(F50&gt;0,1,0)))</f>
        <v>0.12310479606415735</v>
      </c>
      <c r="H50" s="98">
        <v>2788291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2788291</v>
      </c>
      <c r="M50" s="56">
        <f>IF(ISBLANK(L50),"  ",IF(L76&gt;0,L50/L76,IF(L50&gt;0,1,0)))</f>
        <v>0.15785481838909551</v>
      </c>
      <c r="N50" s="286"/>
    </row>
    <row r="51" spans="1:14" s="266" customFormat="1" ht="44.25" x14ac:dyDescent="0.55000000000000004">
      <c r="A51" s="289" t="s">
        <v>49</v>
      </c>
      <c r="B51" s="753">
        <v>0</v>
      </c>
      <c r="C51" s="749">
        <f t="shared" si="0"/>
        <v>0</v>
      </c>
      <c r="D51" s="755">
        <v>0</v>
      </c>
      <c r="E51" s="750">
        <f t="shared" si="0"/>
        <v>0</v>
      </c>
      <c r="F51" s="774">
        <f t="shared" si="7"/>
        <v>0</v>
      </c>
      <c r="G51" s="752">
        <f>IF(ISBLANK(F51),"  ",IF(F76&gt;0,F51/F76,IF(F51&gt;0,1,0)))</f>
        <v>0</v>
      </c>
      <c r="H51" s="292">
        <v>12000</v>
      </c>
      <c r="I51" s="58">
        <f t="shared" si="8"/>
        <v>1</v>
      </c>
      <c r="J51" s="70">
        <v>0</v>
      </c>
      <c r="K51" s="60">
        <f t="shared" si="9"/>
        <v>0</v>
      </c>
      <c r="L51" s="103">
        <f t="shared" si="10"/>
        <v>12000</v>
      </c>
      <c r="M51" s="62">
        <f>IF(ISBLANK(L51),"  ",IF(L76&gt;0,L51/L76,IF(L51&gt;0,1,0)))</f>
        <v>6.7936159485116373E-4</v>
      </c>
      <c r="N51" s="286"/>
    </row>
    <row r="52" spans="1:14" s="266" customFormat="1" ht="44.25" x14ac:dyDescent="0.55000000000000004">
      <c r="A52" s="104" t="s">
        <v>50</v>
      </c>
      <c r="B52" s="753">
        <v>0</v>
      </c>
      <c r="C52" s="749">
        <f t="shared" si="0"/>
        <v>0</v>
      </c>
      <c r="D52" s="755">
        <v>361819</v>
      </c>
      <c r="E52" s="750">
        <f t="shared" si="0"/>
        <v>1</v>
      </c>
      <c r="F52" s="777">
        <f t="shared" si="7"/>
        <v>361819</v>
      </c>
      <c r="G52" s="752">
        <f>IF(ISBLANK(F52),"  ",IF(F76&gt;0,F52/F76,IF(F52&gt;0,1,0)))</f>
        <v>2.1799190712899732E-2</v>
      </c>
      <c r="H52" s="105">
        <v>0</v>
      </c>
      <c r="I52" s="58">
        <f t="shared" si="8"/>
        <v>0</v>
      </c>
      <c r="J52" s="106">
        <v>398000</v>
      </c>
      <c r="K52" s="60">
        <f t="shared" si="9"/>
        <v>1</v>
      </c>
      <c r="L52" s="107">
        <f t="shared" si="10"/>
        <v>398000</v>
      </c>
      <c r="M52" s="62">
        <f>IF(ISBLANK(L52),"  ",IF(L76&gt;0,L52/L76,IF(L52&gt;0,1,0)))</f>
        <v>2.2532159562563599E-2</v>
      </c>
      <c r="N52" s="286"/>
    </row>
    <row r="53" spans="1:14" s="266" customFormat="1" ht="44.25" x14ac:dyDescent="0.55000000000000004">
      <c r="A53" s="104" t="s">
        <v>51</v>
      </c>
      <c r="B53" s="775">
        <v>154503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154503</v>
      </c>
      <c r="G53" s="752">
        <f>IF(ISBLANK(F53),"  ",IF(F76&gt;0,F53/F76,IF(F53&gt;0,1,0)))</f>
        <v>9.3086332191376006E-3</v>
      </c>
      <c r="H53" s="105">
        <v>211669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211669</v>
      </c>
      <c r="M53" s="62">
        <f>IF(ISBLANK(L53),"  ",IF(L76&gt;0,L53/L76,IF(L53&gt;0,1,0)))</f>
        <v>1.1983315785045915E-2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193925</v>
      </c>
      <c r="C55" s="749">
        <f t="shared" si="0"/>
        <v>0.2338770464618446</v>
      </c>
      <c r="D55" s="753">
        <v>635250</v>
      </c>
      <c r="E55" s="750">
        <f t="shared" si="0"/>
        <v>2.3910703262620636</v>
      </c>
      <c r="F55" s="774">
        <f t="shared" si="7"/>
        <v>829175</v>
      </c>
      <c r="G55" s="752">
        <f>IF(ISBLANK(F55),"  ",IF(F76&gt;0,F55/F76,IF(F55&gt;0,1,0)))</f>
        <v>4.9956867824433308E-2</v>
      </c>
      <c r="H55" s="292">
        <v>265676</v>
      </c>
      <c r="I55" s="58">
        <f t="shared" si="8"/>
        <v>0.22514438253426833</v>
      </c>
      <c r="J55" s="70">
        <v>914349</v>
      </c>
      <c r="K55" s="60">
        <f t="shared" si="9"/>
        <v>0.77485561746573162</v>
      </c>
      <c r="L55" s="103">
        <f t="shared" si="10"/>
        <v>1180025</v>
      </c>
      <c r="M55" s="62">
        <f>IF(ISBLANK(L55),"  ",IF(L76&gt;0,L55/L76,IF(L55&gt;0,1,0)))</f>
        <v>6.6805305497020379E-2</v>
      </c>
      <c r="N55" s="286"/>
    </row>
    <row r="56" spans="1:14" s="268" customFormat="1" ht="45" x14ac:dyDescent="0.6">
      <c r="A56" s="299" t="s">
        <v>54</v>
      </c>
      <c r="B56" s="778">
        <v>2391699</v>
      </c>
      <c r="C56" s="766">
        <f t="shared" si="0"/>
        <v>0.70577242230804826</v>
      </c>
      <c r="D56" s="770">
        <v>997069</v>
      </c>
      <c r="E56" s="767">
        <f t="shared" si="0"/>
        <v>0.30420370047192552</v>
      </c>
      <c r="F56" s="779">
        <f>F55+F53+F52+F51+F50+F54</f>
        <v>3388768</v>
      </c>
      <c r="G56" s="768">
        <f>IF(ISBLANK(F56),"  ",IF(F76&gt;0,F56/F76,IF(F56&gt;0,1,0)))</f>
        <v>0.20416948782062799</v>
      </c>
      <c r="H56" s="300">
        <v>3277636</v>
      </c>
      <c r="I56" s="81">
        <f t="shared" si="8"/>
        <v>0.71408425081999183</v>
      </c>
      <c r="J56" s="92">
        <v>1312349</v>
      </c>
      <c r="K56" s="84">
        <f t="shared" si="9"/>
        <v>0.28591574918000823</v>
      </c>
      <c r="L56" s="103">
        <f t="shared" si="10"/>
        <v>4589985</v>
      </c>
      <c r="M56" s="83">
        <f>IF(ISBLANK(L56),"  ",IF(L76&gt;0,L56/L76,IF(L56&gt;0,1,0)))</f>
        <v>0.25985496082857656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14094</v>
      </c>
      <c r="C59" s="749">
        <f t="shared" si="0"/>
        <v>1</v>
      </c>
      <c r="D59" s="755">
        <v>0</v>
      </c>
      <c r="E59" s="750">
        <f t="shared" si="0"/>
        <v>0</v>
      </c>
      <c r="F59" s="747">
        <f t="shared" si="11"/>
        <v>14094</v>
      </c>
      <c r="G59" s="752">
        <f>IF(ISBLANK(F59),"  ",IF(F76&gt;0,F59/F76,IF(F59&gt;0,1,0)))</f>
        <v>8.4914776147081497E-4</v>
      </c>
      <c r="H59" s="290">
        <v>19308</v>
      </c>
      <c r="I59" s="58">
        <f t="shared" si="8"/>
        <v>1</v>
      </c>
      <c r="J59" s="70">
        <v>0</v>
      </c>
      <c r="K59" s="60">
        <f t="shared" si="9"/>
        <v>0</v>
      </c>
      <c r="L59" s="44">
        <f t="shared" si="10"/>
        <v>19308</v>
      </c>
      <c r="M59" s="62">
        <f>IF(ISBLANK(L59),"  ",IF(L76&gt;0,L59/L76,IF(L59&gt;0,1,0)))</f>
        <v>1.0930928061155226E-3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254969</v>
      </c>
      <c r="E60" s="750">
        <f t="shared" si="0"/>
        <v>1</v>
      </c>
      <c r="F60" s="764">
        <f t="shared" si="11"/>
        <v>254969</v>
      </c>
      <c r="G60" s="752">
        <f>IF(ISBLANK(F60),"  ",IF(F76&gt;0,F60/F76,IF(F60&gt;0,1,0)))</f>
        <v>1.5361597530470571E-2</v>
      </c>
      <c r="H60" s="294">
        <v>0</v>
      </c>
      <c r="I60" s="58">
        <f t="shared" si="8"/>
        <v>0</v>
      </c>
      <c r="J60" s="78">
        <v>300000</v>
      </c>
      <c r="K60" s="60">
        <f t="shared" si="9"/>
        <v>1</v>
      </c>
      <c r="L60" s="79">
        <f t="shared" si="10"/>
        <v>300000</v>
      </c>
      <c r="M60" s="62">
        <f>IF(ISBLANK(L60),"  ",IF(L76&gt;0,L60/L76,IF(L60&gt;0,1,0)))</f>
        <v>1.6984039871279093E-2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1000</v>
      </c>
      <c r="E65" s="750">
        <f t="shared" si="0"/>
        <v>1</v>
      </c>
      <c r="F65" s="747">
        <f t="shared" si="11"/>
        <v>1000</v>
      </c>
      <c r="G65" s="752">
        <f>IF(ISBLANK(F65),"  ",IF(F76&gt;0,F65/F76,IF(F65&gt;0,1,0)))</f>
        <v>6.0248883317072159E-5</v>
      </c>
      <c r="H65" s="290">
        <v>0</v>
      </c>
      <c r="I65" s="58">
        <f t="shared" si="8"/>
        <v>0</v>
      </c>
      <c r="J65" s="70">
        <v>0</v>
      </c>
      <c r="K65" s="60">
        <f t="shared" si="9"/>
        <v>0</v>
      </c>
      <c r="L65" s="44">
        <f t="shared" si="10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738">
        <v>2888</v>
      </c>
      <c r="C66" s="749">
        <f t="shared" si="0"/>
        <v>9.6068125873195395E-2</v>
      </c>
      <c r="D66" s="755">
        <v>27174</v>
      </c>
      <c r="E66" s="750">
        <f t="shared" si="0"/>
        <v>6.8690596562184023</v>
      </c>
      <c r="F66" s="747">
        <f t="shared" si="11"/>
        <v>30062</v>
      </c>
      <c r="G66" s="752">
        <f>IF(ISBLANK(F66),"  ",IF(F76&gt;0,F66/F76,IF(F66&gt;0,1,0)))</f>
        <v>1.8112019302778232E-3</v>
      </c>
      <c r="H66" s="290">
        <v>3956</v>
      </c>
      <c r="I66" s="58">
        <f t="shared" si="8"/>
        <v>0.12379521842533484</v>
      </c>
      <c r="J66" s="70">
        <v>28000</v>
      </c>
      <c r="K66" s="60">
        <f t="shared" si="9"/>
        <v>0.87620478157466519</v>
      </c>
      <c r="L66" s="44">
        <f t="shared" si="10"/>
        <v>31956</v>
      </c>
      <c r="M66" s="62">
        <f>IF(ISBLANK(L66),"  ",IF(L76&gt;0,L66/L76,IF(L66&gt;0,1,0)))</f>
        <v>1.8091399270886491E-3</v>
      </c>
      <c r="N66" s="286"/>
    </row>
    <row r="67" spans="1:14" s="268" customFormat="1" ht="45" x14ac:dyDescent="0.6">
      <c r="A67" s="301" t="s">
        <v>65</v>
      </c>
      <c r="B67" s="769">
        <v>2408681</v>
      </c>
      <c r="C67" s="766">
        <f t="shared" si="0"/>
        <v>0.65295496508031003</v>
      </c>
      <c r="D67" s="770">
        <v>1280212</v>
      </c>
      <c r="E67" s="767">
        <f t="shared" si="0"/>
        <v>0.38783725650580148</v>
      </c>
      <c r="F67" s="769">
        <f>F66+F65+F64+F63+F62+F61+F60+F59+F58+F57+F56</f>
        <v>3688893</v>
      </c>
      <c r="G67" s="768">
        <f>IF(ISBLANK(F67),"  ",IF(F76&gt;0,F67/F76,IF(F67&gt;0,1,0)))</f>
        <v>0.22225168392616426</v>
      </c>
      <c r="H67" s="298">
        <v>3300900</v>
      </c>
      <c r="I67" s="81">
        <f t="shared" si="8"/>
        <v>0.66802947999584716</v>
      </c>
      <c r="J67" s="92">
        <v>1640349</v>
      </c>
      <c r="K67" s="84">
        <f t="shared" si="9"/>
        <v>0.33197052000415278</v>
      </c>
      <c r="L67" s="298">
        <f>L66+L65+L64+L63+L62+L61+L60+L59+L58+L57+L56</f>
        <v>4941249</v>
      </c>
      <c r="M67" s="83">
        <f>IF(ISBLANK(L67),"  ",IF(L76&gt;0,L67/L76,IF(L67&gt;0,1,0)))</f>
        <v>0.27974123343305984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4537451</v>
      </c>
      <c r="E72" s="681">
        <f t="shared" si="0"/>
        <v>1</v>
      </c>
      <c r="F72" s="693">
        <f>D72+B72</f>
        <v>4537451</v>
      </c>
      <c r="G72" s="683">
        <f>IF(ISBLANK(F72),"  ",IF(F76&gt;0,F72/F76,IF(F72&gt;0,1,0)))</f>
        <v>0.2733763558559324</v>
      </c>
      <c r="H72" s="273">
        <v>0</v>
      </c>
      <c r="I72" s="52">
        <f>IF(ISBLANK(H72),"  ",IF(L72&gt;0,H72/L72,IF(H72&gt;0,1,0)))</f>
        <v>0</v>
      </c>
      <c r="J72" s="59">
        <v>4750000</v>
      </c>
      <c r="K72" s="54">
        <f>IF(ISBLANK(J72),"  ",IF(L72&gt;0,J72/L72,IF(J72&gt;0,1,0)))</f>
        <v>1</v>
      </c>
      <c r="L72" s="68">
        <f>J72+H72</f>
        <v>4750000</v>
      </c>
      <c r="M72" s="56">
        <f>IF(ISBLANK(L72),"  ",IF(L76&gt;0,L72/L76,IF(L72&gt;0,1,0)))</f>
        <v>0.26891396462858563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821940</v>
      </c>
      <c r="E73" s="750">
        <f t="shared" si="0"/>
        <v>1</v>
      </c>
      <c r="F73" s="747">
        <f>D73+B73</f>
        <v>821940</v>
      </c>
      <c r="G73" s="752">
        <f>IF(ISBLANK(F73),"  ",IF(F76&gt;0,F73/F76,IF(F73&gt;0,1,0)))</f>
        <v>4.9520967153634292E-2</v>
      </c>
      <c r="H73" s="290">
        <v>0</v>
      </c>
      <c r="I73" s="58">
        <f>IF(ISBLANK(H73),"  ",IF(L73&gt;0,H73/L73,IF(H73&gt;0,1,0)))</f>
        <v>0</v>
      </c>
      <c r="J73" s="70">
        <v>900000</v>
      </c>
      <c r="K73" s="60">
        <f>IF(ISBLANK(J73),"  ",IF(L73&gt;0,J73/L73,IF(J73&gt;0,1,0)))</f>
        <v>1</v>
      </c>
      <c r="L73" s="44">
        <f>J73+H73</f>
        <v>900000</v>
      </c>
      <c r="M73" s="62">
        <f>IF(ISBLANK(L73),"  ",IF(L76&gt;0,L73/L76,IF(L73&gt;0,1,0)))</f>
        <v>5.0952119613837284E-2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5359391</v>
      </c>
      <c r="E74" s="767">
        <f t="shared" si="0"/>
        <v>1</v>
      </c>
      <c r="F74" s="779">
        <f>F73+F72+F71+F70+F69</f>
        <v>5359391</v>
      </c>
      <c r="G74" s="785">
        <f>IF(ISBLANK(F74),"  ",IF(F76&gt;0,F74/F76,IF(F74&gt;0,1,0)))</f>
        <v>0.32289732300956669</v>
      </c>
      <c r="H74" s="118">
        <v>0</v>
      </c>
      <c r="I74" s="81">
        <f>IF(ISBLANK(H74),"  ",IF(L74&gt;0,H74/L74,IF(H74&gt;0,1,0)))</f>
        <v>0</v>
      </c>
      <c r="J74" s="96">
        <v>5650000</v>
      </c>
      <c r="K74" s="84">
        <f>IF(ISBLANK(J74),"  ",IF(L74&gt;0,J74/L74,IF(J74&gt;0,1,0)))</f>
        <v>1</v>
      </c>
      <c r="L74" s="119">
        <f>L73+L72+L71+L70+L69</f>
        <v>5650000</v>
      </c>
      <c r="M74" s="83">
        <f>IF(ISBLANK(L74),"  ",IF(L76&gt;0,L74/L76,IF(L74&gt;0,1,0)))</f>
        <v>0.31986608424242297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9958215</v>
      </c>
      <c r="C76" s="829">
        <f t="shared" si="0"/>
        <v>0.59997133358131771</v>
      </c>
      <c r="D76" s="830">
        <v>6639603</v>
      </c>
      <c r="E76" s="831">
        <f>IF(ISBLANK(D76),"  ",IF(F76&gt;0,D76/F76,IF(D76&gt;0,1,0)))</f>
        <v>0.40002866641868229</v>
      </c>
      <c r="F76" s="830">
        <f>F74+F67+F47+F40+F48+F75</f>
        <v>16597818</v>
      </c>
      <c r="G76" s="832">
        <f>IF(ISBLANK(F76),"  ",IF(F76&gt;0,F76/F76,IF(F76&gt;0,1,0)))</f>
        <v>1</v>
      </c>
      <c r="H76" s="122">
        <v>10373293</v>
      </c>
      <c r="I76" s="123">
        <f>IF(ISBLANK(H76),"  ",IF(L76&gt;0,H76/L76,IF(H76&gt;0,1,0)))</f>
        <v>0.58726807302820105</v>
      </c>
      <c r="J76" s="122">
        <v>7290349</v>
      </c>
      <c r="K76" s="124">
        <f>IF(ISBLANK(J76),"  ",IF(L76&gt;0,J76/L76,IF(J76&gt;0,1,0)))</f>
        <v>0.41273192697179889</v>
      </c>
      <c r="L76" s="122">
        <f>L74+L67+L47+L40+L48+L75</f>
        <v>17663642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7" right="0.7" top="0.75" bottom="0.75" header="0.3" footer="0.3"/>
  <pageSetup scale="16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13" sqref="D13:D7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128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742" t="s">
        <v>4</v>
      </c>
      <c r="C9" s="743" t="s">
        <v>6</v>
      </c>
      <c r="D9" s="744" t="s">
        <v>4</v>
      </c>
      <c r="E9" s="743" t="s">
        <v>6</v>
      </c>
      <c r="F9" s="744" t="s">
        <v>4</v>
      </c>
      <c r="G9" s="74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738" t="s">
        <v>4</v>
      </c>
      <c r="C11" s="746"/>
      <c r="D11" s="747" t="s">
        <v>4</v>
      </c>
      <c r="E11" s="746"/>
      <c r="F11" s="747" t="s">
        <v>4</v>
      </c>
      <c r="G11" s="748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2434269</v>
      </c>
      <c r="C13" s="679">
        <f t="shared" ref="C13:E76" si="0">IF(ISBLANK(B13),"  ",IF(F13&gt;0,B13/F13,IF(B13&gt;0,1,0)))</f>
        <v>1</v>
      </c>
      <c r="D13" s="680">
        <v>0</v>
      </c>
      <c r="E13" s="681">
        <f>IF(ISBLANK(D13),"  ",IF(F13&gt;0,D13/F13,IF(D13&gt;0,1,0)))</f>
        <v>0</v>
      </c>
      <c r="F13" s="682">
        <f t="shared" ref="F13:F34" si="1">D13+B13</f>
        <v>2434269</v>
      </c>
      <c r="G13" s="683">
        <f>IF(ISBLANK(F13),"  ",IF(F76&gt;0,F13/F76,IF(F13&gt;0,1,0)))</f>
        <v>0.18410833570691376</v>
      </c>
      <c r="H13" s="9">
        <v>4173731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2">J13+H13</f>
        <v>4173731</v>
      </c>
      <c r="M13" s="56">
        <f>IF(ISBLANK(L13),"  ",IF(L76&gt;0,L13/L76,IF(L13&gt;0,1,0)))</f>
        <v>0.29407627113747775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749">
        <f t="shared" si="0"/>
        <v>0</v>
      </c>
      <c r="D14" s="685">
        <v>0</v>
      </c>
      <c r="E14" s="750">
        <f t="shared" si="0"/>
        <v>0</v>
      </c>
      <c r="F14" s="751">
        <f t="shared" si="1"/>
        <v>0</v>
      </c>
      <c r="G14" s="75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2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753">
        <v>1948132</v>
      </c>
      <c r="C15" s="754">
        <f t="shared" si="0"/>
        <v>1</v>
      </c>
      <c r="D15" s="755">
        <v>0</v>
      </c>
      <c r="E15" s="756">
        <f>IF(ISBLANK(D15),"  ",IF(H15&gt;0,D15/H15,IF(D15&gt;0,1,0)))</f>
        <v>0</v>
      </c>
      <c r="F15" s="676">
        <f t="shared" si="1"/>
        <v>1948132</v>
      </c>
      <c r="G15" s="757">
        <f>IF(ISBLANK(F15),"  ",IF(F77&gt;0,F15/F77,IF(F15&gt;0,1,0)))</f>
        <v>1</v>
      </c>
      <c r="H15" s="292">
        <v>208241</v>
      </c>
      <c r="I15" s="64">
        <f>IF(ISBLANK(H15),"  ",IF(L15&gt;0,H15/L15,IF(H15&gt;0,1,0)))</f>
        <v>1</v>
      </c>
      <c r="J15" s="290">
        <v>0</v>
      </c>
      <c r="K15" s="65">
        <f>IF(ISBLANK(J15),"  ",IF(L15&gt;0,J15/L15,IF(J15&gt;0,1,0)))</f>
        <v>0</v>
      </c>
      <c r="L15" s="48">
        <f t="shared" si="2"/>
        <v>208241</v>
      </c>
      <c r="M15" s="66">
        <f>IF(ISBLANK(L15),"  ",IF(L76&gt;0,L15/L76,IF(L15&gt;0,1,0)))</f>
        <v>1.4672420617893081E-2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f t="shared" si="0"/>
        <v>0</v>
      </c>
      <c r="D16" s="685">
        <v>0</v>
      </c>
      <c r="E16" s="681">
        <f t="shared" si="0"/>
        <v>0</v>
      </c>
      <c r="F16" s="693">
        <f t="shared" si="1"/>
        <v>0</v>
      </c>
      <c r="G16" s="683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2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738">
        <v>197812</v>
      </c>
      <c r="C17" s="749">
        <f t="shared" si="0"/>
        <v>1</v>
      </c>
      <c r="D17" s="755">
        <v>0</v>
      </c>
      <c r="E17" s="750">
        <f t="shared" si="0"/>
        <v>0</v>
      </c>
      <c r="F17" s="747">
        <f t="shared" si="1"/>
        <v>197812</v>
      </c>
      <c r="G17" s="752">
        <f>IF(ISBLANK(F17),"  ",IF(F76&gt;0,F17/F76,IF(F17&gt;0,1,0)))</f>
        <v>1.496089302491057E-2</v>
      </c>
      <c r="H17" s="290">
        <v>208241</v>
      </c>
      <c r="I17" s="58">
        <f t="shared" si="3"/>
        <v>1</v>
      </c>
      <c r="J17" s="70">
        <v>0</v>
      </c>
      <c r="K17" s="60">
        <f t="shared" si="4"/>
        <v>0</v>
      </c>
      <c r="L17" s="44">
        <f t="shared" si="2"/>
        <v>208241</v>
      </c>
      <c r="M17" s="62">
        <f>IF(ISBLANK(L17),"  ",IF(L76&gt;0,L17/L76,IF(L17&gt;0,1,0)))</f>
        <v>1.4672420617893081E-2</v>
      </c>
      <c r="N17" s="286"/>
    </row>
    <row r="18" spans="1:14" s="266" customFormat="1" ht="44.25" x14ac:dyDescent="0.55000000000000004">
      <c r="A18" s="69" t="s">
        <v>18</v>
      </c>
      <c r="B18" s="738">
        <v>0</v>
      </c>
      <c r="C18" s="749">
        <f t="shared" si="0"/>
        <v>0</v>
      </c>
      <c r="D18" s="755">
        <v>0</v>
      </c>
      <c r="E18" s="750">
        <f t="shared" si="0"/>
        <v>0</v>
      </c>
      <c r="F18" s="747">
        <f t="shared" si="1"/>
        <v>0</v>
      </c>
      <c r="G18" s="75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738">
        <v>0</v>
      </c>
      <c r="C19" s="749">
        <f t="shared" si="0"/>
        <v>0</v>
      </c>
      <c r="D19" s="755">
        <v>0</v>
      </c>
      <c r="E19" s="750">
        <f t="shared" si="0"/>
        <v>0</v>
      </c>
      <c r="F19" s="747">
        <f t="shared" si="1"/>
        <v>0</v>
      </c>
      <c r="G19" s="75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738">
        <v>0</v>
      </c>
      <c r="C20" s="749">
        <f t="shared" si="0"/>
        <v>0</v>
      </c>
      <c r="D20" s="755">
        <v>0</v>
      </c>
      <c r="E20" s="750">
        <f t="shared" si="0"/>
        <v>0</v>
      </c>
      <c r="F20" s="747">
        <f t="shared" si="1"/>
        <v>0</v>
      </c>
      <c r="G20" s="75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738">
        <v>0</v>
      </c>
      <c r="C21" s="749">
        <f t="shared" si="0"/>
        <v>0</v>
      </c>
      <c r="D21" s="755">
        <v>0</v>
      </c>
      <c r="E21" s="750">
        <f t="shared" si="0"/>
        <v>0</v>
      </c>
      <c r="F21" s="747">
        <f t="shared" si="1"/>
        <v>0</v>
      </c>
      <c r="G21" s="75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738">
        <v>0</v>
      </c>
      <c r="C22" s="749">
        <f t="shared" si="0"/>
        <v>0</v>
      </c>
      <c r="D22" s="755">
        <v>0</v>
      </c>
      <c r="E22" s="750">
        <f t="shared" si="0"/>
        <v>0</v>
      </c>
      <c r="F22" s="747">
        <f t="shared" si="1"/>
        <v>0</v>
      </c>
      <c r="G22" s="75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738">
        <v>0</v>
      </c>
      <c r="C23" s="749">
        <f t="shared" si="0"/>
        <v>0</v>
      </c>
      <c r="D23" s="755">
        <v>0</v>
      </c>
      <c r="E23" s="750">
        <f t="shared" si="0"/>
        <v>0</v>
      </c>
      <c r="F23" s="747">
        <f t="shared" si="1"/>
        <v>0</v>
      </c>
      <c r="G23" s="75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738">
        <v>0</v>
      </c>
      <c r="C24" s="749">
        <f t="shared" si="0"/>
        <v>0</v>
      </c>
      <c r="D24" s="755">
        <v>0</v>
      </c>
      <c r="E24" s="750">
        <f t="shared" si="0"/>
        <v>0</v>
      </c>
      <c r="F24" s="747">
        <f t="shared" si="1"/>
        <v>0</v>
      </c>
      <c r="G24" s="75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738">
        <v>0</v>
      </c>
      <c r="C25" s="749">
        <f t="shared" si="0"/>
        <v>0</v>
      </c>
      <c r="D25" s="755">
        <v>0</v>
      </c>
      <c r="E25" s="750">
        <f t="shared" si="0"/>
        <v>0</v>
      </c>
      <c r="F25" s="747">
        <f t="shared" si="1"/>
        <v>0</v>
      </c>
      <c r="G25" s="75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738">
        <v>0</v>
      </c>
      <c r="C26" s="749">
        <f t="shared" si="0"/>
        <v>0</v>
      </c>
      <c r="D26" s="755">
        <v>0</v>
      </c>
      <c r="E26" s="750">
        <f t="shared" si="0"/>
        <v>0</v>
      </c>
      <c r="F26" s="747">
        <f t="shared" si="1"/>
        <v>0</v>
      </c>
      <c r="G26" s="75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738">
        <v>0</v>
      </c>
      <c r="C27" s="749">
        <f t="shared" si="0"/>
        <v>0</v>
      </c>
      <c r="D27" s="755">
        <v>0</v>
      </c>
      <c r="E27" s="750">
        <f t="shared" si="0"/>
        <v>0</v>
      </c>
      <c r="F27" s="747">
        <f t="shared" si="1"/>
        <v>0</v>
      </c>
      <c r="G27" s="75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738">
        <v>0</v>
      </c>
      <c r="C28" s="749">
        <f t="shared" si="0"/>
        <v>0</v>
      </c>
      <c r="D28" s="755">
        <v>0</v>
      </c>
      <c r="E28" s="750">
        <f t="shared" si="0"/>
        <v>0</v>
      </c>
      <c r="F28" s="747">
        <f t="shared" si="1"/>
        <v>0</v>
      </c>
      <c r="G28" s="75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2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738">
        <v>0</v>
      </c>
      <c r="C29" s="749">
        <f t="shared" si="0"/>
        <v>0</v>
      </c>
      <c r="D29" s="755">
        <v>0</v>
      </c>
      <c r="E29" s="750">
        <f t="shared" si="0"/>
        <v>0</v>
      </c>
      <c r="F29" s="747">
        <f t="shared" si="1"/>
        <v>0</v>
      </c>
      <c r="G29" s="75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2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8">
        <v>0</v>
      </c>
      <c r="C30" s="749">
        <f t="shared" si="0"/>
        <v>0</v>
      </c>
      <c r="D30" s="755">
        <v>0</v>
      </c>
      <c r="E30" s="750">
        <f>IF(ISBLANK(D30),"  ",IF(H30&gt;0,D30/H30,IF(D30&gt;0,1,0)))</f>
        <v>0</v>
      </c>
      <c r="F30" s="747">
        <f t="shared" si="1"/>
        <v>0</v>
      </c>
      <c r="G30" s="75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2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8">
        <v>0</v>
      </c>
      <c r="C31" s="749">
        <f t="shared" si="0"/>
        <v>0</v>
      </c>
      <c r="D31" s="755">
        <v>0</v>
      </c>
      <c r="E31" s="750">
        <f>IF(ISBLANK(D31),"  ",IF(H31&gt;0,D31/H31,IF(D31&gt;0,1,0)))</f>
        <v>0</v>
      </c>
      <c r="F31" s="747">
        <f t="shared" si="1"/>
        <v>0</v>
      </c>
      <c r="G31" s="75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2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8">
        <v>0</v>
      </c>
      <c r="C32" s="749">
        <f t="shared" si="0"/>
        <v>0</v>
      </c>
      <c r="D32" s="755">
        <v>0</v>
      </c>
      <c r="E32" s="750">
        <f>IF(ISBLANK(D32),"  ",IF(H32&gt;0,D32/H32,IF(D32&gt;0,1,0)))</f>
        <v>0</v>
      </c>
      <c r="F32" s="747">
        <f t="shared" si="1"/>
        <v>0</v>
      </c>
      <c r="G32" s="75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2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8">
        <v>0</v>
      </c>
      <c r="C33" s="749">
        <f>IF(ISBLANK(B33),"  ",IF(F33&gt;0,B33/F33,IF(B33&gt;0,1,0)))</f>
        <v>0</v>
      </c>
      <c r="D33" s="755">
        <v>0</v>
      </c>
      <c r="E33" s="750">
        <f>IF(ISBLANK(D33),"  ",IF(H33&gt;0,D33/H33,IF(D33&gt;0,1,0)))</f>
        <v>0</v>
      </c>
      <c r="F33" s="747">
        <f>D33+B33</f>
        <v>0</v>
      </c>
      <c r="G33" s="75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2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738">
        <v>1750320</v>
      </c>
      <c r="C34" s="749">
        <f t="shared" si="0"/>
        <v>1</v>
      </c>
      <c r="D34" s="755">
        <v>0</v>
      </c>
      <c r="E34" s="750">
        <f t="shared" si="0"/>
        <v>0</v>
      </c>
      <c r="F34" s="747">
        <f t="shared" si="1"/>
        <v>1750320</v>
      </c>
      <c r="G34" s="752">
        <f>IF(ISBLANK(F34),"  ",IF(F76&gt;0,F34/F76,IF(F34&gt;0,1,0)))</f>
        <v>0.13237998847067653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2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58"/>
      <c r="C35" s="759" t="s">
        <v>4</v>
      </c>
      <c r="D35" s="755"/>
      <c r="E35" s="760" t="s">
        <v>4</v>
      </c>
      <c r="F35" s="747"/>
      <c r="G35" s="761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738">
        <v>0</v>
      </c>
      <c r="C36" s="749">
        <f t="shared" si="0"/>
        <v>0</v>
      </c>
      <c r="D36" s="755">
        <v>0</v>
      </c>
      <c r="E36" s="750">
        <f t="shared" si="0"/>
        <v>0</v>
      </c>
      <c r="F36" s="747">
        <f>D36+B36</f>
        <v>0</v>
      </c>
      <c r="G36" s="75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58"/>
      <c r="C37" s="759" t="s">
        <v>4</v>
      </c>
      <c r="D37" s="755"/>
      <c r="E37" s="760" t="s">
        <v>4</v>
      </c>
      <c r="F37" s="747"/>
      <c r="G37" s="761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762">
        <v>0</v>
      </c>
      <c r="C38" s="749">
        <f t="shared" si="0"/>
        <v>0</v>
      </c>
      <c r="D38" s="763">
        <v>0</v>
      </c>
      <c r="E38" s="750">
        <f t="shared" si="0"/>
        <v>0</v>
      </c>
      <c r="F38" s="764">
        <f>D38+B38</f>
        <v>0</v>
      </c>
      <c r="G38" s="75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762"/>
      <c r="C39" s="749" t="str">
        <f t="shared" si="0"/>
        <v xml:space="preserve">  </v>
      </c>
      <c r="D39" s="763"/>
      <c r="E39" s="750" t="str">
        <f t="shared" si="0"/>
        <v xml:space="preserve">  </v>
      </c>
      <c r="F39" s="747">
        <f>D39+B39</f>
        <v>0</v>
      </c>
      <c r="G39" s="75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765">
        <v>4382401</v>
      </c>
      <c r="C40" s="766">
        <f t="shared" si="0"/>
        <v>1</v>
      </c>
      <c r="D40" s="765">
        <v>0</v>
      </c>
      <c r="E40" s="767">
        <f t="shared" si="0"/>
        <v>0</v>
      </c>
      <c r="F40" s="765">
        <f>F39+F38+F36+F34+F29+F28+F26+F27+F25+F24+F23+F22+F21+F20+F19+F18+F17+F16+F14+F13+F30+F31+F32</f>
        <v>4382401</v>
      </c>
      <c r="G40" s="768">
        <f>IF(ISBLANK(F40),"  ",IF(F76&gt;0,F40/F76,IF(F40&gt;0,1,0)))</f>
        <v>0.33144921720250087</v>
      </c>
      <c r="H40" s="295">
        <v>4381972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4381972</v>
      </c>
      <c r="M40" s="83">
        <f>IF(ISBLANK(L40),"  ",IF(L76&gt;0,L40/L76,IF(L40&gt;0,1,0)))</f>
        <v>0.30874869175537084</v>
      </c>
      <c r="N40" s="269"/>
    </row>
    <row r="41" spans="1:14" s="266" customFormat="1" ht="45" x14ac:dyDescent="0.6">
      <c r="A41" s="296" t="s">
        <v>39</v>
      </c>
      <c r="B41" s="753"/>
      <c r="C41" s="759" t="s">
        <v>4</v>
      </c>
      <c r="D41" s="755"/>
      <c r="E41" s="760" t="s">
        <v>4</v>
      </c>
      <c r="F41" s="747"/>
      <c r="G41" s="761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f t="shared" si="0"/>
        <v>0</v>
      </c>
      <c r="D42" s="702">
        <v>0</v>
      </c>
      <c r="E42" s="681">
        <f t="shared" si="0"/>
        <v>0</v>
      </c>
      <c r="F42" s="676">
        <f>D42+B42</f>
        <v>0</v>
      </c>
      <c r="G42" s="683">
        <f>IF(ISBLANK(F42),"  ",IF(F76&gt;0,F42/D76,IF(F42&gt;0,1,0)))</f>
        <v>0</v>
      </c>
      <c r="H42" s="291">
        <v>0</v>
      </c>
      <c r="I42" s="52">
        <f t="shared" ref="I42:I48" si="5">IF(ISBLANK(H42),"  ",IF(L42&gt;0,H42/L42,IF(H42&gt;0,1,0)))</f>
        <v>0</v>
      </c>
      <c r="J42" s="88">
        <v>0</v>
      </c>
      <c r="K42" s="54">
        <f t="shared" ref="K42:K48" si="6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286"/>
    </row>
    <row r="43" spans="1:14" s="266" customFormat="1" ht="44.25" x14ac:dyDescent="0.55000000000000004">
      <c r="A43" s="297" t="s">
        <v>41</v>
      </c>
      <c r="B43" s="738">
        <v>0</v>
      </c>
      <c r="C43" s="749">
        <f t="shared" si="0"/>
        <v>0</v>
      </c>
      <c r="D43" s="755">
        <v>0</v>
      </c>
      <c r="E43" s="750">
        <f t="shared" si="0"/>
        <v>0</v>
      </c>
      <c r="F43" s="747">
        <f>D43+B43</f>
        <v>0</v>
      </c>
      <c r="G43" s="752">
        <f>IF(ISBLANK(F43),"  ",IF(D76&gt;0,F43/D76,IF(F43&gt;0,1,0)))</f>
        <v>0</v>
      </c>
      <c r="H43" s="290">
        <v>0</v>
      </c>
      <c r="I43" s="58">
        <f t="shared" si="5"/>
        <v>0</v>
      </c>
      <c r="J43" s="70">
        <v>0</v>
      </c>
      <c r="K43" s="60">
        <f t="shared" si="6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738">
        <v>0</v>
      </c>
      <c r="C44" s="749">
        <f t="shared" si="0"/>
        <v>0</v>
      </c>
      <c r="D44" s="755">
        <v>0</v>
      </c>
      <c r="E44" s="750">
        <f t="shared" si="0"/>
        <v>0</v>
      </c>
      <c r="F44" s="764">
        <f>D44+B44</f>
        <v>0</v>
      </c>
      <c r="G44" s="752">
        <f>IF(ISBLANK(F44),"  ",IF(D76&gt;0,F44/D76,IF(F44&gt;0,1,0)))</f>
        <v>0</v>
      </c>
      <c r="H44" s="290">
        <v>0</v>
      </c>
      <c r="I44" s="58">
        <f t="shared" si="5"/>
        <v>0</v>
      </c>
      <c r="J44" s="70">
        <v>0</v>
      </c>
      <c r="K44" s="60">
        <f t="shared" si="6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738">
        <v>0</v>
      </c>
      <c r="C45" s="749">
        <f t="shared" si="0"/>
        <v>0</v>
      </c>
      <c r="D45" s="755">
        <v>0</v>
      </c>
      <c r="E45" s="750">
        <f t="shared" si="0"/>
        <v>0</v>
      </c>
      <c r="F45" s="764">
        <f>D45+B45</f>
        <v>0</v>
      </c>
      <c r="G45" s="752">
        <f>IF(ISBLANK(F45),"  ",IF(D76&gt;0,F45/D76,IF(F45&gt;0,1,0)))</f>
        <v>0</v>
      </c>
      <c r="H45" s="290">
        <v>0</v>
      </c>
      <c r="I45" s="58">
        <f t="shared" si="5"/>
        <v>0</v>
      </c>
      <c r="J45" s="70">
        <v>0</v>
      </c>
      <c r="K45" s="60">
        <f t="shared" si="6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738">
        <v>0</v>
      </c>
      <c r="C46" s="749">
        <f t="shared" si="0"/>
        <v>0</v>
      </c>
      <c r="D46" s="755">
        <v>0</v>
      </c>
      <c r="E46" s="750">
        <f t="shared" si="0"/>
        <v>0</v>
      </c>
      <c r="F46" s="764">
        <f>D46+B46</f>
        <v>0</v>
      </c>
      <c r="G46" s="752">
        <f>IF(ISBLANK(F46),"  ",IF(F76&gt;0,F46/F76,IF(F46&gt;0,1,0)))</f>
        <v>0</v>
      </c>
      <c r="H46" s="290">
        <v>0</v>
      </c>
      <c r="I46" s="58">
        <f t="shared" si="5"/>
        <v>0</v>
      </c>
      <c r="J46" s="70">
        <v>0</v>
      </c>
      <c r="K46" s="60">
        <f t="shared" si="6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769">
        <v>0</v>
      </c>
      <c r="C47" s="766">
        <f t="shared" si="0"/>
        <v>0</v>
      </c>
      <c r="D47" s="770">
        <v>0</v>
      </c>
      <c r="E47" s="767">
        <f t="shared" si="0"/>
        <v>0</v>
      </c>
      <c r="F47" s="771">
        <f>F46+F45+F44+F43+F42</f>
        <v>0</v>
      </c>
      <c r="G47" s="768">
        <f>IF(ISBLANK(F47),"  ",IF(F76&gt;0,F47/F76,IF(F47&gt;0,1,0)))</f>
        <v>0</v>
      </c>
      <c r="H47" s="298">
        <v>0</v>
      </c>
      <c r="I47" s="81">
        <f t="shared" si="5"/>
        <v>0</v>
      </c>
      <c r="J47" s="92">
        <v>0</v>
      </c>
      <c r="K47" s="84">
        <f t="shared" si="6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772">
        <v>99000</v>
      </c>
      <c r="C48" s="766">
        <f t="shared" si="0"/>
        <v>1</v>
      </c>
      <c r="D48" s="772">
        <v>0</v>
      </c>
      <c r="E48" s="767">
        <f t="shared" si="0"/>
        <v>0</v>
      </c>
      <c r="F48" s="773">
        <f>D48+B48</f>
        <v>99000</v>
      </c>
      <c r="G48" s="768">
        <f>IF(ISBLANK(F48),"  ",IF(F76&gt;0,F48/F76,IF(F48&gt;0,1,0)))</f>
        <v>7.4875559089749169E-3</v>
      </c>
      <c r="H48" s="95">
        <v>0</v>
      </c>
      <c r="I48" s="81">
        <f t="shared" si="5"/>
        <v>0</v>
      </c>
      <c r="J48" s="95">
        <v>0</v>
      </c>
      <c r="K48" s="84">
        <f t="shared" si="6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2240418</v>
      </c>
      <c r="C50" s="679">
        <f t="shared" si="0"/>
        <v>1</v>
      </c>
      <c r="D50" s="685">
        <v>0</v>
      </c>
      <c r="E50" s="681">
        <f t="shared" si="0"/>
        <v>0</v>
      </c>
      <c r="F50" s="713">
        <f t="shared" ref="F50:F55" si="7">D50+B50</f>
        <v>2240418</v>
      </c>
      <c r="G50" s="683">
        <f>IF(ISBLANK(F50),"  ",IF(F76&gt;0,F50/F76,IF(F50&gt;0,1,0)))</f>
        <v>0.16944702055024005</v>
      </c>
      <c r="H50" s="98">
        <v>3825241</v>
      </c>
      <c r="I50" s="52">
        <f t="shared" ref="I50:I67" si="8">IF(ISBLANK(H50),"  ",IF(L50&gt;0,H50/L50,IF(H50&gt;0,1,0)))</f>
        <v>1</v>
      </c>
      <c r="J50" s="59">
        <v>0</v>
      </c>
      <c r="K50" s="54">
        <f t="shared" ref="K50:K67" si="9">IF(ISBLANK(J50),"  ",IF(L50&gt;0,J50/L50,IF(J50&gt;0,1,0)))</f>
        <v>0</v>
      </c>
      <c r="L50" s="102">
        <f t="shared" ref="L50:L66" si="10">J50+H50</f>
        <v>3825241</v>
      </c>
      <c r="M50" s="56">
        <f>IF(ISBLANK(L50),"  ",IF(L76&gt;0,L50/L76,IF(L50&gt;0,1,0)))</f>
        <v>0.2695220677811283</v>
      </c>
      <c r="N50" s="286"/>
    </row>
    <row r="51" spans="1:14" s="266" customFormat="1" ht="44.25" x14ac:dyDescent="0.55000000000000004">
      <c r="A51" s="289" t="s">
        <v>49</v>
      </c>
      <c r="B51" s="753">
        <v>4650</v>
      </c>
      <c r="C51" s="749">
        <f t="shared" si="0"/>
        <v>1</v>
      </c>
      <c r="D51" s="755">
        <v>0</v>
      </c>
      <c r="E51" s="750">
        <f t="shared" si="0"/>
        <v>0</v>
      </c>
      <c r="F51" s="774">
        <f t="shared" si="7"/>
        <v>4650</v>
      </c>
      <c r="G51" s="752">
        <f>IF(ISBLANK(F51),"  ",IF(F76&gt;0,F51/F76,IF(F51&gt;0,1,0)))</f>
        <v>3.5168823208821579E-4</v>
      </c>
      <c r="H51" s="292">
        <v>0</v>
      </c>
      <c r="I51" s="58">
        <f t="shared" si="8"/>
        <v>0</v>
      </c>
      <c r="J51" s="70">
        <v>0</v>
      </c>
      <c r="K51" s="60">
        <f t="shared" si="9"/>
        <v>0</v>
      </c>
      <c r="L51" s="103">
        <f t="shared" si="10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775">
        <v>253567</v>
      </c>
      <c r="C52" s="749">
        <f t="shared" si="0"/>
        <v>1</v>
      </c>
      <c r="D52" s="776">
        <v>0</v>
      </c>
      <c r="E52" s="750">
        <f t="shared" si="0"/>
        <v>0</v>
      </c>
      <c r="F52" s="777">
        <f t="shared" si="7"/>
        <v>253567</v>
      </c>
      <c r="G52" s="752">
        <f>IF(ISBLANK(F52),"  ",IF(F76&gt;0,F52/F76,IF(F52&gt;0,1,0)))</f>
        <v>1.9177748375465081E-2</v>
      </c>
      <c r="H52" s="105">
        <v>253567</v>
      </c>
      <c r="I52" s="58">
        <f t="shared" si="8"/>
        <v>1</v>
      </c>
      <c r="J52" s="106">
        <v>0</v>
      </c>
      <c r="K52" s="60">
        <f t="shared" si="9"/>
        <v>0</v>
      </c>
      <c r="L52" s="107">
        <f t="shared" si="10"/>
        <v>253567</v>
      </c>
      <c r="M52" s="62">
        <f>IF(ISBLANK(L52),"  ",IF(L76&gt;0,L52/L76,IF(L52&gt;0,1,0)))</f>
        <v>1.7866038286491588E-2</v>
      </c>
      <c r="N52" s="286"/>
    </row>
    <row r="53" spans="1:14" s="266" customFormat="1" ht="44.25" x14ac:dyDescent="0.55000000000000004">
      <c r="A53" s="104" t="s">
        <v>51</v>
      </c>
      <c r="B53" s="775">
        <v>110309</v>
      </c>
      <c r="C53" s="749">
        <f t="shared" si="0"/>
        <v>1</v>
      </c>
      <c r="D53" s="776">
        <v>0</v>
      </c>
      <c r="E53" s="750">
        <f t="shared" si="0"/>
        <v>0</v>
      </c>
      <c r="F53" s="777">
        <f t="shared" si="7"/>
        <v>110309</v>
      </c>
      <c r="G53" s="752">
        <f>IF(ISBLANK(F53),"  ",IF(F76&gt;0,F53/F76,IF(F53&gt;0,1,0)))</f>
        <v>8.3428768157890326E-3</v>
      </c>
      <c r="H53" s="105">
        <v>110309</v>
      </c>
      <c r="I53" s="58">
        <f t="shared" si="8"/>
        <v>1</v>
      </c>
      <c r="J53" s="106">
        <v>0</v>
      </c>
      <c r="K53" s="60">
        <f t="shared" si="9"/>
        <v>0</v>
      </c>
      <c r="L53" s="107">
        <f t="shared" si="10"/>
        <v>110309</v>
      </c>
      <c r="M53" s="62">
        <f>IF(ISBLANK(L53),"  ",IF(L76&gt;0,L53/L76,IF(L53&gt;0,1,0)))</f>
        <v>7.7722448794385725E-3</v>
      </c>
      <c r="N53" s="286"/>
    </row>
    <row r="54" spans="1:14" s="266" customFormat="1" ht="44.25" x14ac:dyDescent="0.55000000000000004">
      <c r="A54" s="104" t="s">
        <v>52</v>
      </c>
      <c r="B54" s="775">
        <v>0</v>
      </c>
      <c r="C54" s="749">
        <f>IF(ISBLANK(B54),"  ",IF(F54&gt;0,B54/F54,IF(B54&gt;0,1,0)))</f>
        <v>0</v>
      </c>
      <c r="D54" s="776">
        <v>0</v>
      </c>
      <c r="E54" s="750">
        <f>IF(ISBLANK(D54),"  ",IF(H54&gt;0,D54/H54,IF(D54&gt;0,1,0)))</f>
        <v>0</v>
      </c>
      <c r="F54" s="777">
        <f t="shared" si="7"/>
        <v>0</v>
      </c>
      <c r="G54" s="75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0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753">
        <v>970883</v>
      </c>
      <c r="C55" s="749">
        <f t="shared" si="0"/>
        <v>1</v>
      </c>
      <c r="D55" s="755">
        <v>0</v>
      </c>
      <c r="E55" s="750">
        <f t="shared" si="0"/>
        <v>0</v>
      </c>
      <c r="F55" s="774">
        <f t="shared" si="7"/>
        <v>970883</v>
      </c>
      <c r="G55" s="752">
        <f>IF(ISBLANK(F55),"  ",IF(F76&gt;0,F55/F76,IF(F55&gt;0,1,0)))</f>
        <v>7.342970448053833E-2</v>
      </c>
      <c r="H55" s="292">
        <v>970883</v>
      </c>
      <c r="I55" s="58">
        <f t="shared" si="8"/>
        <v>1</v>
      </c>
      <c r="J55" s="70">
        <v>0</v>
      </c>
      <c r="K55" s="60">
        <f t="shared" si="9"/>
        <v>0</v>
      </c>
      <c r="L55" s="103">
        <f t="shared" si="10"/>
        <v>970883</v>
      </c>
      <c r="M55" s="62">
        <f>IF(ISBLANK(L55),"  ",IF(L76&gt;0,L55/L76,IF(L55&gt;0,1,0)))</f>
        <v>6.8407296098087739E-2</v>
      </c>
      <c r="N55" s="286"/>
    </row>
    <row r="56" spans="1:14" s="268" customFormat="1" ht="45" x14ac:dyDescent="0.6">
      <c r="A56" s="299" t="s">
        <v>54</v>
      </c>
      <c r="B56" s="778">
        <v>3579827</v>
      </c>
      <c r="C56" s="766">
        <f t="shared" si="0"/>
        <v>1</v>
      </c>
      <c r="D56" s="770">
        <v>0</v>
      </c>
      <c r="E56" s="767">
        <f t="shared" si="0"/>
        <v>0</v>
      </c>
      <c r="F56" s="779">
        <f>F55+F53+F52+F51+F50+F54</f>
        <v>3579827</v>
      </c>
      <c r="G56" s="768">
        <f>IF(ISBLANK(F56),"  ",IF(F76&gt;0,F56/F76,IF(F56&gt;0,1,0)))</f>
        <v>0.27074903845412074</v>
      </c>
      <c r="H56" s="300">
        <v>5160000</v>
      </c>
      <c r="I56" s="81">
        <f t="shared" si="8"/>
        <v>1</v>
      </c>
      <c r="J56" s="92">
        <v>0</v>
      </c>
      <c r="K56" s="84">
        <f t="shared" si="9"/>
        <v>0</v>
      </c>
      <c r="L56" s="103">
        <f t="shared" si="10"/>
        <v>5160000</v>
      </c>
      <c r="M56" s="83">
        <f>IF(ISBLANK(L56),"  ",IF(L76&gt;0,L56/L76,IF(L56&gt;0,1,0)))</f>
        <v>0.36356764704514621</v>
      </c>
      <c r="N56" s="269"/>
    </row>
    <row r="57" spans="1:14" s="266" customFormat="1" ht="44.25" x14ac:dyDescent="0.55000000000000004">
      <c r="A57" s="51" t="s">
        <v>55</v>
      </c>
      <c r="B57" s="780">
        <v>0</v>
      </c>
      <c r="C57" s="749">
        <f t="shared" si="0"/>
        <v>0</v>
      </c>
      <c r="D57" s="781">
        <v>0</v>
      </c>
      <c r="E57" s="750">
        <f t="shared" si="0"/>
        <v>0</v>
      </c>
      <c r="F57" s="782">
        <f t="shared" ref="F57:F66" si="11">D57+B57</f>
        <v>0</v>
      </c>
      <c r="G57" s="752">
        <f>IF(ISBLANK(F57),"  ",IF(F76&gt;0,F57/F76,IF(F57&gt;0,1,0)))</f>
        <v>0</v>
      </c>
      <c r="H57" s="109">
        <v>0</v>
      </c>
      <c r="I57" s="58">
        <f t="shared" si="8"/>
        <v>0</v>
      </c>
      <c r="J57" s="110">
        <v>0</v>
      </c>
      <c r="K57" s="60">
        <f t="shared" si="9"/>
        <v>0</v>
      </c>
      <c r="L57" s="111">
        <f t="shared" si="10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738">
        <v>0</v>
      </c>
      <c r="C58" s="749">
        <f t="shared" si="0"/>
        <v>0</v>
      </c>
      <c r="D58" s="755">
        <v>0</v>
      </c>
      <c r="E58" s="750">
        <f t="shared" si="0"/>
        <v>0</v>
      </c>
      <c r="F58" s="747">
        <f t="shared" si="11"/>
        <v>0</v>
      </c>
      <c r="G58" s="752">
        <f>IF(ISBLANK(F58),"  ",IF(F76&gt;0,F58/F76,IF(F58&gt;0,1,0)))</f>
        <v>0</v>
      </c>
      <c r="H58" s="290">
        <v>0</v>
      </c>
      <c r="I58" s="58">
        <f t="shared" si="8"/>
        <v>0</v>
      </c>
      <c r="J58" s="70">
        <v>0</v>
      </c>
      <c r="K58" s="60">
        <f t="shared" si="9"/>
        <v>0</v>
      </c>
      <c r="L58" s="44">
        <f t="shared" si="10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738">
        <v>0</v>
      </c>
      <c r="C59" s="749">
        <f t="shared" si="0"/>
        <v>0</v>
      </c>
      <c r="D59" s="755">
        <v>0</v>
      </c>
      <c r="E59" s="750">
        <f t="shared" si="0"/>
        <v>0</v>
      </c>
      <c r="F59" s="747">
        <f t="shared" si="11"/>
        <v>0</v>
      </c>
      <c r="G59" s="752">
        <f>IF(ISBLANK(F59),"  ",IF(F76&gt;0,F59/F76,IF(F59&gt;0,1,0)))</f>
        <v>0</v>
      </c>
      <c r="H59" s="290">
        <v>0</v>
      </c>
      <c r="I59" s="58">
        <f t="shared" si="8"/>
        <v>0</v>
      </c>
      <c r="J59" s="70">
        <v>0</v>
      </c>
      <c r="K59" s="60">
        <f t="shared" si="9"/>
        <v>0</v>
      </c>
      <c r="L59" s="44">
        <f t="shared" si="10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762">
        <v>0</v>
      </c>
      <c r="C60" s="749">
        <f t="shared" si="0"/>
        <v>0</v>
      </c>
      <c r="D60" s="763">
        <v>1568036</v>
      </c>
      <c r="E60" s="750">
        <f t="shared" si="0"/>
        <v>1</v>
      </c>
      <c r="F60" s="764">
        <f t="shared" si="11"/>
        <v>1568036</v>
      </c>
      <c r="G60" s="752">
        <f>IF(ISBLANK(F60),"  ",IF(F76&gt;0,F60/F76,IF(F60&gt;0,1,0)))</f>
        <v>0.118593507245307</v>
      </c>
      <c r="H60" s="294">
        <v>0</v>
      </c>
      <c r="I60" s="58">
        <f t="shared" si="8"/>
        <v>0</v>
      </c>
      <c r="J60" s="78">
        <v>1058036</v>
      </c>
      <c r="K60" s="60">
        <f t="shared" si="9"/>
        <v>1</v>
      </c>
      <c r="L60" s="79">
        <f t="shared" si="10"/>
        <v>1058036</v>
      </c>
      <c r="M60" s="62">
        <f>IF(ISBLANK(L60),"  ",IF(L76&gt;0,L60/L76,IF(L60&gt;0,1,0)))</f>
        <v>7.4547995931988048E-2</v>
      </c>
      <c r="N60" s="286"/>
    </row>
    <row r="61" spans="1:14" s="266" customFormat="1" ht="44.25" x14ac:dyDescent="0.55000000000000004">
      <c r="A61" s="113" t="s">
        <v>59</v>
      </c>
      <c r="B61" s="738">
        <v>0</v>
      </c>
      <c r="C61" s="749">
        <f t="shared" si="0"/>
        <v>0</v>
      </c>
      <c r="D61" s="755">
        <v>0</v>
      </c>
      <c r="E61" s="750">
        <f t="shared" si="0"/>
        <v>0</v>
      </c>
      <c r="F61" s="747">
        <f t="shared" si="11"/>
        <v>0</v>
      </c>
      <c r="G61" s="752">
        <f>IF(ISBLANK(F61),"  ",IF(F76&gt;0,F61/F76,IF(F61&gt;0,1,0)))</f>
        <v>0</v>
      </c>
      <c r="H61" s="290">
        <v>0</v>
      </c>
      <c r="I61" s="58">
        <f t="shared" si="8"/>
        <v>0</v>
      </c>
      <c r="J61" s="70">
        <v>0</v>
      </c>
      <c r="K61" s="60">
        <f t="shared" si="9"/>
        <v>0</v>
      </c>
      <c r="L61" s="44">
        <f t="shared" si="10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738">
        <v>0</v>
      </c>
      <c r="C62" s="749">
        <f t="shared" si="0"/>
        <v>0</v>
      </c>
      <c r="D62" s="755">
        <v>0</v>
      </c>
      <c r="E62" s="750">
        <f t="shared" si="0"/>
        <v>0</v>
      </c>
      <c r="F62" s="747">
        <f t="shared" si="11"/>
        <v>0</v>
      </c>
      <c r="G62" s="752">
        <f>IF(ISBLANK(F62),"  ",IF(F76&gt;0,F62/F76,IF(F62&gt;0,1,0)))</f>
        <v>0</v>
      </c>
      <c r="H62" s="290">
        <v>0</v>
      </c>
      <c r="I62" s="58">
        <f t="shared" si="8"/>
        <v>0</v>
      </c>
      <c r="J62" s="70">
        <v>0</v>
      </c>
      <c r="K62" s="60">
        <f t="shared" si="9"/>
        <v>0</v>
      </c>
      <c r="L62" s="44">
        <f t="shared" si="10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738">
        <v>0</v>
      </c>
      <c r="C63" s="749">
        <f t="shared" si="0"/>
        <v>0</v>
      </c>
      <c r="D63" s="755">
        <v>0</v>
      </c>
      <c r="E63" s="750">
        <f t="shared" si="0"/>
        <v>0</v>
      </c>
      <c r="F63" s="747">
        <f t="shared" si="11"/>
        <v>0</v>
      </c>
      <c r="G63" s="752">
        <f>IF(ISBLANK(F63),"  ",IF(F76&gt;0,F63/F76,IF(F63&gt;0,1,0)))</f>
        <v>0</v>
      </c>
      <c r="H63" s="290">
        <v>0</v>
      </c>
      <c r="I63" s="58">
        <f t="shared" si="8"/>
        <v>0</v>
      </c>
      <c r="J63" s="70">
        <v>0</v>
      </c>
      <c r="K63" s="60">
        <f t="shared" si="9"/>
        <v>0</v>
      </c>
      <c r="L63" s="44">
        <f t="shared" si="10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738">
        <v>0</v>
      </c>
      <c r="C64" s="749">
        <f t="shared" si="0"/>
        <v>0</v>
      </c>
      <c r="D64" s="755">
        <v>0</v>
      </c>
      <c r="E64" s="750">
        <f t="shared" si="0"/>
        <v>0</v>
      </c>
      <c r="F64" s="747">
        <f t="shared" si="11"/>
        <v>0</v>
      </c>
      <c r="G64" s="752">
        <f>IF(ISBLANK(F64),"  ",IF(F76&gt;0,F64/F76,IF(F64&gt;0,1,0)))</f>
        <v>0</v>
      </c>
      <c r="H64" s="290">
        <v>0</v>
      </c>
      <c r="I64" s="58">
        <f t="shared" si="8"/>
        <v>0</v>
      </c>
      <c r="J64" s="70">
        <v>0</v>
      </c>
      <c r="K64" s="60">
        <f t="shared" si="9"/>
        <v>0</v>
      </c>
      <c r="L64" s="44">
        <f t="shared" si="10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738">
        <v>0</v>
      </c>
      <c r="C65" s="749">
        <f t="shared" si="0"/>
        <v>0</v>
      </c>
      <c r="D65" s="755">
        <v>454551</v>
      </c>
      <c r="E65" s="750">
        <f t="shared" si="0"/>
        <v>1</v>
      </c>
      <c r="F65" s="747">
        <f t="shared" si="11"/>
        <v>454551</v>
      </c>
      <c r="G65" s="752">
        <f>IF(ISBLANK(F65),"  ",IF(F76&gt;0,F65/F76,IF(F65&gt;0,1,0)))</f>
        <v>3.4378545716974317E-2</v>
      </c>
      <c r="H65" s="290">
        <v>0</v>
      </c>
      <c r="I65" s="58">
        <f t="shared" si="8"/>
        <v>0</v>
      </c>
      <c r="J65" s="70">
        <v>454551</v>
      </c>
      <c r="K65" s="60">
        <f t="shared" si="9"/>
        <v>1</v>
      </c>
      <c r="L65" s="44">
        <f t="shared" si="10"/>
        <v>454551</v>
      </c>
      <c r="M65" s="62">
        <f>IF(ISBLANK(L65),"  ",IF(L76&gt;0,L65/L76,IF(L65&gt;0,1,0)))</f>
        <v>3.2027139056592685E-2</v>
      </c>
      <c r="N65" s="286"/>
    </row>
    <row r="66" spans="1:14" s="266" customFormat="1" ht="44.25" x14ac:dyDescent="0.55000000000000004">
      <c r="A66" s="297" t="s">
        <v>64</v>
      </c>
      <c r="B66" s="738">
        <v>0</v>
      </c>
      <c r="C66" s="749">
        <f t="shared" si="0"/>
        <v>0</v>
      </c>
      <c r="D66" s="755">
        <v>0</v>
      </c>
      <c r="E66" s="750">
        <f t="shared" si="0"/>
        <v>0</v>
      </c>
      <c r="F66" s="747">
        <f t="shared" si="11"/>
        <v>0</v>
      </c>
      <c r="G66" s="752">
        <f>IF(ISBLANK(F66),"  ",IF(F76&gt;0,F66/F76,IF(F66&gt;0,1,0)))</f>
        <v>0</v>
      </c>
      <c r="H66" s="290">
        <v>0</v>
      </c>
      <c r="I66" s="58">
        <f t="shared" si="8"/>
        <v>0</v>
      </c>
      <c r="J66" s="70">
        <v>0</v>
      </c>
      <c r="K66" s="60">
        <f t="shared" si="9"/>
        <v>0</v>
      </c>
      <c r="L66" s="44">
        <f t="shared" si="10"/>
        <v>0</v>
      </c>
      <c r="M66" s="62">
        <f>IF(ISBLANK(L66),"  ",IF(L76&gt;0,L66/L76,IF(L66&gt;0,1,0)))</f>
        <v>0</v>
      </c>
      <c r="N66" s="286"/>
    </row>
    <row r="67" spans="1:14" s="268" customFormat="1" ht="45" x14ac:dyDescent="0.6">
      <c r="A67" s="301" t="s">
        <v>65</v>
      </c>
      <c r="B67" s="769">
        <v>3579827</v>
      </c>
      <c r="C67" s="766">
        <f t="shared" si="0"/>
        <v>0.63897937567627094</v>
      </c>
      <c r="D67" s="770">
        <v>2022587</v>
      </c>
      <c r="E67" s="767">
        <f t="shared" si="0"/>
        <v>0.39197422480620153</v>
      </c>
      <c r="F67" s="769">
        <f>F66+F65+F64+F63+F62+F61+F60+F59+F58+F57+F56</f>
        <v>5602414</v>
      </c>
      <c r="G67" s="768">
        <f>IF(ISBLANK(F67),"  ",IF(F76&gt;0,F67/F76,IF(F67&gt;0,1,0)))</f>
        <v>0.42372109141640202</v>
      </c>
      <c r="H67" s="298">
        <v>5160000</v>
      </c>
      <c r="I67" s="81">
        <f t="shared" si="8"/>
        <v>0.77331325916020277</v>
      </c>
      <c r="J67" s="92">
        <v>1512587</v>
      </c>
      <c r="K67" s="84">
        <f t="shared" si="9"/>
        <v>0.22668674083979723</v>
      </c>
      <c r="L67" s="298">
        <f>L66+L65+L64+L63+L62+L61+L60+L59+L58+L57+L56</f>
        <v>6672587</v>
      </c>
      <c r="M67" s="83">
        <f>IF(ISBLANK(L67),"  ",IF(L76&gt;0,L67/L76,IF(L67&gt;0,1,0)))</f>
        <v>0.47014278203372695</v>
      </c>
      <c r="N67" s="269"/>
    </row>
    <row r="68" spans="1:14" s="266" customFormat="1" ht="45" x14ac:dyDescent="0.6">
      <c r="A68" s="282" t="s">
        <v>66</v>
      </c>
      <c r="B68" s="753"/>
      <c r="C68" s="759" t="s">
        <v>4</v>
      </c>
      <c r="D68" s="755"/>
      <c r="E68" s="760" t="s">
        <v>4</v>
      </c>
      <c r="F68" s="747"/>
      <c r="G68" s="761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f t="shared" si="0"/>
        <v>0</v>
      </c>
      <c r="D69" s="685">
        <v>0</v>
      </c>
      <c r="E69" s="681">
        <f t="shared" si="0"/>
        <v>0</v>
      </c>
      <c r="F69" s="693">
        <f>D69+B69</f>
        <v>0</v>
      </c>
      <c r="G69" s="683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738">
        <v>0</v>
      </c>
      <c r="C70" s="749">
        <f t="shared" si="0"/>
        <v>0</v>
      </c>
      <c r="D70" s="755">
        <v>0</v>
      </c>
      <c r="E70" s="750">
        <f t="shared" si="0"/>
        <v>0</v>
      </c>
      <c r="F70" s="747">
        <f>D70+B70</f>
        <v>0</v>
      </c>
      <c r="G70" s="75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753"/>
      <c r="C71" s="759" t="s">
        <v>4</v>
      </c>
      <c r="D71" s="755"/>
      <c r="E71" s="760" t="s">
        <v>4</v>
      </c>
      <c r="F71" s="747"/>
      <c r="G71" s="761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f t="shared" si="0"/>
        <v>0</v>
      </c>
      <c r="D72" s="685">
        <v>2531633</v>
      </c>
      <c r="E72" s="681">
        <f t="shared" si="0"/>
        <v>1</v>
      </c>
      <c r="F72" s="693">
        <f>D72+B72</f>
        <v>2531633</v>
      </c>
      <c r="G72" s="683">
        <f>IF(ISBLANK(F72),"  ",IF(F76&gt;0,F72/F76,IF(F72&gt;0,1,0)))</f>
        <v>0.19147215786369592</v>
      </c>
      <c r="H72" s="273">
        <v>0</v>
      </c>
      <c r="I72" s="52">
        <f>IF(ISBLANK(H72),"  ",IF(L72&gt;0,H72/L72,IF(H72&gt;0,1,0)))</f>
        <v>0</v>
      </c>
      <c r="J72" s="59">
        <v>2531633</v>
      </c>
      <c r="K72" s="54">
        <f>IF(ISBLANK(J72),"  ",IF(L72&gt;0,J72/L72,IF(J72&gt;0,1,0)))</f>
        <v>1</v>
      </c>
      <c r="L72" s="68">
        <f>J72+H72</f>
        <v>2531633</v>
      </c>
      <c r="M72" s="56">
        <f>IF(ISBLANK(L72),"  ",IF(L76&gt;0,L72/L76,IF(L72&gt;0,1,0)))</f>
        <v>0.17837594050229547</v>
      </c>
    </row>
    <row r="73" spans="1:14" s="266" customFormat="1" ht="44.25" x14ac:dyDescent="0.55000000000000004">
      <c r="A73" s="289" t="s">
        <v>71</v>
      </c>
      <c r="B73" s="738">
        <v>0</v>
      </c>
      <c r="C73" s="749">
        <f t="shared" si="0"/>
        <v>0</v>
      </c>
      <c r="D73" s="755">
        <v>606490</v>
      </c>
      <c r="E73" s="750">
        <f t="shared" si="0"/>
        <v>1</v>
      </c>
      <c r="F73" s="747">
        <f>D73+B73</f>
        <v>606490</v>
      </c>
      <c r="G73" s="752">
        <f>IF(ISBLANK(F73),"  ",IF(F76&gt;0,F73/F76,IF(F73&gt;0,1,0)))</f>
        <v>4.5869977608426239E-2</v>
      </c>
      <c r="H73" s="290">
        <v>0</v>
      </c>
      <c r="I73" s="58">
        <f>IF(ISBLANK(H73),"  ",IF(L73&gt;0,H73/L73,IF(H73&gt;0,1,0)))</f>
        <v>0</v>
      </c>
      <c r="J73" s="70">
        <v>606490</v>
      </c>
      <c r="K73" s="60">
        <f>IF(ISBLANK(J73),"  ",IF(L73&gt;0,J73/L73,IF(J73&gt;0,1,0)))</f>
        <v>1</v>
      </c>
      <c r="L73" s="44">
        <f>J73+H73</f>
        <v>606490</v>
      </c>
      <c r="M73" s="62">
        <f>IF(ISBLANK(L73),"  ",IF(L76&gt;0,L73/L76,IF(L73&gt;0,1,0)))</f>
        <v>4.2732585708606732E-2</v>
      </c>
    </row>
    <row r="74" spans="1:14" s="268" customFormat="1" ht="45" x14ac:dyDescent="0.6">
      <c r="A74" s="296" t="s">
        <v>72</v>
      </c>
      <c r="B74" s="783">
        <v>0</v>
      </c>
      <c r="C74" s="766">
        <f t="shared" si="0"/>
        <v>0</v>
      </c>
      <c r="D74" s="784">
        <v>3138123</v>
      </c>
      <c r="E74" s="767">
        <f t="shared" si="0"/>
        <v>1</v>
      </c>
      <c r="F74" s="779">
        <f>F73+F72+F71+F70+F69</f>
        <v>3138123</v>
      </c>
      <c r="G74" s="785">
        <f>IF(ISBLANK(F74),"  ",IF(F76&gt;0,F74/F76,IF(F74&gt;0,1,0)))</f>
        <v>0.23734213547212216</v>
      </c>
      <c r="H74" s="118">
        <v>0</v>
      </c>
      <c r="I74" s="81">
        <f>IF(ISBLANK(H74),"  ",IF(L74&gt;0,H74/L74,IF(H74&gt;0,1,0)))</f>
        <v>0</v>
      </c>
      <c r="J74" s="96">
        <v>3138123</v>
      </c>
      <c r="K74" s="84">
        <f>IF(ISBLANK(J74),"  ",IF(L74&gt;0,J74/L74,IF(J74&gt;0,1,0)))</f>
        <v>1</v>
      </c>
      <c r="L74" s="119">
        <f>L73+L72+L71+L70+L69</f>
        <v>3138123</v>
      </c>
      <c r="M74" s="83">
        <f>IF(ISBLANK(L74),"  ",IF(L76&gt;0,L74/L76,IF(L74&gt;0,1,0)))</f>
        <v>0.22110852621090221</v>
      </c>
    </row>
    <row r="75" spans="1:14" s="268" customFormat="1" ht="45" x14ac:dyDescent="0.6">
      <c r="A75" s="296" t="s">
        <v>73</v>
      </c>
      <c r="B75" s="783">
        <v>0</v>
      </c>
      <c r="C75" s="767">
        <f t="shared" si="0"/>
        <v>0</v>
      </c>
      <c r="D75" s="772">
        <v>0</v>
      </c>
      <c r="E75" s="767">
        <f t="shared" si="0"/>
        <v>0</v>
      </c>
      <c r="F75" s="786">
        <f>D75+B75</f>
        <v>0</v>
      </c>
      <c r="G75" s="768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830">
        <v>8061228</v>
      </c>
      <c r="C76" s="829">
        <f t="shared" si="0"/>
        <v>0.60968581156559654</v>
      </c>
      <c r="D76" s="830">
        <v>5160710</v>
      </c>
      <c r="E76" s="831">
        <f>IF(ISBLANK(D76),"  ",IF(F76&gt;0,D76/F76,IF(D76&gt;0,1,0)))</f>
        <v>0.39031418843440346</v>
      </c>
      <c r="F76" s="830">
        <f>F74+F67+F47+F40+F48+F75</f>
        <v>13221938</v>
      </c>
      <c r="G76" s="832">
        <f>IF(ISBLANK(F76),"  ",IF(F76&gt;0,F76/F76,IF(F76&gt;0,1,0)))</f>
        <v>1</v>
      </c>
      <c r="H76" s="122">
        <v>9541972</v>
      </c>
      <c r="I76" s="123">
        <f>IF(ISBLANK(H76),"  ",IF(L76&gt;0,H76/L76,IF(H76&gt;0,1,0)))</f>
        <v>0.67231633880051711</v>
      </c>
      <c r="J76" s="122">
        <v>4650710</v>
      </c>
      <c r="K76" s="124">
        <f>IF(ISBLANK(J76),"  ",IF(L76&gt;0,J76/L76,IF(J76&gt;0,1,0)))</f>
        <v>0.32768366119948295</v>
      </c>
      <c r="L76" s="122">
        <f>L74+L67+L47+L40+L48+L75</f>
        <v>14192682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16.5" customHeight="1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7" right="0.7" top="0.75" bottom="0.75" header="0.3" footer="0.3"/>
  <pageSetup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G14" sqref="G14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133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569" t="s">
        <v>3</v>
      </c>
      <c r="B3" s="570"/>
      <c r="C3" s="571"/>
      <c r="D3" s="570"/>
      <c r="E3" s="571"/>
      <c r="F3" s="570"/>
      <c r="G3" s="571"/>
      <c r="H3" s="570"/>
      <c r="I3" s="571"/>
      <c r="J3" s="570"/>
      <c r="K3" s="571"/>
      <c r="L3" s="570"/>
      <c r="M3" s="572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653"/>
      <c r="C4" s="654"/>
      <c r="D4" s="653"/>
      <c r="E4" s="654"/>
      <c r="F4" s="653"/>
      <c r="G4" s="655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651"/>
      <c r="C5" s="656"/>
      <c r="D5" s="651"/>
      <c r="E5" s="656"/>
      <c r="F5" s="651"/>
      <c r="G5" s="657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658" t="s">
        <v>135</v>
      </c>
      <c r="C6" s="659"/>
      <c r="D6" s="660"/>
      <c r="E6" s="659"/>
      <c r="F6" s="660"/>
      <c r="G6" s="661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651" t="s">
        <v>4</v>
      </c>
      <c r="C7" s="656"/>
      <c r="D7" s="651" t="s">
        <v>4</v>
      </c>
      <c r="E7" s="656"/>
      <c r="F7" s="651" t="s">
        <v>4</v>
      </c>
      <c r="G7" s="657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651" t="s">
        <v>4</v>
      </c>
      <c r="C8" s="656"/>
      <c r="D8" s="651" t="s">
        <v>4</v>
      </c>
      <c r="E8" s="656"/>
      <c r="F8" s="651" t="s">
        <v>4</v>
      </c>
      <c r="G8" s="657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662" t="s">
        <v>4</v>
      </c>
      <c r="C9" s="663" t="s">
        <v>6</v>
      </c>
      <c r="D9" s="664" t="s">
        <v>4</v>
      </c>
      <c r="E9" s="663" t="s">
        <v>6</v>
      </c>
      <c r="F9" s="664" t="s">
        <v>4</v>
      </c>
      <c r="G9" s="665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666" t="s">
        <v>8</v>
      </c>
      <c r="C10" s="667" t="s">
        <v>9</v>
      </c>
      <c r="D10" s="668" t="s">
        <v>10</v>
      </c>
      <c r="E10" s="667" t="s">
        <v>9</v>
      </c>
      <c r="F10" s="668" t="s">
        <v>9</v>
      </c>
      <c r="G10" s="669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670" t="s">
        <v>4</v>
      </c>
      <c r="C11" s="671"/>
      <c r="D11" s="672" t="s">
        <v>4</v>
      </c>
      <c r="E11" s="671"/>
      <c r="F11" s="672" t="s">
        <v>4</v>
      </c>
      <c r="G11" s="673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674" t="s">
        <v>4</v>
      </c>
      <c r="C12" s="675" t="s">
        <v>4</v>
      </c>
      <c r="D12" s="676"/>
      <c r="E12" s="677"/>
      <c r="F12" s="676"/>
      <c r="G12" s="678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652">
        <v>1360036</v>
      </c>
      <c r="C13" s="679">
        <v>1</v>
      </c>
      <c r="D13" s="680">
        <v>0</v>
      </c>
      <c r="E13" s="681">
        <v>0</v>
      </c>
      <c r="F13" s="682">
        <v>1360036</v>
      </c>
      <c r="G13" s="683">
        <v>0.13057757927097394</v>
      </c>
      <c r="H13" s="9">
        <v>2335852</v>
      </c>
      <c r="I13" s="52">
        <f t="shared" ref="I13:I34" si="0"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>J13+H13</f>
        <v>2335852</v>
      </c>
      <c r="M13" s="56">
        <f>IF(ISBLANK(L13),"  ",IF(L76&gt;0,L13/L76,IF(L13&gt;0,1,0)))</f>
        <v>0.19652665919268364</v>
      </c>
      <c r="N13" s="57"/>
    </row>
    <row r="14" spans="1:17" s="266" customFormat="1" ht="44.25" x14ac:dyDescent="0.55000000000000004">
      <c r="A14" s="281" t="s">
        <v>14</v>
      </c>
      <c r="B14" s="651">
        <v>0</v>
      </c>
      <c r="C14" s="684">
        <v>0</v>
      </c>
      <c r="D14" s="685">
        <v>0</v>
      </c>
      <c r="E14" s="686">
        <v>0</v>
      </c>
      <c r="F14" s="737">
        <v>0</v>
      </c>
      <c r="G14" s="687">
        <v>0</v>
      </c>
      <c r="H14" s="273">
        <v>0</v>
      </c>
      <c r="I14" s="58">
        <f t="shared" si="0"/>
        <v>0</v>
      </c>
      <c r="J14" s="59">
        <v>0</v>
      </c>
      <c r="K14" s="60">
        <f>IF(ISBLANK(J14),"  ",IF(L14&gt;0,J14/L14,IF(J14&gt;0,1,0)))</f>
        <v>0</v>
      </c>
      <c r="L14" s="61">
        <f>J14+H14</f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688">
        <v>1016055</v>
      </c>
      <c r="C15" s="734">
        <v>1</v>
      </c>
      <c r="D15" s="733">
        <v>0</v>
      </c>
      <c r="E15" s="735">
        <v>0</v>
      </c>
      <c r="F15" s="676">
        <v>1016055</v>
      </c>
      <c r="G15" s="736">
        <v>1</v>
      </c>
      <c r="H15" s="292">
        <v>40156</v>
      </c>
      <c r="I15" s="64">
        <f t="shared" si="0"/>
        <v>1</v>
      </c>
      <c r="J15" s="290">
        <v>0</v>
      </c>
      <c r="K15" s="65">
        <f>IF(ISBLANK(J15),"  ",IF(L15&gt;0,J15/L15,IF(J15&gt;0,1,0)))</f>
        <v>0</v>
      </c>
      <c r="L15" s="48">
        <f>J15+H15</f>
        <v>40156</v>
      </c>
      <c r="M15" s="66">
        <f>IF(ISBLANK(L15),"  ",IF(L76&gt;0,L15/L76,IF(L15&gt;0,1,0)))</f>
        <v>3.3785207823703745E-3</v>
      </c>
      <c r="N15" s="286"/>
    </row>
    <row r="16" spans="1:17" s="266" customFormat="1" ht="44.25" x14ac:dyDescent="0.55000000000000004">
      <c r="A16" s="67" t="s">
        <v>16</v>
      </c>
      <c r="B16" s="651">
        <v>0</v>
      </c>
      <c r="C16" s="679">
        <v>0</v>
      </c>
      <c r="D16" s="685">
        <v>0</v>
      </c>
      <c r="E16" s="681">
        <v>0</v>
      </c>
      <c r="F16" s="693">
        <v>0</v>
      </c>
      <c r="G16" s="683">
        <v>0</v>
      </c>
      <c r="H16" s="273">
        <v>0</v>
      </c>
      <c r="I16" s="52">
        <f t="shared" si="0"/>
        <v>0</v>
      </c>
      <c r="J16" s="59">
        <v>0</v>
      </c>
      <c r="K16" s="54">
        <f t="shared" ref="K16:K34" si="1">IF(ISBLANK(J16),"  ",IF(L16&gt;0,J16/L16,IF(J16&gt;0,1,0)))</f>
        <v>0</v>
      </c>
      <c r="L16" s="68">
        <f t="shared" ref="L16:L27" si="2">J16+H16</f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670">
        <v>38145</v>
      </c>
      <c r="C17" s="684">
        <v>1</v>
      </c>
      <c r="D17" s="690">
        <v>0</v>
      </c>
      <c r="E17" s="686">
        <v>0</v>
      </c>
      <c r="F17" s="672">
        <v>38145</v>
      </c>
      <c r="G17" s="687">
        <v>3.6623161161111186E-3</v>
      </c>
      <c r="H17" s="290">
        <v>40156</v>
      </c>
      <c r="I17" s="58">
        <f t="shared" si="0"/>
        <v>1</v>
      </c>
      <c r="J17" s="70">
        <v>0</v>
      </c>
      <c r="K17" s="60">
        <f t="shared" si="1"/>
        <v>0</v>
      </c>
      <c r="L17" s="44">
        <f t="shared" si="2"/>
        <v>40156</v>
      </c>
      <c r="M17" s="62">
        <f>IF(ISBLANK(L17),"  ",IF(L76&gt;0,L17/L76,IF(L17&gt;0,1,0)))</f>
        <v>3.3785207823703745E-3</v>
      </c>
      <c r="N17" s="286"/>
    </row>
    <row r="18" spans="1:14" s="266" customFormat="1" ht="44.25" x14ac:dyDescent="0.55000000000000004">
      <c r="A18" s="69" t="s">
        <v>18</v>
      </c>
      <c r="B18" s="670">
        <v>0</v>
      </c>
      <c r="C18" s="684">
        <v>0</v>
      </c>
      <c r="D18" s="690">
        <v>0</v>
      </c>
      <c r="E18" s="686">
        <v>0</v>
      </c>
      <c r="F18" s="672">
        <v>0</v>
      </c>
      <c r="G18" s="687">
        <v>0</v>
      </c>
      <c r="H18" s="290">
        <v>0</v>
      </c>
      <c r="I18" s="58">
        <f t="shared" si="0"/>
        <v>0</v>
      </c>
      <c r="J18" s="70">
        <v>0</v>
      </c>
      <c r="K18" s="60">
        <f t="shared" si="1"/>
        <v>0</v>
      </c>
      <c r="L18" s="44">
        <f t="shared" si="2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670">
        <v>0</v>
      </c>
      <c r="C19" s="684">
        <v>0</v>
      </c>
      <c r="D19" s="690">
        <v>0</v>
      </c>
      <c r="E19" s="686">
        <v>0</v>
      </c>
      <c r="F19" s="672">
        <v>0</v>
      </c>
      <c r="G19" s="687">
        <v>0</v>
      </c>
      <c r="H19" s="290">
        <v>0</v>
      </c>
      <c r="I19" s="58">
        <f t="shared" si="0"/>
        <v>0</v>
      </c>
      <c r="J19" s="70">
        <v>0</v>
      </c>
      <c r="K19" s="60">
        <f t="shared" si="1"/>
        <v>0</v>
      </c>
      <c r="L19" s="44">
        <f t="shared" si="2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670">
        <v>0</v>
      </c>
      <c r="C20" s="684">
        <v>0</v>
      </c>
      <c r="D20" s="690">
        <v>0</v>
      </c>
      <c r="E20" s="686">
        <v>0</v>
      </c>
      <c r="F20" s="672">
        <v>0</v>
      </c>
      <c r="G20" s="687">
        <v>0</v>
      </c>
      <c r="H20" s="290">
        <v>0</v>
      </c>
      <c r="I20" s="58">
        <f t="shared" si="0"/>
        <v>0</v>
      </c>
      <c r="J20" s="70">
        <v>0</v>
      </c>
      <c r="K20" s="60">
        <f t="shared" si="1"/>
        <v>0</v>
      </c>
      <c r="L20" s="44">
        <f t="shared" si="2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670">
        <v>0</v>
      </c>
      <c r="C21" s="684">
        <v>0</v>
      </c>
      <c r="D21" s="690">
        <v>0</v>
      </c>
      <c r="E21" s="686">
        <v>0</v>
      </c>
      <c r="F21" s="672">
        <v>0</v>
      </c>
      <c r="G21" s="687">
        <v>0</v>
      </c>
      <c r="H21" s="290">
        <v>0</v>
      </c>
      <c r="I21" s="58">
        <f t="shared" si="0"/>
        <v>0</v>
      </c>
      <c r="J21" s="70">
        <v>0</v>
      </c>
      <c r="K21" s="60">
        <f t="shared" si="1"/>
        <v>0</v>
      </c>
      <c r="L21" s="44">
        <f t="shared" si="2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670">
        <v>0</v>
      </c>
      <c r="C22" s="684">
        <v>0</v>
      </c>
      <c r="D22" s="690">
        <v>0</v>
      </c>
      <c r="E22" s="686">
        <v>0</v>
      </c>
      <c r="F22" s="672">
        <v>0</v>
      </c>
      <c r="G22" s="687">
        <v>0</v>
      </c>
      <c r="H22" s="290">
        <v>0</v>
      </c>
      <c r="I22" s="58">
        <f t="shared" si="0"/>
        <v>0</v>
      </c>
      <c r="J22" s="70">
        <v>0</v>
      </c>
      <c r="K22" s="60">
        <f t="shared" si="1"/>
        <v>0</v>
      </c>
      <c r="L22" s="44">
        <f t="shared" si="2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670">
        <v>0</v>
      </c>
      <c r="C23" s="684">
        <v>0</v>
      </c>
      <c r="D23" s="690">
        <v>0</v>
      </c>
      <c r="E23" s="686">
        <v>0</v>
      </c>
      <c r="F23" s="672">
        <v>0</v>
      </c>
      <c r="G23" s="687">
        <v>0</v>
      </c>
      <c r="H23" s="290">
        <v>0</v>
      </c>
      <c r="I23" s="58">
        <f t="shared" si="0"/>
        <v>0</v>
      </c>
      <c r="J23" s="70">
        <v>0</v>
      </c>
      <c r="K23" s="60">
        <f t="shared" si="1"/>
        <v>0</v>
      </c>
      <c r="L23" s="44">
        <f t="shared" si="2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670">
        <v>0</v>
      </c>
      <c r="C24" s="684">
        <v>0</v>
      </c>
      <c r="D24" s="690">
        <v>0</v>
      </c>
      <c r="E24" s="686">
        <v>0</v>
      </c>
      <c r="F24" s="672">
        <v>0</v>
      </c>
      <c r="G24" s="687">
        <v>0</v>
      </c>
      <c r="H24" s="290">
        <v>0</v>
      </c>
      <c r="I24" s="58">
        <f t="shared" si="0"/>
        <v>0</v>
      </c>
      <c r="J24" s="70">
        <v>0</v>
      </c>
      <c r="K24" s="60">
        <f t="shared" si="1"/>
        <v>0</v>
      </c>
      <c r="L24" s="44">
        <f t="shared" si="2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670">
        <v>0</v>
      </c>
      <c r="C25" s="684">
        <v>0</v>
      </c>
      <c r="D25" s="690">
        <v>0</v>
      </c>
      <c r="E25" s="686">
        <v>0</v>
      </c>
      <c r="F25" s="672">
        <v>0</v>
      </c>
      <c r="G25" s="687">
        <v>0</v>
      </c>
      <c r="H25" s="290">
        <v>0</v>
      </c>
      <c r="I25" s="58">
        <f t="shared" si="0"/>
        <v>0</v>
      </c>
      <c r="J25" s="70">
        <v>0</v>
      </c>
      <c r="K25" s="60">
        <f t="shared" si="1"/>
        <v>0</v>
      </c>
      <c r="L25" s="44">
        <f t="shared" si="2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670">
        <v>0</v>
      </c>
      <c r="C26" s="684">
        <v>0</v>
      </c>
      <c r="D26" s="690">
        <v>0</v>
      </c>
      <c r="E26" s="686">
        <v>0</v>
      </c>
      <c r="F26" s="672">
        <v>0</v>
      </c>
      <c r="G26" s="687">
        <v>0</v>
      </c>
      <c r="H26" s="290">
        <v>0</v>
      </c>
      <c r="I26" s="58">
        <f t="shared" si="0"/>
        <v>0</v>
      </c>
      <c r="J26" s="70">
        <v>0</v>
      </c>
      <c r="K26" s="60">
        <f t="shared" si="1"/>
        <v>0</v>
      </c>
      <c r="L26" s="44">
        <f t="shared" si="2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670">
        <v>0</v>
      </c>
      <c r="C27" s="684">
        <v>0</v>
      </c>
      <c r="D27" s="690">
        <v>0</v>
      </c>
      <c r="E27" s="686">
        <v>0</v>
      </c>
      <c r="F27" s="672">
        <v>0</v>
      </c>
      <c r="G27" s="687">
        <v>0</v>
      </c>
      <c r="H27" s="290">
        <v>0</v>
      </c>
      <c r="I27" s="58">
        <f t="shared" si="0"/>
        <v>0</v>
      </c>
      <c r="J27" s="70">
        <v>0</v>
      </c>
      <c r="K27" s="60">
        <f t="shared" si="1"/>
        <v>0</v>
      </c>
      <c r="L27" s="44">
        <f t="shared" si="2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670">
        <v>0</v>
      </c>
      <c r="C28" s="684">
        <v>0</v>
      </c>
      <c r="D28" s="690">
        <v>0</v>
      </c>
      <c r="E28" s="686">
        <v>0</v>
      </c>
      <c r="F28" s="672">
        <v>0</v>
      </c>
      <c r="G28" s="687">
        <v>0</v>
      </c>
      <c r="H28" s="290">
        <v>0</v>
      </c>
      <c r="I28" s="58">
        <f t="shared" si="0"/>
        <v>0</v>
      </c>
      <c r="J28" s="70">
        <v>0</v>
      </c>
      <c r="K28" s="60">
        <f t="shared" si="1"/>
        <v>0</v>
      </c>
      <c r="L28" s="44">
        <f>J28+H28</f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670">
        <v>0</v>
      </c>
      <c r="C29" s="684">
        <v>0</v>
      </c>
      <c r="D29" s="690">
        <v>0</v>
      </c>
      <c r="E29" s="686">
        <v>0</v>
      </c>
      <c r="F29" s="672">
        <v>0</v>
      </c>
      <c r="G29" s="687">
        <v>0</v>
      </c>
      <c r="H29" s="290">
        <v>0</v>
      </c>
      <c r="I29" s="58">
        <f t="shared" si="0"/>
        <v>0</v>
      </c>
      <c r="J29" s="70">
        <v>0</v>
      </c>
      <c r="K29" s="60">
        <f t="shared" si="1"/>
        <v>0</v>
      </c>
      <c r="L29" s="44">
        <f>J29+H29</f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732">
        <v>0</v>
      </c>
      <c r="C30" s="684">
        <v>0</v>
      </c>
      <c r="D30" s="733">
        <v>0</v>
      </c>
      <c r="E30" s="686">
        <v>0</v>
      </c>
      <c r="F30" s="672">
        <v>0</v>
      </c>
      <c r="G30" s="687">
        <v>0</v>
      </c>
      <c r="H30" s="290">
        <v>0</v>
      </c>
      <c r="I30" s="58">
        <f t="shared" si="0"/>
        <v>0</v>
      </c>
      <c r="J30" s="70">
        <v>0</v>
      </c>
      <c r="K30" s="60">
        <f t="shared" si="1"/>
        <v>0</v>
      </c>
      <c r="L30" s="44">
        <f t="shared" ref="L30:L33" si="3">J30+H30</f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732">
        <v>0</v>
      </c>
      <c r="C31" s="684">
        <v>0</v>
      </c>
      <c r="D31" s="733">
        <v>0</v>
      </c>
      <c r="E31" s="686">
        <v>0</v>
      </c>
      <c r="F31" s="672">
        <v>0</v>
      </c>
      <c r="G31" s="687">
        <v>0</v>
      </c>
      <c r="H31" s="290">
        <v>0</v>
      </c>
      <c r="I31" s="58">
        <f t="shared" si="0"/>
        <v>0</v>
      </c>
      <c r="J31" s="70">
        <v>0</v>
      </c>
      <c r="K31" s="60">
        <f t="shared" si="1"/>
        <v>0</v>
      </c>
      <c r="L31" s="44">
        <f t="shared" si="3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732">
        <v>0</v>
      </c>
      <c r="C32" s="684">
        <v>0</v>
      </c>
      <c r="D32" s="733">
        <v>0</v>
      </c>
      <c r="E32" s="686">
        <v>0</v>
      </c>
      <c r="F32" s="672">
        <v>0</v>
      </c>
      <c r="G32" s="687">
        <v>0</v>
      </c>
      <c r="H32" s="290">
        <v>0</v>
      </c>
      <c r="I32" s="58">
        <f t="shared" si="0"/>
        <v>0</v>
      </c>
      <c r="J32" s="70">
        <v>0</v>
      </c>
      <c r="K32" s="60">
        <f t="shared" si="1"/>
        <v>0</v>
      </c>
      <c r="L32" s="44">
        <f t="shared" si="3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732">
        <v>0</v>
      </c>
      <c r="C33" s="684">
        <v>0</v>
      </c>
      <c r="D33" s="733">
        <v>0</v>
      </c>
      <c r="E33" s="686">
        <v>0</v>
      </c>
      <c r="F33" s="672">
        <v>0</v>
      </c>
      <c r="G33" s="687">
        <v>0</v>
      </c>
      <c r="H33" s="290">
        <v>0</v>
      </c>
      <c r="I33" s="58">
        <f t="shared" si="0"/>
        <v>0</v>
      </c>
      <c r="J33" s="70">
        <v>0</v>
      </c>
      <c r="K33" s="60">
        <f t="shared" si="1"/>
        <v>0</v>
      </c>
      <c r="L33" s="44">
        <f t="shared" si="3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670">
        <v>977910</v>
      </c>
      <c r="C34" s="684">
        <v>1</v>
      </c>
      <c r="D34" s="690">
        <v>0</v>
      </c>
      <c r="E34" s="686">
        <v>0</v>
      </c>
      <c r="F34" s="672">
        <v>977910</v>
      </c>
      <c r="G34" s="687">
        <v>9.3889515089952136E-2</v>
      </c>
      <c r="H34" s="290">
        <v>0</v>
      </c>
      <c r="I34" s="58">
        <f t="shared" si="0"/>
        <v>0</v>
      </c>
      <c r="J34" s="70">
        <v>0</v>
      </c>
      <c r="K34" s="60">
        <f t="shared" si="1"/>
        <v>0</v>
      </c>
      <c r="L34" s="44">
        <f>J34+H34</f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694"/>
      <c r="C35" s="689" t="s">
        <v>4</v>
      </c>
      <c r="D35" s="690"/>
      <c r="E35" s="691" t="s">
        <v>4</v>
      </c>
      <c r="F35" s="672"/>
      <c r="G35" s="692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670">
        <v>0</v>
      </c>
      <c r="C36" s="684">
        <v>0</v>
      </c>
      <c r="D36" s="690">
        <v>0</v>
      </c>
      <c r="E36" s="686">
        <v>0</v>
      </c>
      <c r="F36" s="672">
        <v>0</v>
      </c>
      <c r="G36" s="687">
        <v>0</v>
      </c>
      <c r="H36" s="290">
        <v>0</v>
      </c>
      <c r="I36" s="58">
        <f t="shared" ref="I36" si="4"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 t="shared" ref="L36" si="5"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694"/>
      <c r="C37" s="689" t="s">
        <v>4</v>
      </c>
      <c r="D37" s="690"/>
      <c r="E37" s="691" t="s">
        <v>4</v>
      </c>
      <c r="F37" s="672"/>
      <c r="G37" s="692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695">
        <v>0</v>
      </c>
      <c r="C38" s="684">
        <v>0</v>
      </c>
      <c r="D38" s="696">
        <v>0</v>
      </c>
      <c r="E38" s="686">
        <v>0</v>
      </c>
      <c r="F38" s="697">
        <v>0</v>
      </c>
      <c r="G38" s="687">
        <v>0</v>
      </c>
      <c r="H38" s="294">
        <v>0</v>
      </c>
      <c r="I38" s="58">
        <f t="shared" ref="I38:I40" si="6"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 t="shared" ref="L38:L39" si="7"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695"/>
      <c r="C39" s="684" t="s">
        <v>11</v>
      </c>
      <c r="D39" s="696"/>
      <c r="E39" s="686" t="s">
        <v>11</v>
      </c>
      <c r="F39" s="672">
        <v>0</v>
      </c>
      <c r="G39" s="687">
        <v>0</v>
      </c>
      <c r="H39" s="294"/>
      <c r="I39" s="58" t="str">
        <f t="shared" si="6"/>
        <v xml:space="preserve">  </v>
      </c>
      <c r="J39" s="78"/>
      <c r="K39" s="60" t="str">
        <f>IF(ISBLANK(J39),"  ",IF(L39&gt;0,J39/L39,IF(J39&gt;0,1,0)))</f>
        <v xml:space="preserve">  </v>
      </c>
      <c r="L39" s="44">
        <f t="shared" si="7"/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698">
        <v>2376091</v>
      </c>
      <c r="C40" s="699">
        <v>1</v>
      </c>
      <c r="D40" s="698">
        <v>0</v>
      </c>
      <c r="E40" s="700">
        <v>0</v>
      </c>
      <c r="F40" s="698">
        <v>2376091</v>
      </c>
      <c r="G40" s="701">
        <v>0.22812941047703719</v>
      </c>
      <c r="H40" s="295">
        <v>2376008</v>
      </c>
      <c r="I40" s="81">
        <f t="shared" si="6"/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2376008</v>
      </c>
      <c r="M40" s="83">
        <f>IF(ISBLANK(L40),"  ",IF(L76&gt;0,L40/L76,IF(L40&gt;0,1,0)))</f>
        <v>0.199905179975054</v>
      </c>
      <c r="N40" s="269"/>
    </row>
    <row r="41" spans="1:14" s="266" customFormat="1" ht="45" x14ac:dyDescent="0.6">
      <c r="A41" s="296" t="s">
        <v>39</v>
      </c>
      <c r="B41" s="688"/>
      <c r="C41" s="689" t="s">
        <v>4</v>
      </c>
      <c r="D41" s="690"/>
      <c r="E41" s="691" t="s">
        <v>4</v>
      </c>
      <c r="F41" s="672"/>
      <c r="G41" s="692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674">
        <v>0</v>
      </c>
      <c r="C42" s="679">
        <v>0</v>
      </c>
      <c r="D42" s="702">
        <v>0</v>
      </c>
      <c r="E42" s="681">
        <v>0</v>
      </c>
      <c r="F42" s="676">
        <v>0</v>
      </c>
      <c r="G42" s="683" t="e">
        <v>#DIV/0!</v>
      </c>
      <c r="H42" s="291">
        <v>0</v>
      </c>
      <c r="I42" s="52">
        <f t="shared" ref="I42:I48" si="8">IF(ISBLANK(H42),"  ",IF(L42&gt;0,H42/L42,IF(H42&gt;0,1,0)))</f>
        <v>0</v>
      </c>
      <c r="J42" s="88">
        <v>0</v>
      </c>
      <c r="K42" s="54">
        <f t="shared" ref="K42:K48" si="9">IF(ISBLANK(J42),"  ",IF(L42&gt;0,J42/L42,IF(J42&gt;0,1,0)))</f>
        <v>0</v>
      </c>
      <c r="L42" s="48">
        <f>J42+H42</f>
        <v>0</v>
      </c>
      <c r="M42" s="62">
        <f>IF(ISBLANK(L42),"  ",IF(J75&gt;0,L42/J75,IF(L42&gt;0,1,0)))</f>
        <v>0</v>
      </c>
      <c r="N42" s="286"/>
    </row>
    <row r="43" spans="1:14" s="266" customFormat="1" ht="44.25" x14ac:dyDescent="0.55000000000000004">
      <c r="A43" s="297" t="s">
        <v>41</v>
      </c>
      <c r="B43" s="670">
        <v>0</v>
      </c>
      <c r="C43" s="684">
        <v>0</v>
      </c>
      <c r="D43" s="690">
        <v>0</v>
      </c>
      <c r="E43" s="686">
        <v>0</v>
      </c>
      <c r="F43" s="672">
        <v>0</v>
      </c>
      <c r="G43" s="687">
        <v>0</v>
      </c>
      <c r="H43" s="290">
        <v>0</v>
      </c>
      <c r="I43" s="58">
        <f t="shared" si="8"/>
        <v>0</v>
      </c>
      <c r="J43" s="70">
        <v>0</v>
      </c>
      <c r="K43" s="60">
        <f t="shared" si="9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670">
        <v>0</v>
      </c>
      <c r="C44" s="684">
        <v>0</v>
      </c>
      <c r="D44" s="690">
        <v>0</v>
      </c>
      <c r="E44" s="686">
        <v>0</v>
      </c>
      <c r="F44" s="697">
        <v>0</v>
      </c>
      <c r="G44" s="687">
        <v>0</v>
      </c>
      <c r="H44" s="290">
        <v>0</v>
      </c>
      <c r="I44" s="58">
        <f t="shared" si="8"/>
        <v>0</v>
      </c>
      <c r="J44" s="70">
        <v>0</v>
      </c>
      <c r="K44" s="60">
        <f t="shared" si="9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670">
        <v>0</v>
      </c>
      <c r="C45" s="684">
        <v>0</v>
      </c>
      <c r="D45" s="690">
        <v>0</v>
      </c>
      <c r="E45" s="686">
        <v>0</v>
      </c>
      <c r="F45" s="697">
        <v>0</v>
      </c>
      <c r="G45" s="687">
        <v>0</v>
      </c>
      <c r="H45" s="290">
        <v>0</v>
      </c>
      <c r="I45" s="58">
        <f t="shared" si="8"/>
        <v>0</v>
      </c>
      <c r="J45" s="70">
        <v>0</v>
      </c>
      <c r="K45" s="60">
        <f t="shared" si="9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670">
        <v>233159</v>
      </c>
      <c r="C46" s="684">
        <v>1</v>
      </c>
      <c r="D46" s="690">
        <v>0</v>
      </c>
      <c r="E46" s="686">
        <v>0</v>
      </c>
      <c r="F46" s="697">
        <v>233159</v>
      </c>
      <c r="G46" s="687">
        <v>2.2385685235715096E-2</v>
      </c>
      <c r="H46" s="290">
        <v>375000</v>
      </c>
      <c r="I46" s="58">
        <f t="shared" si="8"/>
        <v>1</v>
      </c>
      <c r="J46" s="70">
        <v>0</v>
      </c>
      <c r="K46" s="60">
        <f t="shared" si="9"/>
        <v>0</v>
      </c>
      <c r="L46" s="79">
        <f>J46+H46</f>
        <v>375000</v>
      </c>
      <c r="M46" s="62">
        <f>IF(ISBLANK(L46),"  ",IF(L76&gt;0,L46/L76,IF(L46&gt;0,1,0)))</f>
        <v>3.1550585053015501E-2</v>
      </c>
      <c r="N46" s="286"/>
    </row>
    <row r="47" spans="1:14" s="268" customFormat="1" ht="45" x14ac:dyDescent="0.6">
      <c r="A47" s="296" t="s">
        <v>45</v>
      </c>
      <c r="B47" s="703">
        <v>233159</v>
      </c>
      <c r="C47" s="699">
        <v>1</v>
      </c>
      <c r="D47" s="704">
        <v>0</v>
      </c>
      <c r="E47" s="700">
        <v>0</v>
      </c>
      <c r="F47" s="705">
        <v>233159</v>
      </c>
      <c r="G47" s="701">
        <v>2.2385685235715096E-2</v>
      </c>
      <c r="H47" s="298">
        <v>375000</v>
      </c>
      <c r="I47" s="81">
        <f t="shared" si="8"/>
        <v>1</v>
      </c>
      <c r="J47" s="92">
        <v>0</v>
      </c>
      <c r="K47" s="84">
        <f t="shared" si="9"/>
        <v>0</v>
      </c>
      <c r="L47" s="93">
        <f>L46+L45+L44+L43+L42</f>
        <v>375000</v>
      </c>
      <c r="M47" s="83">
        <f>IF(ISBLANK(L47),"  ",IF(L76&gt;0,L47/L76,IF(L47&gt;0,1,0)))</f>
        <v>3.1550585053015501E-2</v>
      </c>
      <c r="N47" s="269"/>
    </row>
    <row r="48" spans="1:14" s="268" customFormat="1" ht="45" x14ac:dyDescent="0.6">
      <c r="A48" s="299" t="s">
        <v>46</v>
      </c>
      <c r="B48" s="706">
        <v>0</v>
      </c>
      <c r="C48" s="699">
        <v>0</v>
      </c>
      <c r="D48" s="706">
        <v>0</v>
      </c>
      <c r="E48" s="700">
        <v>0</v>
      </c>
      <c r="F48" s="708">
        <v>0</v>
      </c>
      <c r="G48" s="701">
        <v>0</v>
      </c>
      <c r="H48" s="95">
        <v>0</v>
      </c>
      <c r="I48" s="81">
        <f t="shared" si="8"/>
        <v>0</v>
      </c>
      <c r="J48" s="95">
        <v>0</v>
      </c>
      <c r="K48" s="84">
        <f t="shared" si="9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709"/>
      <c r="C49" s="710" t="s">
        <v>4</v>
      </c>
      <c r="D49" s="685"/>
      <c r="E49" s="711" t="s">
        <v>4</v>
      </c>
      <c r="F49" s="676"/>
      <c r="G49" s="712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709">
        <v>0</v>
      </c>
      <c r="C50" s="679">
        <v>0</v>
      </c>
      <c r="D50" s="685">
        <v>0</v>
      </c>
      <c r="E50" s="681">
        <v>0</v>
      </c>
      <c r="F50" s="713">
        <v>0</v>
      </c>
      <c r="G50" s="683">
        <v>0</v>
      </c>
      <c r="H50" s="98">
        <v>0</v>
      </c>
      <c r="I50" s="52">
        <f t="shared" ref="I50:I67" si="10">IF(ISBLANK(H50),"  ",IF(L50&gt;0,H50/L50,IF(H50&gt;0,1,0)))</f>
        <v>0</v>
      </c>
      <c r="J50" s="59">
        <v>0</v>
      </c>
      <c r="K50" s="54">
        <f t="shared" ref="K50:K67" si="11">IF(ISBLANK(J50),"  ",IF(L50&gt;0,J50/L50,IF(J50&gt;0,1,0)))</f>
        <v>0</v>
      </c>
      <c r="L50" s="102">
        <f t="shared" ref="L50:L66" si="12">J50+H50</f>
        <v>0</v>
      </c>
      <c r="M50" s="56">
        <f>IF(ISBLANK(L50),"  ",IF(L76&gt;0,L50/L76,IF(L50&gt;0,1,0)))</f>
        <v>0</v>
      </c>
      <c r="N50" s="286"/>
    </row>
    <row r="51" spans="1:14" s="266" customFormat="1" ht="44.25" x14ac:dyDescent="0.55000000000000004">
      <c r="A51" s="289" t="s">
        <v>49</v>
      </c>
      <c r="B51" s="688">
        <v>0</v>
      </c>
      <c r="C51" s="684">
        <v>0</v>
      </c>
      <c r="D51" s="690">
        <v>0</v>
      </c>
      <c r="E51" s="686">
        <v>0</v>
      </c>
      <c r="F51" s="714">
        <v>0</v>
      </c>
      <c r="G51" s="687">
        <v>0</v>
      </c>
      <c r="H51" s="292">
        <v>0</v>
      </c>
      <c r="I51" s="58">
        <f t="shared" si="10"/>
        <v>0</v>
      </c>
      <c r="J51" s="70">
        <v>0</v>
      </c>
      <c r="K51" s="60">
        <f t="shared" si="11"/>
        <v>0</v>
      </c>
      <c r="L51" s="103">
        <f t="shared" si="12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715">
        <v>0</v>
      </c>
      <c r="C52" s="684">
        <v>0</v>
      </c>
      <c r="D52" s="716">
        <v>0</v>
      </c>
      <c r="E52" s="686">
        <v>0</v>
      </c>
      <c r="F52" s="717">
        <v>0</v>
      </c>
      <c r="G52" s="687">
        <v>0</v>
      </c>
      <c r="H52" s="105">
        <v>0</v>
      </c>
      <c r="I52" s="58">
        <f t="shared" si="10"/>
        <v>0</v>
      </c>
      <c r="J52" s="106">
        <v>0</v>
      </c>
      <c r="K52" s="60">
        <f t="shared" si="11"/>
        <v>0</v>
      </c>
      <c r="L52" s="107">
        <f t="shared" si="12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715">
        <v>0</v>
      </c>
      <c r="C53" s="684">
        <v>0</v>
      </c>
      <c r="D53" s="716">
        <v>0</v>
      </c>
      <c r="E53" s="686">
        <v>0</v>
      </c>
      <c r="F53" s="717">
        <v>0</v>
      </c>
      <c r="G53" s="687">
        <v>0</v>
      </c>
      <c r="H53" s="105">
        <v>0</v>
      </c>
      <c r="I53" s="58">
        <f t="shared" si="10"/>
        <v>0</v>
      </c>
      <c r="J53" s="106">
        <v>0</v>
      </c>
      <c r="K53" s="60">
        <f t="shared" si="11"/>
        <v>0</v>
      </c>
      <c r="L53" s="107">
        <f t="shared" si="12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715">
        <v>0</v>
      </c>
      <c r="C54" s="684">
        <v>0</v>
      </c>
      <c r="D54" s="716">
        <v>0</v>
      </c>
      <c r="E54" s="686">
        <v>0</v>
      </c>
      <c r="F54" s="717">
        <v>0</v>
      </c>
      <c r="G54" s="687">
        <v>0</v>
      </c>
      <c r="H54" s="105">
        <v>0</v>
      </c>
      <c r="I54" s="58">
        <f t="shared" si="10"/>
        <v>0</v>
      </c>
      <c r="J54" s="106">
        <v>0</v>
      </c>
      <c r="K54" s="60">
        <f t="shared" si="11"/>
        <v>0</v>
      </c>
      <c r="L54" s="107">
        <f t="shared" si="12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688">
        <v>0</v>
      </c>
      <c r="C55" s="684">
        <v>0</v>
      </c>
      <c r="D55" s="690">
        <v>0</v>
      </c>
      <c r="E55" s="686">
        <v>0</v>
      </c>
      <c r="F55" s="714">
        <v>0</v>
      </c>
      <c r="G55" s="687">
        <v>0</v>
      </c>
      <c r="H55" s="292">
        <v>0</v>
      </c>
      <c r="I55" s="58">
        <f t="shared" si="10"/>
        <v>0</v>
      </c>
      <c r="J55" s="70">
        <v>0</v>
      </c>
      <c r="K55" s="60">
        <f t="shared" si="11"/>
        <v>0</v>
      </c>
      <c r="L55" s="103">
        <f t="shared" si="12"/>
        <v>0</v>
      </c>
      <c r="M55" s="62">
        <f>IF(ISBLANK(L55),"  ",IF(L76&gt;0,L55/L76,IF(L55&gt;0,1,0)))</f>
        <v>0</v>
      </c>
      <c r="N55" s="286"/>
    </row>
    <row r="56" spans="1:14" s="268" customFormat="1" ht="45" x14ac:dyDescent="0.6">
      <c r="A56" s="299" t="s">
        <v>54</v>
      </c>
      <c r="B56" s="718">
        <v>0</v>
      </c>
      <c r="C56" s="699">
        <v>0</v>
      </c>
      <c r="D56" s="704">
        <v>0</v>
      </c>
      <c r="E56" s="700">
        <v>0</v>
      </c>
      <c r="F56" s="719">
        <v>0</v>
      </c>
      <c r="G56" s="701">
        <v>0</v>
      </c>
      <c r="H56" s="300">
        <v>0</v>
      </c>
      <c r="I56" s="81">
        <f t="shared" si="10"/>
        <v>0</v>
      </c>
      <c r="J56" s="92">
        <v>0</v>
      </c>
      <c r="K56" s="84">
        <f t="shared" si="11"/>
        <v>0</v>
      </c>
      <c r="L56" s="103">
        <f t="shared" si="12"/>
        <v>0</v>
      </c>
      <c r="M56" s="83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720">
        <v>0</v>
      </c>
      <c r="C57" s="684">
        <v>0</v>
      </c>
      <c r="D57" s="721">
        <v>0</v>
      </c>
      <c r="E57" s="686">
        <v>0</v>
      </c>
      <c r="F57" s="722">
        <v>0</v>
      </c>
      <c r="G57" s="687">
        <v>0</v>
      </c>
      <c r="H57" s="109">
        <v>0</v>
      </c>
      <c r="I57" s="58">
        <f t="shared" si="10"/>
        <v>0</v>
      </c>
      <c r="J57" s="110">
        <v>0</v>
      </c>
      <c r="K57" s="60">
        <f t="shared" si="11"/>
        <v>0</v>
      </c>
      <c r="L57" s="111">
        <f t="shared" si="12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670">
        <v>0</v>
      </c>
      <c r="C58" s="684">
        <v>0</v>
      </c>
      <c r="D58" s="690">
        <v>0</v>
      </c>
      <c r="E58" s="686">
        <v>0</v>
      </c>
      <c r="F58" s="672">
        <v>0</v>
      </c>
      <c r="G58" s="687">
        <v>0</v>
      </c>
      <c r="H58" s="290">
        <v>0</v>
      </c>
      <c r="I58" s="58">
        <f t="shared" si="10"/>
        <v>0</v>
      </c>
      <c r="J58" s="70">
        <v>0</v>
      </c>
      <c r="K58" s="60">
        <f t="shared" si="11"/>
        <v>0</v>
      </c>
      <c r="L58" s="44">
        <f t="shared" si="12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670">
        <v>0</v>
      </c>
      <c r="C59" s="684">
        <v>0</v>
      </c>
      <c r="D59" s="690">
        <v>0</v>
      </c>
      <c r="E59" s="686">
        <v>0</v>
      </c>
      <c r="F59" s="672">
        <v>0</v>
      </c>
      <c r="G59" s="687">
        <v>0</v>
      </c>
      <c r="H59" s="290">
        <v>0</v>
      </c>
      <c r="I59" s="58">
        <f t="shared" si="10"/>
        <v>0</v>
      </c>
      <c r="J59" s="70">
        <v>0</v>
      </c>
      <c r="K59" s="60">
        <f t="shared" si="11"/>
        <v>0</v>
      </c>
      <c r="L59" s="44">
        <f t="shared" si="12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695">
        <v>0</v>
      </c>
      <c r="C60" s="684">
        <v>0</v>
      </c>
      <c r="D60" s="696">
        <v>0</v>
      </c>
      <c r="E60" s="686">
        <v>0</v>
      </c>
      <c r="F60" s="697">
        <v>0</v>
      </c>
      <c r="G60" s="687">
        <v>0</v>
      </c>
      <c r="H60" s="294">
        <v>0</v>
      </c>
      <c r="I60" s="58">
        <f t="shared" si="10"/>
        <v>0</v>
      </c>
      <c r="J60" s="78">
        <v>0</v>
      </c>
      <c r="K60" s="60">
        <f t="shared" si="11"/>
        <v>0</v>
      </c>
      <c r="L60" s="79">
        <f t="shared" si="12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670">
        <v>0</v>
      </c>
      <c r="C61" s="684">
        <v>0</v>
      </c>
      <c r="D61" s="690">
        <v>0</v>
      </c>
      <c r="E61" s="686">
        <v>0</v>
      </c>
      <c r="F61" s="672">
        <v>0</v>
      </c>
      <c r="G61" s="687">
        <v>0</v>
      </c>
      <c r="H61" s="290">
        <v>0</v>
      </c>
      <c r="I61" s="58">
        <f t="shared" si="10"/>
        <v>0</v>
      </c>
      <c r="J61" s="70">
        <v>0</v>
      </c>
      <c r="K61" s="60">
        <f t="shared" si="11"/>
        <v>0</v>
      </c>
      <c r="L61" s="44">
        <f t="shared" si="12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670">
        <v>0</v>
      </c>
      <c r="C62" s="684">
        <v>0</v>
      </c>
      <c r="D62" s="690">
        <v>0</v>
      </c>
      <c r="E62" s="686">
        <v>0</v>
      </c>
      <c r="F62" s="672">
        <v>0</v>
      </c>
      <c r="G62" s="687">
        <v>0</v>
      </c>
      <c r="H62" s="290">
        <v>0</v>
      </c>
      <c r="I62" s="58">
        <f t="shared" si="10"/>
        <v>0</v>
      </c>
      <c r="J62" s="70">
        <v>0</v>
      </c>
      <c r="K62" s="60">
        <f t="shared" si="11"/>
        <v>0</v>
      </c>
      <c r="L62" s="44">
        <f t="shared" si="12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670">
        <v>0</v>
      </c>
      <c r="C63" s="684">
        <v>0</v>
      </c>
      <c r="D63" s="690">
        <v>0</v>
      </c>
      <c r="E63" s="686">
        <v>0</v>
      </c>
      <c r="F63" s="672">
        <v>0</v>
      </c>
      <c r="G63" s="687">
        <v>0</v>
      </c>
      <c r="H63" s="290">
        <v>0</v>
      </c>
      <c r="I63" s="58">
        <f t="shared" si="10"/>
        <v>0</v>
      </c>
      <c r="J63" s="70">
        <v>0</v>
      </c>
      <c r="K63" s="60">
        <f t="shared" si="11"/>
        <v>0</v>
      </c>
      <c r="L63" s="44">
        <f t="shared" si="12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670">
        <v>0</v>
      </c>
      <c r="C64" s="684">
        <v>0</v>
      </c>
      <c r="D64" s="690">
        <v>0</v>
      </c>
      <c r="E64" s="686">
        <v>0</v>
      </c>
      <c r="F64" s="672">
        <v>0</v>
      </c>
      <c r="G64" s="687">
        <v>0</v>
      </c>
      <c r="H64" s="290">
        <v>0</v>
      </c>
      <c r="I64" s="58">
        <f t="shared" si="10"/>
        <v>0</v>
      </c>
      <c r="J64" s="70">
        <v>0</v>
      </c>
      <c r="K64" s="60">
        <f t="shared" si="11"/>
        <v>0</v>
      </c>
      <c r="L64" s="44">
        <f t="shared" si="12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670">
        <v>0</v>
      </c>
      <c r="C65" s="684">
        <v>0</v>
      </c>
      <c r="D65" s="690">
        <v>0</v>
      </c>
      <c r="E65" s="686">
        <v>0</v>
      </c>
      <c r="F65" s="672">
        <v>0</v>
      </c>
      <c r="G65" s="687">
        <v>0</v>
      </c>
      <c r="H65" s="290">
        <v>0</v>
      </c>
      <c r="I65" s="58">
        <f t="shared" si="10"/>
        <v>0</v>
      </c>
      <c r="J65" s="70">
        <v>0</v>
      </c>
      <c r="K65" s="60">
        <f t="shared" si="11"/>
        <v>0</v>
      </c>
      <c r="L65" s="44">
        <f t="shared" si="12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670">
        <v>5055531</v>
      </c>
      <c r="C66" s="684">
        <v>1</v>
      </c>
      <c r="D66" s="690">
        <v>0</v>
      </c>
      <c r="E66" s="686">
        <v>0</v>
      </c>
      <c r="F66" s="672">
        <v>5055531</v>
      </c>
      <c r="G66" s="687">
        <v>0.48538347507666429</v>
      </c>
      <c r="H66" s="290">
        <v>5100000</v>
      </c>
      <c r="I66" s="58">
        <f t="shared" si="10"/>
        <v>1</v>
      </c>
      <c r="J66" s="70">
        <v>0</v>
      </c>
      <c r="K66" s="60">
        <f t="shared" si="11"/>
        <v>0</v>
      </c>
      <c r="L66" s="44">
        <f t="shared" si="12"/>
        <v>5100000</v>
      </c>
      <c r="M66" s="62">
        <f>IF(ISBLANK(L66),"  ",IF(L76&gt;0,L66/L76,IF(L66&gt;0,1,0)))</f>
        <v>0.4290879567210108</v>
      </c>
      <c r="N66" s="286"/>
    </row>
    <row r="67" spans="1:14" s="268" customFormat="1" ht="45" x14ac:dyDescent="0.6">
      <c r="A67" s="301" t="s">
        <v>65</v>
      </c>
      <c r="B67" s="703">
        <v>5055531</v>
      </c>
      <c r="C67" s="699">
        <v>1</v>
      </c>
      <c r="D67" s="704">
        <v>0</v>
      </c>
      <c r="E67" s="700">
        <v>0</v>
      </c>
      <c r="F67" s="703">
        <v>5055531</v>
      </c>
      <c r="G67" s="701">
        <v>0.48538347507666429</v>
      </c>
      <c r="H67" s="298">
        <v>5100000</v>
      </c>
      <c r="I67" s="81">
        <f t="shared" si="10"/>
        <v>1</v>
      </c>
      <c r="J67" s="92">
        <v>0</v>
      </c>
      <c r="K67" s="84">
        <f t="shared" si="11"/>
        <v>0</v>
      </c>
      <c r="L67" s="298">
        <f>L66+L65+L64+L63+L62+L61+L60+L59+L58+L57+L56</f>
        <v>5100000</v>
      </c>
      <c r="M67" s="83">
        <f>IF(ISBLANK(L67),"  ",IF(L76&gt;0,L67/L76,IF(L67&gt;0,1,0)))</f>
        <v>0.4290879567210108</v>
      </c>
      <c r="N67" s="269"/>
    </row>
    <row r="68" spans="1:14" s="266" customFormat="1" ht="45" x14ac:dyDescent="0.6">
      <c r="A68" s="282" t="s">
        <v>66</v>
      </c>
      <c r="B68" s="688"/>
      <c r="C68" s="689" t="s">
        <v>4</v>
      </c>
      <c r="D68" s="690"/>
      <c r="E68" s="691" t="s">
        <v>4</v>
      </c>
      <c r="F68" s="672"/>
      <c r="G68" s="692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651">
        <v>0</v>
      </c>
      <c r="C69" s="679">
        <v>0</v>
      </c>
      <c r="D69" s="685">
        <v>0</v>
      </c>
      <c r="E69" s="681">
        <v>0</v>
      </c>
      <c r="F69" s="693">
        <v>0</v>
      </c>
      <c r="G69" s="683">
        <v>0</v>
      </c>
      <c r="H69" s="273">
        <v>0</v>
      </c>
      <c r="I69" s="52">
        <f t="shared" ref="I69:I70" si="13"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670">
        <v>0</v>
      </c>
      <c r="C70" s="684">
        <v>0</v>
      </c>
      <c r="D70" s="690">
        <v>0</v>
      </c>
      <c r="E70" s="686">
        <v>0</v>
      </c>
      <c r="F70" s="672">
        <v>0</v>
      </c>
      <c r="G70" s="687">
        <v>0</v>
      </c>
      <c r="H70" s="290">
        <v>0</v>
      </c>
      <c r="I70" s="58">
        <f t="shared" si="13"/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688"/>
      <c r="C71" s="689" t="s">
        <v>4</v>
      </c>
      <c r="D71" s="690"/>
      <c r="E71" s="691" t="s">
        <v>4</v>
      </c>
      <c r="F71" s="672"/>
      <c r="G71" s="692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651">
        <v>0</v>
      </c>
      <c r="C72" s="679">
        <v>0</v>
      </c>
      <c r="D72" s="685">
        <v>0</v>
      </c>
      <c r="E72" s="681">
        <v>0</v>
      </c>
      <c r="F72" s="693">
        <v>0</v>
      </c>
      <c r="G72" s="683">
        <v>0</v>
      </c>
      <c r="H72" s="273">
        <v>0</v>
      </c>
      <c r="I72" s="52">
        <f t="shared" ref="I72:I76" si="14"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670">
        <v>2750759</v>
      </c>
      <c r="C73" s="684">
        <v>1</v>
      </c>
      <c r="D73" s="690">
        <v>0</v>
      </c>
      <c r="E73" s="686">
        <v>0</v>
      </c>
      <c r="F73" s="672">
        <v>2750759</v>
      </c>
      <c r="G73" s="687">
        <v>0.26410142921058344</v>
      </c>
      <c r="H73" s="290">
        <v>4034667</v>
      </c>
      <c r="I73" s="58">
        <f t="shared" si="14"/>
        <v>1</v>
      </c>
      <c r="J73" s="70">
        <v>0</v>
      </c>
      <c r="K73" s="60">
        <f>IF(ISBLANK(J73),"  ",IF(L73&gt;0,J73/L73,IF(J73&gt;0,1,0)))</f>
        <v>0</v>
      </c>
      <c r="L73" s="44">
        <f>J73+H73</f>
        <v>4034667</v>
      </c>
      <c r="M73" s="62">
        <f>IF(ISBLANK(L73),"  ",IF(L76&gt;0,L73/L76,IF(L73&gt;0,1,0)))</f>
        <v>0.33945627825091967</v>
      </c>
    </row>
    <row r="74" spans="1:14" s="268" customFormat="1" ht="45" x14ac:dyDescent="0.6">
      <c r="A74" s="296" t="s">
        <v>72</v>
      </c>
      <c r="B74" s="723">
        <v>2750759</v>
      </c>
      <c r="C74" s="699">
        <v>1</v>
      </c>
      <c r="D74" s="707">
        <v>0</v>
      </c>
      <c r="E74" s="700">
        <v>0</v>
      </c>
      <c r="F74" s="719">
        <v>2750759</v>
      </c>
      <c r="G74" s="729">
        <v>0.26410142921058344</v>
      </c>
      <c r="H74" s="118">
        <v>4034667</v>
      </c>
      <c r="I74" s="81">
        <f t="shared" si="14"/>
        <v>1</v>
      </c>
      <c r="J74" s="96">
        <v>0</v>
      </c>
      <c r="K74" s="84">
        <f>IF(ISBLANK(J74),"  ",IF(L74&gt;0,J74/L74,IF(J74&gt;0,1,0)))</f>
        <v>0</v>
      </c>
      <c r="L74" s="119">
        <f>L73+L72+L71+L70+L69</f>
        <v>4034667</v>
      </c>
      <c r="M74" s="83">
        <f>IF(ISBLANK(L74),"  ",IF(L76&gt;0,L74/L76,IF(L74&gt;0,1,0)))</f>
        <v>0.33945627825091967</v>
      </c>
    </row>
    <row r="75" spans="1:14" s="268" customFormat="1" ht="45" x14ac:dyDescent="0.6">
      <c r="A75" s="296" t="s">
        <v>73</v>
      </c>
      <c r="B75" s="723">
        <v>0</v>
      </c>
      <c r="C75" s="700">
        <v>0</v>
      </c>
      <c r="D75" s="706">
        <v>0</v>
      </c>
      <c r="E75" s="700">
        <v>0</v>
      </c>
      <c r="F75" s="730">
        <v>0</v>
      </c>
      <c r="G75" s="701">
        <v>0</v>
      </c>
      <c r="H75" s="118">
        <v>0</v>
      </c>
      <c r="I75" s="84">
        <f t="shared" si="14"/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725">
        <v>10415540</v>
      </c>
      <c r="C76" s="726">
        <v>1</v>
      </c>
      <c r="D76" s="725">
        <v>0</v>
      </c>
      <c r="E76" s="727">
        <v>0</v>
      </c>
      <c r="F76" s="725">
        <v>10415540</v>
      </c>
      <c r="G76" s="728">
        <v>1</v>
      </c>
      <c r="H76" s="122">
        <v>11885675</v>
      </c>
      <c r="I76" s="123">
        <f t="shared" si="14"/>
        <v>1</v>
      </c>
      <c r="J76" s="122">
        <v>0</v>
      </c>
      <c r="K76" s="124">
        <f>IF(ISBLANK(J76),"  ",IF(L76&gt;0,J76/L76,IF(J76&gt;0,1,0)))</f>
        <v>0</v>
      </c>
      <c r="L76" s="122">
        <f>L74+L67+L47+L40+L48+L75</f>
        <v>11885675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44.25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32" sqref="B32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256" width="12.42578125" style="267"/>
    <col min="257" max="257" width="186.7109375" style="267" customWidth="1"/>
    <col min="258" max="258" width="56.42578125" style="267" customWidth="1"/>
    <col min="259" max="263" width="45.5703125" style="267" customWidth="1"/>
    <col min="264" max="264" width="54.7109375" style="267" customWidth="1"/>
    <col min="265" max="269" width="45.5703125" style="267" customWidth="1"/>
    <col min="270" max="512" width="12.42578125" style="267"/>
    <col min="513" max="513" width="186.7109375" style="267" customWidth="1"/>
    <col min="514" max="514" width="56.42578125" style="267" customWidth="1"/>
    <col min="515" max="519" width="45.5703125" style="267" customWidth="1"/>
    <col min="520" max="520" width="54.7109375" style="267" customWidth="1"/>
    <col min="521" max="525" width="45.5703125" style="267" customWidth="1"/>
    <col min="526" max="768" width="12.42578125" style="267"/>
    <col min="769" max="769" width="186.7109375" style="267" customWidth="1"/>
    <col min="770" max="770" width="56.42578125" style="267" customWidth="1"/>
    <col min="771" max="775" width="45.5703125" style="267" customWidth="1"/>
    <col min="776" max="776" width="54.7109375" style="267" customWidth="1"/>
    <col min="777" max="781" width="45.5703125" style="267" customWidth="1"/>
    <col min="782" max="1024" width="12.42578125" style="267"/>
    <col min="1025" max="1025" width="186.7109375" style="267" customWidth="1"/>
    <col min="1026" max="1026" width="56.42578125" style="267" customWidth="1"/>
    <col min="1027" max="1031" width="45.5703125" style="267" customWidth="1"/>
    <col min="1032" max="1032" width="54.7109375" style="267" customWidth="1"/>
    <col min="1033" max="1037" width="45.5703125" style="267" customWidth="1"/>
    <col min="1038" max="1280" width="12.42578125" style="267"/>
    <col min="1281" max="1281" width="186.7109375" style="267" customWidth="1"/>
    <col min="1282" max="1282" width="56.42578125" style="267" customWidth="1"/>
    <col min="1283" max="1287" width="45.5703125" style="267" customWidth="1"/>
    <col min="1288" max="1288" width="54.7109375" style="267" customWidth="1"/>
    <col min="1289" max="1293" width="45.5703125" style="267" customWidth="1"/>
    <col min="1294" max="1536" width="12.42578125" style="267"/>
    <col min="1537" max="1537" width="186.7109375" style="267" customWidth="1"/>
    <col min="1538" max="1538" width="56.42578125" style="267" customWidth="1"/>
    <col min="1539" max="1543" width="45.5703125" style="267" customWidth="1"/>
    <col min="1544" max="1544" width="54.7109375" style="267" customWidth="1"/>
    <col min="1545" max="1549" width="45.5703125" style="267" customWidth="1"/>
    <col min="1550" max="1792" width="12.42578125" style="267"/>
    <col min="1793" max="1793" width="186.7109375" style="267" customWidth="1"/>
    <col min="1794" max="1794" width="56.42578125" style="267" customWidth="1"/>
    <col min="1795" max="1799" width="45.5703125" style="267" customWidth="1"/>
    <col min="1800" max="1800" width="54.7109375" style="267" customWidth="1"/>
    <col min="1801" max="1805" width="45.5703125" style="267" customWidth="1"/>
    <col min="1806" max="2048" width="12.42578125" style="267"/>
    <col min="2049" max="2049" width="186.7109375" style="267" customWidth="1"/>
    <col min="2050" max="2050" width="56.42578125" style="267" customWidth="1"/>
    <col min="2051" max="2055" width="45.5703125" style="267" customWidth="1"/>
    <col min="2056" max="2056" width="54.7109375" style="267" customWidth="1"/>
    <col min="2057" max="2061" width="45.5703125" style="267" customWidth="1"/>
    <col min="2062" max="2304" width="12.42578125" style="267"/>
    <col min="2305" max="2305" width="186.7109375" style="267" customWidth="1"/>
    <col min="2306" max="2306" width="56.42578125" style="267" customWidth="1"/>
    <col min="2307" max="2311" width="45.5703125" style="267" customWidth="1"/>
    <col min="2312" max="2312" width="54.7109375" style="267" customWidth="1"/>
    <col min="2313" max="2317" width="45.5703125" style="267" customWidth="1"/>
    <col min="2318" max="2560" width="12.42578125" style="267"/>
    <col min="2561" max="2561" width="186.7109375" style="267" customWidth="1"/>
    <col min="2562" max="2562" width="56.42578125" style="267" customWidth="1"/>
    <col min="2563" max="2567" width="45.5703125" style="267" customWidth="1"/>
    <col min="2568" max="2568" width="54.7109375" style="267" customWidth="1"/>
    <col min="2569" max="2573" width="45.5703125" style="267" customWidth="1"/>
    <col min="2574" max="2816" width="12.42578125" style="267"/>
    <col min="2817" max="2817" width="186.7109375" style="267" customWidth="1"/>
    <col min="2818" max="2818" width="56.42578125" style="267" customWidth="1"/>
    <col min="2819" max="2823" width="45.5703125" style="267" customWidth="1"/>
    <col min="2824" max="2824" width="54.7109375" style="267" customWidth="1"/>
    <col min="2825" max="2829" width="45.5703125" style="267" customWidth="1"/>
    <col min="2830" max="3072" width="12.42578125" style="267"/>
    <col min="3073" max="3073" width="186.7109375" style="267" customWidth="1"/>
    <col min="3074" max="3074" width="56.42578125" style="267" customWidth="1"/>
    <col min="3075" max="3079" width="45.5703125" style="267" customWidth="1"/>
    <col min="3080" max="3080" width="54.7109375" style="267" customWidth="1"/>
    <col min="3081" max="3085" width="45.5703125" style="267" customWidth="1"/>
    <col min="3086" max="3328" width="12.42578125" style="267"/>
    <col min="3329" max="3329" width="186.7109375" style="267" customWidth="1"/>
    <col min="3330" max="3330" width="56.42578125" style="267" customWidth="1"/>
    <col min="3331" max="3335" width="45.5703125" style="267" customWidth="1"/>
    <col min="3336" max="3336" width="54.7109375" style="267" customWidth="1"/>
    <col min="3337" max="3341" width="45.5703125" style="267" customWidth="1"/>
    <col min="3342" max="3584" width="12.42578125" style="267"/>
    <col min="3585" max="3585" width="186.7109375" style="267" customWidth="1"/>
    <col min="3586" max="3586" width="56.42578125" style="267" customWidth="1"/>
    <col min="3587" max="3591" width="45.5703125" style="267" customWidth="1"/>
    <col min="3592" max="3592" width="54.7109375" style="267" customWidth="1"/>
    <col min="3593" max="3597" width="45.5703125" style="267" customWidth="1"/>
    <col min="3598" max="3840" width="12.42578125" style="267"/>
    <col min="3841" max="3841" width="186.7109375" style="267" customWidth="1"/>
    <col min="3842" max="3842" width="56.42578125" style="267" customWidth="1"/>
    <col min="3843" max="3847" width="45.5703125" style="267" customWidth="1"/>
    <col min="3848" max="3848" width="54.7109375" style="267" customWidth="1"/>
    <col min="3849" max="3853" width="45.5703125" style="267" customWidth="1"/>
    <col min="3854" max="4096" width="12.42578125" style="267"/>
    <col min="4097" max="4097" width="186.7109375" style="267" customWidth="1"/>
    <col min="4098" max="4098" width="56.42578125" style="267" customWidth="1"/>
    <col min="4099" max="4103" width="45.5703125" style="267" customWidth="1"/>
    <col min="4104" max="4104" width="54.7109375" style="267" customWidth="1"/>
    <col min="4105" max="4109" width="45.5703125" style="267" customWidth="1"/>
    <col min="4110" max="4352" width="12.42578125" style="267"/>
    <col min="4353" max="4353" width="186.7109375" style="267" customWidth="1"/>
    <col min="4354" max="4354" width="56.42578125" style="267" customWidth="1"/>
    <col min="4355" max="4359" width="45.5703125" style="267" customWidth="1"/>
    <col min="4360" max="4360" width="54.7109375" style="267" customWidth="1"/>
    <col min="4361" max="4365" width="45.5703125" style="267" customWidth="1"/>
    <col min="4366" max="4608" width="12.42578125" style="267"/>
    <col min="4609" max="4609" width="186.7109375" style="267" customWidth="1"/>
    <col min="4610" max="4610" width="56.42578125" style="267" customWidth="1"/>
    <col min="4611" max="4615" width="45.5703125" style="267" customWidth="1"/>
    <col min="4616" max="4616" width="54.7109375" style="267" customWidth="1"/>
    <col min="4617" max="4621" width="45.5703125" style="267" customWidth="1"/>
    <col min="4622" max="4864" width="12.42578125" style="267"/>
    <col min="4865" max="4865" width="186.7109375" style="267" customWidth="1"/>
    <col min="4866" max="4866" width="56.42578125" style="267" customWidth="1"/>
    <col min="4867" max="4871" width="45.5703125" style="267" customWidth="1"/>
    <col min="4872" max="4872" width="54.7109375" style="267" customWidth="1"/>
    <col min="4873" max="4877" width="45.5703125" style="267" customWidth="1"/>
    <col min="4878" max="5120" width="12.42578125" style="267"/>
    <col min="5121" max="5121" width="186.7109375" style="267" customWidth="1"/>
    <col min="5122" max="5122" width="56.42578125" style="267" customWidth="1"/>
    <col min="5123" max="5127" width="45.5703125" style="267" customWidth="1"/>
    <col min="5128" max="5128" width="54.7109375" style="267" customWidth="1"/>
    <col min="5129" max="5133" width="45.5703125" style="267" customWidth="1"/>
    <col min="5134" max="5376" width="12.42578125" style="267"/>
    <col min="5377" max="5377" width="186.7109375" style="267" customWidth="1"/>
    <col min="5378" max="5378" width="56.42578125" style="267" customWidth="1"/>
    <col min="5379" max="5383" width="45.5703125" style="267" customWidth="1"/>
    <col min="5384" max="5384" width="54.7109375" style="267" customWidth="1"/>
    <col min="5385" max="5389" width="45.5703125" style="267" customWidth="1"/>
    <col min="5390" max="5632" width="12.42578125" style="267"/>
    <col min="5633" max="5633" width="186.7109375" style="267" customWidth="1"/>
    <col min="5634" max="5634" width="56.42578125" style="267" customWidth="1"/>
    <col min="5635" max="5639" width="45.5703125" style="267" customWidth="1"/>
    <col min="5640" max="5640" width="54.7109375" style="267" customWidth="1"/>
    <col min="5641" max="5645" width="45.5703125" style="267" customWidth="1"/>
    <col min="5646" max="5888" width="12.42578125" style="267"/>
    <col min="5889" max="5889" width="186.7109375" style="267" customWidth="1"/>
    <col min="5890" max="5890" width="56.42578125" style="267" customWidth="1"/>
    <col min="5891" max="5895" width="45.5703125" style="267" customWidth="1"/>
    <col min="5896" max="5896" width="54.7109375" style="267" customWidth="1"/>
    <col min="5897" max="5901" width="45.5703125" style="267" customWidth="1"/>
    <col min="5902" max="6144" width="12.42578125" style="267"/>
    <col min="6145" max="6145" width="186.7109375" style="267" customWidth="1"/>
    <col min="6146" max="6146" width="56.42578125" style="267" customWidth="1"/>
    <col min="6147" max="6151" width="45.5703125" style="267" customWidth="1"/>
    <col min="6152" max="6152" width="54.7109375" style="267" customWidth="1"/>
    <col min="6153" max="6157" width="45.5703125" style="267" customWidth="1"/>
    <col min="6158" max="6400" width="12.42578125" style="267"/>
    <col min="6401" max="6401" width="186.7109375" style="267" customWidth="1"/>
    <col min="6402" max="6402" width="56.42578125" style="267" customWidth="1"/>
    <col min="6403" max="6407" width="45.5703125" style="267" customWidth="1"/>
    <col min="6408" max="6408" width="54.7109375" style="267" customWidth="1"/>
    <col min="6409" max="6413" width="45.5703125" style="267" customWidth="1"/>
    <col min="6414" max="6656" width="12.42578125" style="267"/>
    <col min="6657" max="6657" width="186.7109375" style="267" customWidth="1"/>
    <col min="6658" max="6658" width="56.42578125" style="267" customWidth="1"/>
    <col min="6659" max="6663" width="45.5703125" style="267" customWidth="1"/>
    <col min="6664" max="6664" width="54.7109375" style="267" customWidth="1"/>
    <col min="6665" max="6669" width="45.5703125" style="267" customWidth="1"/>
    <col min="6670" max="6912" width="12.42578125" style="267"/>
    <col min="6913" max="6913" width="186.7109375" style="267" customWidth="1"/>
    <col min="6914" max="6914" width="56.42578125" style="267" customWidth="1"/>
    <col min="6915" max="6919" width="45.5703125" style="267" customWidth="1"/>
    <col min="6920" max="6920" width="54.7109375" style="267" customWidth="1"/>
    <col min="6921" max="6925" width="45.5703125" style="267" customWidth="1"/>
    <col min="6926" max="7168" width="12.42578125" style="267"/>
    <col min="7169" max="7169" width="186.7109375" style="267" customWidth="1"/>
    <col min="7170" max="7170" width="56.42578125" style="267" customWidth="1"/>
    <col min="7171" max="7175" width="45.5703125" style="267" customWidth="1"/>
    <col min="7176" max="7176" width="54.7109375" style="267" customWidth="1"/>
    <col min="7177" max="7181" width="45.5703125" style="267" customWidth="1"/>
    <col min="7182" max="7424" width="12.42578125" style="267"/>
    <col min="7425" max="7425" width="186.7109375" style="267" customWidth="1"/>
    <col min="7426" max="7426" width="56.42578125" style="267" customWidth="1"/>
    <col min="7427" max="7431" width="45.5703125" style="267" customWidth="1"/>
    <col min="7432" max="7432" width="54.7109375" style="267" customWidth="1"/>
    <col min="7433" max="7437" width="45.5703125" style="267" customWidth="1"/>
    <col min="7438" max="7680" width="12.42578125" style="267"/>
    <col min="7681" max="7681" width="186.7109375" style="267" customWidth="1"/>
    <col min="7682" max="7682" width="56.42578125" style="267" customWidth="1"/>
    <col min="7683" max="7687" width="45.5703125" style="267" customWidth="1"/>
    <col min="7688" max="7688" width="54.7109375" style="267" customWidth="1"/>
    <col min="7689" max="7693" width="45.5703125" style="267" customWidth="1"/>
    <col min="7694" max="7936" width="12.42578125" style="267"/>
    <col min="7937" max="7937" width="186.7109375" style="267" customWidth="1"/>
    <col min="7938" max="7938" width="56.42578125" style="267" customWidth="1"/>
    <col min="7939" max="7943" width="45.5703125" style="267" customWidth="1"/>
    <col min="7944" max="7944" width="54.7109375" style="267" customWidth="1"/>
    <col min="7945" max="7949" width="45.5703125" style="267" customWidth="1"/>
    <col min="7950" max="8192" width="12.42578125" style="267"/>
    <col min="8193" max="8193" width="186.7109375" style="267" customWidth="1"/>
    <col min="8194" max="8194" width="56.42578125" style="267" customWidth="1"/>
    <col min="8195" max="8199" width="45.5703125" style="267" customWidth="1"/>
    <col min="8200" max="8200" width="54.7109375" style="267" customWidth="1"/>
    <col min="8201" max="8205" width="45.5703125" style="267" customWidth="1"/>
    <col min="8206" max="8448" width="12.42578125" style="267"/>
    <col min="8449" max="8449" width="186.7109375" style="267" customWidth="1"/>
    <col min="8450" max="8450" width="56.42578125" style="267" customWidth="1"/>
    <col min="8451" max="8455" width="45.5703125" style="267" customWidth="1"/>
    <col min="8456" max="8456" width="54.7109375" style="267" customWidth="1"/>
    <col min="8457" max="8461" width="45.5703125" style="267" customWidth="1"/>
    <col min="8462" max="8704" width="12.42578125" style="267"/>
    <col min="8705" max="8705" width="186.7109375" style="267" customWidth="1"/>
    <col min="8706" max="8706" width="56.42578125" style="267" customWidth="1"/>
    <col min="8707" max="8711" width="45.5703125" style="267" customWidth="1"/>
    <col min="8712" max="8712" width="54.7109375" style="267" customWidth="1"/>
    <col min="8713" max="8717" width="45.5703125" style="267" customWidth="1"/>
    <col min="8718" max="8960" width="12.42578125" style="267"/>
    <col min="8961" max="8961" width="186.7109375" style="267" customWidth="1"/>
    <col min="8962" max="8962" width="56.42578125" style="267" customWidth="1"/>
    <col min="8963" max="8967" width="45.5703125" style="267" customWidth="1"/>
    <col min="8968" max="8968" width="54.7109375" style="267" customWidth="1"/>
    <col min="8969" max="8973" width="45.5703125" style="267" customWidth="1"/>
    <col min="8974" max="9216" width="12.42578125" style="267"/>
    <col min="9217" max="9217" width="186.7109375" style="267" customWidth="1"/>
    <col min="9218" max="9218" width="56.42578125" style="267" customWidth="1"/>
    <col min="9219" max="9223" width="45.5703125" style="267" customWidth="1"/>
    <col min="9224" max="9224" width="54.7109375" style="267" customWidth="1"/>
    <col min="9225" max="9229" width="45.5703125" style="267" customWidth="1"/>
    <col min="9230" max="9472" width="12.42578125" style="267"/>
    <col min="9473" max="9473" width="186.7109375" style="267" customWidth="1"/>
    <col min="9474" max="9474" width="56.42578125" style="267" customWidth="1"/>
    <col min="9475" max="9479" width="45.5703125" style="267" customWidth="1"/>
    <col min="9480" max="9480" width="54.7109375" style="267" customWidth="1"/>
    <col min="9481" max="9485" width="45.5703125" style="267" customWidth="1"/>
    <col min="9486" max="9728" width="12.42578125" style="267"/>
    <col min="9729" max="9729" width="186.7109375" style="267" customWidth="1"/>
    <col min="9730" max="9730" width="56.42578125" style="267" customWidth="1"/>
    <col min="9731" max="9735" width="45.5703125" style="267" customWidth="1"/>
    <col min="9736" max="9736" width="54.7109375" style="267" customWidth="1"/>
    <col min="9737" max="9741" width="45.5703125" style="267" customWidth="1"/>
    <col min="9742" max="9984" width="12.42578125" style="267"/>
    <col min="9985" max="9985" width="186.7109375" style="267" customWidth="1"/>
    <col min="9986" max="9986" width="56.42578125" style="267" customWidth="1"/>
    <col min="9987" max="9991" width="45.5703125" style="267" customWidth="1"/>
    <col min="9992" max="9992" width="54.7109375" style="267" customWidth="1"/>
    <col min="9993" max="9997" width="45.5703125" style="267" customWidth="1"/>
    <col min="9998" max="10240" width="12.42578125" style="267"/>
    <col min="10241" max="10241" width="186.7109375" style="267" customWidth="1"/>
    <col min="10242" max="10242" width="56.42578125" style="267" customWidth="1"/>
    <col min="10243" max="10247" width="45.5703125" style="267" customWidth="1"/>
    <col min="10248" max="10248" width="54.7109375" style="267" customWidth="1"/>
    <col min="10249" max="10253" width="45.5703125" style="267" customWidth="1"/>
    <col min="10254" max="10496" width="12.42578125" style="267"/>
    <col min="10497" max="10497" width="186.7109375" style="267" customWidth="1"/>
    <col min="10498" max="10498" width="56.42578125" style="267" customWidth="1"/>
    <col min="10499" max="10503" width="45.5703125" style="267" customWidth="1"/>
    <col min="10504" max="10504" width="54.7109375" style="267" customWidth="1"/>
    <col min="10505" max="10509" width="45.5703125" style="267" customWidth="1"/>
    <col min="10510" max="10752" width="12.42578125" style="267"/>
    <col min="10753" max="10753" width="186.7109375" style="267" customWidth="1"/>
    <col min="10754" max="10754" width="56.42578125" style="267" customWidth="1"/>
    <col min="10755" max="10759" width="45.5703125" style="267" customWidth="1"/>
    <col min="10760" max="10760" width="54.7109375" style="267" customWidth="1"/>
    <col min="10761" max="10765" width="45.5703125" style="267" customWidth="1"/>
    <col min="10766" max="11008" width="12.42578125" style="267"/>
    <col min="11009" max="11009" width="186.7109375" style="267" customWidth="1"/>
    <col min="11010" max="11010" width="56.42578125" style="267" customWidth="1"/>
    <col min="11011" max="11015" width="45.5703125" style="267" customWidth="1"/>
    <col min="11016" max="11016" width="54.7109375" style="267" customWidth="1"/>
    <col min="11017" max="11021" width="45.5703125" style="267" customWidth="1"/>
    <col min="11022" max="11264" width="12.42578125" style="267"/>
    <col min="11265" max="11265" width="186.7109375" style="267" customWidth="1"/>
    <col min="11266" max="11266" width="56.42578125" style="267" customWidth="1"/>
    <col min="11267" max="11271" width="45.5703125" style="267" customWidth="1"/>
    <col min="11272" max="11272" width="54.7109375" style="267" customWidth="1"/>
    <col min="11273" max="11277" width="45.5703125" style="267" customWidth="1"/>
    <col min="11278" max="11520" width="12.42578125" style="267"/>
    <col min="11521" max="11521" width="186.7109375" style="267" customWidth="1"/>
    <col min="11522" max="11522" width="56.42578125" style="267" customWidth="1"/>
    <col min="11523" max="11527" width="45.5703125" style="267" customWidth="1"/>
    <col min="11528" max="11528" width="54.7109375" style="267" customWidth="1"/>
    <col min="11529" max="11533" width="45.5703125" style="267" customWidth="1"/>
    <col min="11534" max="11776" width="12.42578125" style="267"/>
    <col min="11777" max="11777" width="186.7109375" style="267" customWidth="1"/>
    <col min="11778" max="11778" width="56.42578125" style="267" customWidth="1"/>
    <col min="11779" max="11783" width="45.5703125" style="267" customWidth="1"/>
    <col min="11784" max="11784" width="54.7109375" style="267" customWidth="1"/>
    <col min="11785" max="11789" width="45.5703125" style="267" customWidth="1"/>
    <col min="11790" max="12032" width="12.42578125" style="267"/>
    <col min="12033" max="12033" width="186.7109375" style="267" customWidth="1"/>
    <col min="12034" max="12034" width="56.42578125" style="267" customWidth="1"/>
    <col min="12035" max="12039" width="45.5703125" style="267" customWidth="1"/>
    <col min="12040" max="12040" width="54.7109375" style="267" customWidth="1"/>
    <col min="12041" max="12045" width="45.5703125" style="267" customWidth="1"/>
    <col min="12046" max="12288" width="12.42578125" style="267"/>
    <col min="12289" max="12289" width="186.7109375" style="267" customWidth="1"/>
    <col min="12290" max="12290" width="56.42578125" style="267" customWidth="1"/>
    <col min="12291" max="12295" width="45.5703125" style="267" customWidth="1"/>
    <col min="12296" max="12296" width="54.7109375" style="267" customWidth="1"/>
    <col min="12297" max="12301" width="45.5703125" style="267" customWidth="1"/>
    <col min="12302" max="12544" width="12.42578125" style="267"/>
    <col min="12545" max="12545" width="186.7109375" style="267" customWidth="1"/>
    <col min="12546" max="12546" width="56.42578125" style="267" customWidth="1"/>
    <col min="12547" max="12551" width="45.5703125" style="267" customWidth="1"/>
    <col min="12552" max="12552" width="54.7109375" style="267" customWidth="1"/>
    <col min="12553" max="12557" width="45.5703125" style="267" customWidth="1"/>
    <col min="12558" max="12800" width="12.42578125" style="267"/>
    <col min="12801" max="12801" width="186.7109375" style="267" customWidth="1"/>
    <col min="12802" max="12802" width="56.42578125" style="267" customWidth="1"/>
    <col min="12803" max="12807" width="45.5703125" style="267" customWidth="1"/>
    <col min="12808" max="12808" width="54.7109375" style="267" customWidth="1"/>
    <col min="12809" max="12813" width="45.5703125" style="267" customWidth="1"/>
    <col min="12814" max="13056" width="12.42578125" style="267"/>
    <col min="13057" max="13057" width="186.7109375" style="267" customWidth="1"/>
    <col min="13058" max="13058" width="56.42578125" style="267" customWidth="1"/>
    <col min="13059" max="13063" width="45.5703125" style="267" customWidth="1"/>
    <col min="13064" max="13064" width="54.7109375" style="267" customWidth="1"/>
    <col min="13065" max="13069" width="45.5703125" style="267" customWidth="1"/>
    <col min="13070" max="13312" width="12.42578125" style="267"/>
    <col min="13313" max="13313" width="186.7109375" style="267" customWidth="1"/>
    <col min="13314" max="13314" width="56.42578125" style="267" customWidth="1"/>
    <col min="13315" max="13319" width="45.5703125" style="267" customWidth="1"/>
    <col min="13320" max="13320" width="54.7109375" style="267" customWidth="1"/>
    <col min="13321" max="13325" width="45.5703125" style="267" customWidth="1"/>
    <col min="13326" max="13568" width="12.42578125" style="267"/>
    <col min="13569" max="13569" width="186.7109375" style="267" customWidth="1"/>
    <col min="13570" max="13570" width="56.42578125" style="267" customWidth="1"/>
    <col min="13571" max="13575" width="45.5703125" style="267" customWidth="1"/>
    <col min="13576" max="13576" width="54.7109375" style="267" customWidth="1"/>
    <col min="13577" max="13581" width="45.5703125" style="267" customWidth="1"/>
    <col min="13582" max="13824" width="12.42578125" style="267"/>
    <col min="13825" max="13825" width="186.7109375" style="267" customWidth="1"/>
    <col min="13826" max="13826" width="56.42578125" style="267" customWidth="1"/>
    <col min="13827" max="13831" width="45.5703125" style="267" customWidth="1"/>
    <col min="13832" max="13832" width="54.7109375" style="267" customWidth="1"/>
    <col min="13833" max="13837" width="45.5703125" style="267" customWidth="1"/>
    <col min="13838" max="14080" width="12.42578125" style="267"/>
    <col min="14081" max="14081" width="186.7109375" style="267" customWidth="1"/>
    <col min="14082" max="14082" width="56.42578125" style="267" customWidth="1"/>
    <col min="14083" max="14087" width="45.5703125" style="267" customWidth="1"/>
    <col min="14088" max="14088" width="54.7109375" style="267" customWidth="1"/>
    <col min="14089" max="14093" width="45.5703125" style="267" customWidth="1"/>
    <col min="14094" max="14336" width="12.42578125" style="267"/>
    <col min="14337" max="14337" width="186.7109375" style="267" customWidth="1"/>
    <col min="14338" max="14338" width="56.42578125" style="267" customWidth="1"/>
    <col min="14339" max="14343" width="45.5703125" style="267" customWidth="1"/>
    <col min="14344" max="14344" width="54.7109375" style="267" customWidth="1"/>
    <col min="14345" max="14349" width="45.5703125" style="267" customWidth="1"/>
    <col min="14350" max="14592" width="12.42578125" style="267"/>
    <col min="14593" max="14593" width="186.7109375" style="267" customWidth="1"/>
    <col min="14594" max="14594" width="56.42578125" style="267" customWidth="1"/>
    <col min="14595" max="14599" width="45.5703125" style="267" customWidth="1"/>
    <col min="14600" max="14600" width="54.7109375" style="267" customWidth="1"/>
    <col min="14601" max="14605" width="45.5703125" style="267" customWidth="1"/>
    <col min="14606" max="14848" width="12.42578125" style="267"/>
    <col min="14849" max="14849" width="186.7109375" style="267" customWidth="1"/>
    <col min="14850" max="14850" width="56.42578125" style="267" customWidth="1"/>
    <col min="14851" max="14855" width="45.5703125" style="267" customWidth="1"/>
    <col min="14856" max="14856" width="54.7109375" style="267" customWidth="1"/>
    <col min="14857" max="14861" width="45.5703125" style="267" customWidth="1"/>
    <col min="14862" max="15104" width="12.42578125" style="267"/>
    <col min="15105" max="15105" width="186.7109375" style="267" customWidth="1"/>
    <col min="15106" max="15106" width="56.42578125" style="267" customWidth="1"/>
    <col min="15107" max="15111" width="45.5703125" style="267" customWidth="1"/>
    <col min="15112" max="15112" width="54.7109375" style="267" customWidth="1"/>
    <col min="15113" max="15117" width="45.5703125" style="267" customWidth="1"/>
    <col min="15118" max="15360" width="12.42578125" style="267"/>
    <col min="15361" max="15361" width="186.7109375" style="267" customWidth="1"/>
    <col min="15362" max="15362" width="56.42578125" style="267" customWidth="1"/>
    <col min="15363" max="15367" width="45.5703125" style="267" customWidth="1"/>
    <col min="15368" max="15368" width="54.7109375" style="267" customWidth="1"/>
    <col min="15369" max="15373" width="45.5703125" style="267" customWidth="1"/>
    <col min="15374" max="15616" width="12.42578125" style="267"/>
    <col min="15617" max="15617" width="186.7109375" style="267" customWidth="1"/>
    <col min="15618" max="15618" width="56.42578125" style="267" customWidth="1"/>
    <col min="15619" max="15623" width="45.5703125" style="267" customWidth="1"/>
    <col min="15624" max="15624" width="54.7109375" style="267" customWidth="1"/>
    <col min="15625" max="15629" width="45.5703125" style="267" customWidth="1"/>
    <col min="15630" max="15872" width="12.42578125" style="267"/>
    <col min="15873" max="15873" width="186.7109375" style="267" customWidth="1"/>
    <col min="15874" max="15874" width="56.42578125" style="267" customWidth="1"/>
    <col min="15875" max="15879" width="45.5703125" style="267" customWidth="1"/>
    <col min="15880" max="15880" width="54.7109375" style="267" customWidth="1"/>
    <col min="15881" max="15885" width="45.5703125" style="267" customWidth="1"/>
    <col min="15886" max="16128" width="12.42578125" style="267"/>
    <col min="16129" max="16129" width="186.7109375" style="267" customWidth="1"/>
    <col min="16130" max="16130" width="56.42578125" style="267" customWidth="1"/>
    <col min="16131" max="16135" width="45.5703125" style="267" customWidth="1"/>
    <col min="16136" max="16136" width="54.7109375" style="267" customWidth="1"/>
    <col min="16137" max="16141" width="45.5703125" style="267" customWidth="1"/>
    <col min="16142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93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569" t="s">
        <v>3</v>
      </c>
      <c r="B3" s="570"/>
      <c r="C3" s="571"/>
      <c r="D3" s="570"/>
      <c r="E3" s="571"/>
      <c r="F3" s="570"/>
      <c r="G3" s="571"/>
      <c r="H3" s="570"/>
      <c r="I3" s="571"/>
      <c r="J3" s="570"/>
      <c r="K3" s="571"/>
      <c r="L3" s="570"/>
      <c r="M3" s="572"/>
      <c r="N3" s="278"/>
      <c r="O3" s="278"/>
      <c r="P3" s="278"/>
      <c r="Q3" s="278"/>
    </row>
    <row r="4" spans="1:17" s="266" customFormat="1" ht="45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44.25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283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44.25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44.25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290" t="s">
        <v>4</v>
      </c>
      <c r="C11" s="43"/>
      <c r="D11" s="44" t="s">
        <v>4</v>
      </c>
      <c r="E11" s="43"/>
      <c r="F11" s="44" t="s">
        <v>4</v>
      </c>
      <c r="G11" s="45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291" t="s">
        <v>4</v>
      </c>
      <c r="C12" s="47" t="s">
        <v>4</v>
      </c>
      <c r="D12" s="48"/>
      <c r="E12" s="49"/>
      <c r="F12" s="48"/>
      <c r="G12" s="50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9">
        <v>112843402</v>
      </c>
      <c r="C13" s="52">
        <v>1</v>
      </c>
      <c r="D13" s="53">
        <v>0</v>
      </c>
      <c r="E13" s="54">
        <v>0</v>
      </c>
      <c r="F13" s="55">
        <v>112843402</v>
      </c>
      <c r="G13" s="56">
        <v>0.35500386759767955</v>
      </c>
      <c r="H13" s="9">
        <v>196240475</v>
      </c>
      <c r="I13" s="52">
        <v>1</v>
      </c>
      <c r="J13" s="53">
        <v>0</v>
      </c>
      <c r="K13" s="54">
        <v>0</v>
      </c>
      <c r="L13" s="55">
        <v>196240475</v>
      </c>
      <c r="M13" s="56">
        <v>0.5694360743757042</v>
      </c>
      <c r="N13" s="57"/>
    </row>
    <row r="14" spans="1:17" s="266" customFormat="1" ht="44.25" x14ac:dyDescent="0.55000000000000004">
      <c r="A14" s="281" t="s">
        <v>14</v>
      </c>
      <c r="B14" s="273">
        <v>0</v>
      </c>
      <c r="C14" s="58">
        <v>0</v>
      </c>
      <c r="D14" s="59">
        <v>0</v>
      </c>
      <c r="E14" s="60">
        <v>0</v>
      </c>
      <c r="F14" s="61">
        <v>0</v>
      </c>
      <c r="G14" s="62">
        <v>0</v>
      </c>
      <c r="H14" s="273">
        <v>0</v>
      </c>
      <c r="I14" s="58">
        <v>0</v>
      </c>
      <c r="J14" s="59">
        <v>0</v>
      </c>
      <c r="K14" s="60">
        <v>0</v>
      </c>
      <c r="L14" s="61">
        <v>0</v>
      </c>
      <c r="M14" s="62">
        <v>0</v>
      </c>
      <c r="N14" s="286"/>
    </row>
    <row r="15" spans="1:17" s="266" customFormat="1" ht="44.25" x14ac:dyDescent="0.55000000000000004">
      <c r="A15" s="289" t="s">
        <v>15</v>
      </c>
      <c r="B15" s="292">
        <v>138183081</v>
      </c>
      <c r="C15" s="138">
        <v>1</v>
      </c>
      <c r="D15" s="70">
        <v>0</v>
      </c>
      <c r="E15" s="65">
        <v>0</v>
      </c>
      <c r="F15" s="48">
        <v>138183081</v>
      </c>
      <c r="G15" s="66">
        <v>1</v>
      </c>
      <c r="H15" s="292">
        <v>80154680</v>
      </c>
      <c r="I15" s="64">
        <v>1</v>
      </c>
      <c r="J15" s="290">
        <v>0</v>
      </c>
      <c r="K15" s="65">
        <v>0</v>
      </c>
      <c r="L15" s="48">
        <v>80154680</v>
      </c>
      <c r="M15" s="66">
        <v>0.23258691318414698</v>
      </c>
      <c r="N15" s="286"/>
    </row>
    <row r="16" spans="1:17" s="266" customFormat="1" ht="44.25" x14ac:dyDescent="0.55000000000000004">
      <c r="A16" s="67" t="s">
        <v>16</v>
      </c>
      <c r="B16" s="273">
        <v>0</v>
      </c>
      <c r="C16" s="52">
        <v>0</v>
      </c>
      <c r="D16" s="59">
        <v>0</v>
      </c>
      <c r="E16" s="54">
        <v>0</v>
      </c>
      <c r="F16" s="68">
        <v>0</v>
      </c>
      <c r="G16" s="56">
        <v>0</v>
      </c>
      <c r="H16" s="273">
        <v>0</v>
      </c>
      <c r="I16" s="52">
        <v>0</v>
      </c>
      <c r="J16" s="59">
        <v>0</v>
      </c>
      <c r="K16" s="54">
        <v>0</v>
      </c>
      <c r="L16" s="68">
        <v>0</v>
      </c>
      <c r="M16" s="56">
        <v>0</v>
      </c>
      <c r="N16" s="286"/>
    </row>
    <row r="17" spans="1:14" s="266" customFormat="1" ht="44.25" x14ac:dyDescent="0.55000000000000004">
      <c r="A17" s="69" t="s">
        <v>17</v>
      </c>
      <c r="B17" s="290">
        <v>0</v>
      </c>
      <c r="C17" s="58">
        <v>0</v>
      </c>
      <c r="D17" s="70">
        <v>0</v>
      </c>
      <c r="E17" s="60">
        <v>0</v>
      </c>
      <c r="F17" s="44">
        <v>0</v>
      </c>
      <c r="G17" s="62">
        <v>0</v>
      </c>
      <c r="H17" s="290">
        <v>0</v>
      </c>
      <c r="I17" s="58">
        <v>0</v>
      </c>
      <c r="J17" s="70">
        <v>0</v>
      </c>
      <c r="K17" s="60">
        <v>0</v>
      </c>
      <c r="L17" s="44">
        <v>0</v>
      </c>
      <c r="M17" s="62">
        <v>0</v>
      </c>
      <c r="N17" s="286"/>
    </row>
    <row r="18" spans="1:14" s="266" customFormat="1" ht="44.25" x14ac:dyDescent="0.55000000000000004">
      <c r="A18" s="69" t="s">
        <v>18</v>
      </c>
      <c r="B18" s="290">
        <v>0</v>
      </c>
      <c r="C18" s="58">
        <v>0</v>
      </c>
      <c r="D18" s="70">
        <v>0</v>
      </c>
      <c r="E18" s="60">
        <v>0</v>
      </c>
      <c r="F18" s="44">
        <v>0</v>
      </c>
      <c r="G18" s="62">
        <v>0</v>
      </c>
      <c r="H18" s="290">
        <v>0</v>
      </c>
      <c r="I18" s="58">
        <v>0</v>
      </c>
      <c r="J18" s="70">
        <v>0</v>
      </c>
      <c r="K18" s="60">
        <v>0</v>
      </c>
      <c r="L18" s="44">
        <v>0</v>
      </c>
      <c r="M18" s="62">
        <v>0</v>
      </c>
      <c r="N18" s="286"/>
    </row>
    <row r="19" spans="1:14" s="266" customFormat="1" ht="44.25" x14ac:dyDescent="0.55000000000000004">
      <c r="A19" s="69" t="s">
        <v>19</v>
      </c>
      <c r="B19" s="290">
        <v>0</v>
      </c>
      <c r="C19" s="58">
        <v>0</v>
      </c>
      <c r="D19" s="70">
        <v>0</v>
      </c>
      <c r="E19" s="60">
        <v>0</v>
      </c>
      <c r="F19" s="44">
        <v>0</v>
      </c>
      <c r="G19" s="62">
        <v>0</v>
      </c>
      <c r="H19" s="290">
        <v>0</v>
      </c>
      <c r="I19" s="58">
        <v>0</v>
      </c>
      <c r="J19" s="70">
        <v>0</v>
      </c>
      <c r="K19" s="60">
        <v>0</v>
      </c>
      <c r="L19" s="44">
        <v>0</v>
      </c>
      <c r="M19" s="62">
        <v>0</v>
      </c>
      <c r="N19" s="286"/>
    </row>
    <row r="20" spans="1:14" s="266" customFormat="1" ht="44.25" x14ac:dyDescent="0.55000000000000004">
      <c r="A20" s="69" t="s">
        <v>20</v>
      </c>
      <c r="B20" s="290">
        <v>0</v>
      </c>
      <c r="C20" s="58">
        <v>0</v>
      </c>
      <c r="D20" s="70">
        <v>0</v>
      </c>
      <c r="E20" s="60">
        <v>0</v>
      </c>
      <c r="F20" s="44">
        <v>0</v>
      </c>
      <c r="G20" s="62">
        <v>0</v>
      </c>
      <c r="H20" s="290">
        <v>0</v>
      </c>
      <c r="I20" s="58">
        <v>0</v>
      </c>
      <c r="J20" s="70">
        <v>0</v>
      </c>
      <c r="K20" s="60">
        <v>0</v>
      </c>
      <c r="L20" s="44">
        <v>0</v>
      </c>
      <c r="M20" s="62">
        <v>0</v>
      </c>
      <c r="N20" s="286"/>
    </row>
    <row r="21" spans="1:14" s="266" customFormat="1" ht="44.25" x14ac:dyDescent="0.55000000000000004">
      <c r="A21" s="69" t="s">
        <v>21</v>
      </c>
      <c r="B21" s="290">
        <v>0</v>
      </c>
      <c r="C21" s="58">
        <v>0</v>
      </c>
      <c r="D21" s="70">
        <v>0</v>
      </c>
      <c r="E21" s="60">
        <v>0</v>
      </c>
      <c r="F21" s="44">
        <v>0</v>
      </c>
      <c r="G21" s="62">
        <v>0</v>
      </c>
      <c r="H21" s="290">
        <v>0</v>
      </c>
      <c r="I21" s="58">
        <v>0</v>
      </c>
      <c r="J21" s="70">
        <v>0</v>
      </c>
      <c r="K21" s="60">
        <v>0</v>
      </c>
      <c r="L21" s="44">
        <v>0</v>
      </c>
      <c r="M21" s="62">
        <v>0</v>
      </c>
      <c r="N21" s="286"/>
    </row>
    <row r="22" spans="1:14" s="266" customFormat="1" ht="44.25" x14ac:dyDescent="0.55000000000000004">
      <c r="A22" s="69" t="s">
        <v>22</v>
      </c>
      <c r="B22" s="290">
        <v>0</v>
      </c>
      <c r="C22" s="58">
        <v>0</v>
      </c>
      <c r="D22" s="70">
        <v>0</v>
      </c>
      <c r="E22" s="60">
        <v>0</v>
      </c>
      <c r="F22" s="44">
        <v>0</v>
      </c>
      <c r="G22" s="62">
        <v>0</v>
      </c>
      <c r="H22" s="290">
        <v>0</v>
      </c>
      <c r="I22" s="58">
        <v>0</v>
      </c>
      <c r="J22" s="70">
        <v>0</v>
      </c>
      <c r="K22" s="60">
        <v>0</v>
      </c>
      <c r="L22" s="44">
        <v>0</v>
      </c>
      <c r="M22" s="62">
        <v>0</v>
      </c>
      <c r="N22" s="286"/>
    </row>
    <row r="23" spans="1:14" s="266" customFormat="1" ht="44.25" x14ac:dyDescent="0.55000000000000004">
      <c r="A23" s="69" t="s">
        <v>23</v>
      </c>
      <c r="B23" s="290">
        <v>0</v>
      </c>
      <c r="C23" s="58">
        <v>0</v>
      </c>
      <c r="D23" s="70">
        <v>0</v>
      </c>
      <c r="E23" s="60">
        <v>0</v>
      </c>
      <c r="F23" s="44">
        <v>0</v>
      </c>
      <c r="G23" s="62">
        <v>0</v>
      </c>
      <c r="H23" s="290">
        <v>0</v>
      </c>
      <c r="I23" s="58">
        <v>0</v>
      </c>
      <c r="J23" s="70">
        <v>0</v>
      </c>
      <c r="K23" s="60">
        <v>0</v>
      </c>
      <c r="L23" s="44">
        <v>0</v>
      </c>
      <c r="M23" s="62">
        <v>0</v>
      </c>
      <c r="N23" s="286"/>
    </row>
    <row r="24" spans="1:14" s="266" customFormat="1" ht="44.25" x14ac:dyDescent="0.55000000000000004">
      <c r="A24" s="69" t="s">
        <v>24</v>
      </c>
      <c r="B24" s="290">
        <v>0</v>
      </c>
      <c r="C24" s="58">
        <v>0</v>
      </c>
      <c r="D24" s="70">
        <v>0</v>
      </c>
      <c r="E24" s="60">
        <v>0</v>
      </c>
      <c r="F24" s="44">
        <v>0</v>
      </c>
      <c r="G24" s="62">
        <v>0</v>
      </c>
      <c r="H24" s="290">
        <v>0</v>
      </c>
      <c r="I24" s="58">
        <v>0</v>
      </c>
      <c r="J24" s="70">
        <v>0</v>
      </c>
      <c r="K24" s="60">
        <v>0</v>
      </c>
      <c r="L24" s="44">
        <v>0</v>
      </c>
      <c r="M24" s="62">
        <v>0</v>
      </c>
      <c r="N24" s="286"/>
    </row>
    <row r="25" spans="1:14" s="266" customFormat="1" ht="44.25" x14ac:dyDescent="0.55000000000000004">
      <c r="A25" s="69" t="s">
        <v>25</v>
      </c>
      <c r="B25" s="290">
        <v>0</v>
      </c>
      <c r="C25" s="58">
        <v>0</v>
      </c>
      <c r="D25" s="70">
        <v>0</v>
      </c>
      <c r="E25" s="60">
        <v>0</v>
      </c>
      <c r="F25" s="44">
        <v>0</v>
      </c>
      <c r="G25" s="62">
        <v>0</v>
      </c>
      <c r="H25" s="290">
        <v>0</v>
      </c>
      <c r="I25" s="58">
        <v>0</v>
      </c>
      <c r="J25" s="70">
        <v>0</v>
      </c>
      <c r="K25" s="60">
        <v>0</v>
      </c>
      <c r="L25" s="44">
        <v>0</v>
      </c>
      <c r="M25" s="62">
        <v>0</v>
      </c>
      <c r="N25" s="286"/>
    </row>
    <row r="26" spans="1:14" s="266" customFormat="1" ht="44.25" x14ac:dyDescent="0.55000000000000004">
      <c r="A26" s="69" t="s">
        <v>26</v>
      </c>
      <c r="B26" s="290">
        <v>0</v>
      </c>
      <c r="C26" s="58">
        <v>0</v>
      </c>
      <c r="D26" s="70">
        <v>0</v>
      </c>
      <c r="E26" s="60">
        <v>0</v>
      </c>
      <c r="F26" s="44">
        <v>0</v>
      </c>
      <c r="G26" s="62">
        <v>0</v>
      </c>
      <c r="H26" s="290">
        <v>0</v>
      </c>
      <c r="I26" s="58">
        <v>0</v>
      </c>
      <c r="J26" s="70">
        <v>0</v>
      </c>
      <c r="K26" s="60">
        <v>0</v>
      </c>
      <c r="L26" s="44">
        <v>0</v>
      </c>
      <c r="M26" s="62">
        <v>0</v>
      </c>
      <c r="N26" s="286"/>
    </row>
    <row r="27" spans="1:14" s="266" customFormat="1" ht="44.25" x14ac:dyDescent="0.55000000000000004">
      <c r="A27" s="69" t="s">
        <v>27</v>
      </c>
      <c r="B27" s="290">
        <v>0</v>
      </c>
      <c r="C27" s="58">
        <v>0</v>
      </c>
      <c r="D27" s="70">
        <v>0</v>
      </c>
      <c r="E27" s="60">
        <v>0</v>
      </c>
      <c r="F27" s="44">
        <v>0</v>
      </c>
      <c r="G27" s="62">
        <v>0</v>
      </c>
      <c r="H27" s="290">
        <v>0</v>
      </c>
      <c r="I27" s="58">
        <v>0</v>
      </c>
      <c r="J27" s="70">
        <v>0</v>
      </c>
      <c r="K27" s="60">
        <v>0</v>
      </c>
      <c r="L27" s="44">
        <v>0</v>
      </c>
      <c r="M27" s="62">
        <v>0</v>
      </c>
      <c r="N27" s="286"/>
    </row>
    <row r="28" spans="1:14" s="266" customFormat="1" ht="44.25" x14ac:dyDescent="0.55000000000000004">
      <c r="A28" s="71" t="s">
        <v>28</v>
      </c>
      <c r="B28" s="290">
        <v>0</v>
      </c>
      <c r="C28" s="58">
        <v>0</v>
      </c>
      <c r="D28" s="70">
        <v>0</v>
      </c>
      <c r="E28" s="60">
        <v>0</v>
      </c>
      <c r="F28" s="44">
        <v>0</v>
      </c>
      <c r="G28" s="62">
        <v>0</v>
      </c>
      <c r="H28" s="290">
        <v>0</v>
      </c>
      <c r="I28" s="58">
        <v>0</v>
      </c>
      <c r="J28" s="70">
        <v>0</v>
      </c>
      <c r="K28" s="60">
        <v>0</v>
      </c>
      <c r="L28" s="44">
        <v>0</v>
      </c>
      <c r="M28" s="62">
        <v>0</v>
      </c>
      <c r="N28" s="286"/>
    </row>
    <row r="29" spans="1:14" s="266" customFormat="1" ht="44.25" x14ac:dyDescent="0.55000000000000004">
      <c r="A29" s="71" t="s">
        <v>29</v>
      </c>
      <c r="B29" s="290">
        <v>0</v>
      </c>
      <c r="C29" s="58">
        <v>0</v>
      </c>
      <c r="D29" s="70">
        <v>0</v>
      </c>
      <c r="E29" s="60">
        <v>0</v>
      </c>
      <c r="F29" s="44">
        <v>0</v>
      </c>
      <c r="G29" s="62">
        <v>0</v>
      </c>
      <c r="H29" s="290">
        <v>0</v>
      </c>
      <c r="I29" s="58">
        <v>0</v>
      </c>
      <c r="J29" s="70">
        <v>0</v>
      </c>
      <c r="K29" s="60">
        <v>0</v>
      </c>
      <c r="L29" s="44">
        <v>0</v>
      </c>
      <c r="M29" s="62">
        <v>0</v>
      </c>
      <c r="N29" s="286"/>
    </row>
    <row r="30" spans="1:14" s="266" customFormat="1" ht="44.25" x14ac:dyDescent="0.55000000000000004">
      <c r="A30" s="71" t="s">
        <v>30</v>
      </c>
      <c r="B30" s="290">
        <v>60000</v>
      </c>
      <c r="C30" s="58">
        <v>1</v>
      </c>
      <c r="D30" s="70">
        <v>0</v>
      </c>
      <c r="E30" s="60">
        <v>0</v>
      </c>
      <c r="F30" s="44">
        <v>60000</v>
      </c>
      <c r="G30" s="62">
        <v>1</v>
      </c>
      <c r="H30" s="290">
        <v>60000</v>
      </c>
      <c r="I30" s="58">
        <v>1</v>
      </c>
      <c r="J30" s="70">
        <v>0</v>
      </c>
      <c r="K30" s="60">
        <v>0</v>
      </c>
      <c r="L30" s="44">
        <v>60000</v>
      </c>
      <c r="M30" s="62">
        <v>1</v>
      </c>
      <c r="N30" s="286"/>
    </row>
    <row r="31" spans="1:14" s="266" customFormat="1" ht="44.25" x14ac:dyDescent="0.55000000000000004">
      <c r="A31" s="71" t="s">
        <v>31</v>
      </c>
      <c r="B31" s="290">
        <v>0</v>
      </c>
      <c r="C31" s="58">
        <v>0</v>
      </c>
      <c r="D31" s="70">
        <v>0</v>
      </c>
      <c r="E31" s="60">
        <v>0</v>
      </c>
      <c r="F31" s="44">
        <v>0</v>
      </c>
      <c r="G31" s="62">
        <v>0</v>
      </c>
      <c r="H31" s="290">
        <v>0</v>
      </c>
      <c r="I31" s="58">
        <v>0</v>
      </c>
      <c r="J31" s="70">
        <v>0</v>
      </c>
      <c r="K31" s="60">
        <v>0</v>
      </c>
      <c r="L31" s="44">
        <v>0</v>
      </c>
      <c r="M31" s="62">
        <v>0</v>
      </c>
      <c r="N31" s="286"/>
    </row>
    <row r="32" spans="1:14" s="266" customFormat="1" ht="44.25" x14ac:dyDescent="0.55000000000000004">
      <c r="A32" s="71" t="s">
        <v>32</v>
      </c>
      <c r="B32" s="290">
        <v>138123081</v>
      </c>
      <c r="C32" s="58">
        <v>1</v>
      </c>
      <c r="D32" s="70">
        <v>0</v>
      </c>
      <c r="E32" s="60">
        <v>0</v>
      </c>
      <c r="F32" s="44">
        <v>138123081</v>
      </c>
      <c r="G32" s="62">
        <v>1</v>
      </c>
      <c r="H32" s="290">
        <v>80094680</v>
      </c>
      <c r="I32" s="58">
        <v>1</v>
      </c>
      <c r="J32" s="70">
        <v>0</v>
      </c>
      <c r="K32" s="60">
        <v>0</v>
      </c>
      <c r="L32" s="44">
        <v>80094680</v>
      </c>
      <c r="M32" s="62">
        <v>1</v>
      </c>
      <c r="N32" s="286"/>
    </row>
    <row r="33" spans="1:14" s="266" customFormat="1" ht="44.25" x14ac:dyDescent="0.55000000000000004">
      <c r="A33" s="132" t="s">
        <v>76</v>
      </c>
      <c r="B33" s="290">
        <v>0</v>
      </c>
      <c r="C33" s="58">
        <f t="shared" ref="C33" si="0">IF(ISBLANK(B33),"  ",IF(F33&gt;0,B33/F33,IF(B33&gt;0,1,0)))</f>
        <v>0</v>
      </c>
      <c r="D33" s="70">
        <v>0</v>
      </c>
      <c r="E33" s="54">
        <f t="shared" ref="E33" si="1">IF(ISBLANK(D33),"  ",IF(F33&gt;0,D33/F33,IF(D33&gt;0,1,0)))</f>
        <v>0</v>
      </c>
      <c r="F33" s="44">
        <f t="shared" ref="F33" si="2">D33+B33</f>
        <v>0</v>
      </c>
      <c r="G33" s="62">
        <f>IF(ISBLANK(F33),"  ",IF(F80&gt;0,F33/F80,IF(F33&gt;0,1,0)))</f>
        <v>0</v>
      </c>
      <c r="H33" s="290">
        <v>0</v>
      </c>
      <c r="I33" s="58">
        <v>0</v>
      </c>
      <c r="J33" s="70">
        <v>0</v>
      </c>
      <c r="K33" s="60">
        <v>0</v>
      </c>
      <c r="L33" s="44">
        <f>H33+J33</f>
        <v>0</v>
      </c>
      <c r="M33" s="62">
        <v>0</v>
      </c>
      <c r="N33" s="286"/>
    </row>
    <row r="34" spans="1:14" s="266" customFormat="1" ht="44.25" x14ac:dyDescent="0.55000000000000004">
      <c r="A34" s="71" t="s">
        <v>33</v>
      </c>
      <c r="B34" s="290">
        <v>0</v>
      </c>
      <c r="C34" s="58">
        <v>0</v>
      </c>
      <c r="D34" s="70">
        <v>0</v>
      </c>
      <c r="E34" s="60">
        <v>0</v>
      </c>
      <c r="F34" s="44">
        <v>0</v>
      </c>
      <c r="G34" s="62">
        <v>0</v>
      </c>
      <c r="H34" s="290">
        <v>0</v>
      </c>
      <c r="I34" s="58">
        <v>0</v>
      </c>
      <c r="J34" s="70">
        <v>0</v>
      </c>
      <c r="K34" s="60">
        <v>0</v>
      </c>
      <c r="L34" s="44">
        <v>0</v>
      </c>
      <c r="M34" s="62">
        <v>0</v>
      </c>
      <c r="N34" s="286"/>
    </row>
    <row r="35" spans="1:14" s="266" customFormat="1" ht="45" x14ac:dyDescent="0.6">
      <c r="A35" s="293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290">
        <v>0</v>
      </c>
      <c r="C36" s="58">
        <v>0</v>
      </c>
      <c r="D36" s="70">
        <v>0</v>
      </c>
      <c r="E36" s="60">
        <v>0</v>
      </c>
      <c r="F36" s="44">
        <v>0</v>
      </c>
      <c r="G36" s="62">
        <v>0</v>
      </c>
      <c r="H36" s="290">
        <v>0</v>
      </c>
      <c r="I36" s="58">
        <v>0</v>
      </c>
      <c r="J36" s="70">
        <v>0</v>
      </c>
      <c r="K36" s="60">
        <v>0</v>
      </c>
      <c r="L36" s="44">
        <v>0</v>
      </c>
      <c r="M36" s="62">
        <v>0</v>
      </c>
      <c r="N36" s="286"/>
    </row>
    <row r="37" spans="1:14" s="266" customFormat="1" ht="45" x14ac:dyDescent="0.6">
      <c r="A37" s="293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294">
        <v>0</v>
      </c>
      <c r="C38" s="58">
        <v>0</v>
      </c>
      <c r="D38" s="78">
        <v>0</v>
      </c>
      <c r="E38" s="60">
        <v>0</v>
      </c>
      <c r="F38" s="79">
        <v>0</v>
      </c>
      <c r="G38" s="62">
        <v>0</v>
      </c>
      <c r="H38" s="294">
        <v>0</v>
      </c>
      <c r="I38" s="58">
        <v>0</v>
      </c>
      <c r="J38" s="78">
        <v>0</v>
      </c>
      <c r="K38" s="60">
        <v>0</v>
      </c>
      <c r="L38" s="79">
        <v>0</v>
      </c>
      <c r="M38" s="62">
        <v>0</v>
      </c>
      <c r="N38" s="286"/>
    </row>
    <row r="39" spans="1:14" s="266" customFormat="1" ht="44.25" x14ac:dyDescent="0.55000000000000004">
      <c r="A39" s="69" t="s">
        <v>37</v>
      </c>
      <c r="B39" s="294"/>
      <c r="C39" s="58" t="s">
        <v>11</v>
      </c>
      <c r="D39" s="78"/>
      <c r="E39" s="60" t="s">
        <v>11</v>
      </c>
      <c r="F39" s="44">
        <v>0</v>
      </c>
      <c r="G39" s="62">
        <v>0</v>
      </c>
      <c r="H39" s="294"/>
      <c r="I39" s="58" t="s">
        <v>11</v>
      </c>
      <c r="J39" s="78"/>
      <c r="K39" s="60" t="s">
        <v>11</v>
      </c>
      <c r="L39" s="44">
        <v>0</v>
      </c>
      <c r="M39" s="62">
        <v>0</v>
      </c>
      <c r="N39" s="286"/>
    </row>
    <row r="40" spans="1:14" s="268" customFormat="1" ht="45" x14ac:dyDescent="0.6">
      <c r="A40" s="293" t="s">
        <v>38</v>
      </c>
      <c r="B40" s="295">
        <v>251026483</v>
      </c>
      <c r="C40" s="81">
        <v>1</v>
      </c>
      <c r="D40" s="295">
        <v>0</v>
      </c>
      <c r="E40" s="84">
        <v>0</v>
      </c>
      <c r="F40" s="295">
        <v>251026483</v>
      </c>
      <c r="G40" s="83">
        <v>0.78972603408786946</v>
      </c>
      <c r="H40" s="295">
        <v>276395155</v>
      </c>
      <c r="I40" s="81">
        <v>1</v>
      </c>
      <c r="J40" s="295">
        <v>0</v>
      </c>
      <c r="K40" s="84">
        <v>0</v>
      </c>
      <c r="L40" s="295">
        <v>276395155</v>
      </c>
      <c r="M40" s="83">
        <v>0.80202298755985113</v>
      </c>
      <c r="N40" s="269"/>
    </row>
    <row r="41" spans="1:14" s="266" customFormat="1" ht="45" x14ac:dyDescent="0.6">
      <c r="A41" s="296" t="s">
        <v>39</v>
      </c>
      <c r="B41" s="292"/>
      <c r="C41" s="74" t="s">
        <v>4</v>
      </c>
      <c r="D41" s="70"/>
      <c r="E41" s="75" t="s">
        <v>4</v>
      </c>
      <c r="F41" s="44"/>
      <c r="G41" s="76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291">
        <v>0</v>
      </c>
      <c r="C42" s="52">
        <v>0</v>
      </c>
      <c r="D42" s="88">
        <v>0</v>
      </c>
      <c r="E42" s="54">
        <v>0</v>
      </c>
      <c r="F42" s="48">
        <v>0</v>
      </c>
      <c r="G42" s="62">
        <v>0</v>
      </c>
      <c r="H42" s="291">
        <v>0</v>
      </c>
      <c r="I42" s="52">
        <v>0</v>
      </c>
      <c r="J42" s="88">
        <v>0</v>
      </c>
      <c r="K42" s="54">
        <v>0</v>
      </c>
      <c r="L42" s="48">
        <v>0</v>
      </c>
      <c r="M42" s="62">
        <v>0</v>
      </c>
      <c r="N42" s="286"/>
    </row>
    <row r="43" spans="1:14" s="266" customFormat="1" ht="44.25" x14ac:dyDescent="0.55000000000000004">
      <c r="A43" s="297" t="s">
        <v>41</v>
      </c>
      <c r="B43" s="290">
        <v>0</v>
      </c>
      <c r="C43" s="58">
        <v>0</v>
      </c>
      <c r="D43" s="70">
        <v>0</v>
      </c>
      <c r="E43" s="60">
        <v>0</v>
      </c>
      <c r="F43" s="44">
        <v>0</v>
      </c>
      <c r="G43" s="62">
        <v>0</v>
      </c>
      <c r="H43" s="290">
        <v>0</v>
      </c>
      <c r="I43" s="58">
        <v>0</v>
      </c>
      <c r="J43" s="70">
        <v>0</v>
      </c>
      <c r="K43" s="60">
        <v>0</v>
      </c>
      <c r="L43" s="44">
        <v>0</v>
      </c>
      <c r="M43" s="62">
        <v>0</v>
      </c>
      <c r="N43" s="286"/>
    </row>
    <row r="44" spans="1:14" s="266" customFormat="1" ht="44.25" x14ac:dyDescent="0.55000000000000004">
      <c r="A44" s="90" t="s">
        <v>42</v>
      </c>
      <c r="B44" s="290">
        <v>0</v>
      </c>
      <c r="C44" s="58">
        <v>0</v>
      </c>
      <c r="D44" s="70">
        <v>0</v>
      </c>
      <c r="E44" s="60">
        <v>0</v>
      </c>
      <c r="F44" s="79">
        <v>0</v>
      </c>
      <c r="G44" s="62">
        <v>0</v>
      </c>
      <c r="H44" s="290">
        <v>0</v>
      </c>
      <c r="I44" s="58">
        <v>0</v>
      </c>
      <c r="J44" s="70">
        <v>0</v>
      </c>
      <c r="K44" s="60">
        <v>0</v>
      </c>
      <c r="L44" s="79">
        <v>0</v>
      </c>
      <c r="M44" s="62">
        <v>0</v>
      </c>
      <c r="N44" s="286"/>
    </row>
    <row r="45" spans="1:14" s="266" customFormat="1" ht="44.25" x14ac:dyDescent="0.55000000000000004">
      <c r="A45" s="289" t="s">
        <v>43</v>
      </c>
      <c r="B45" s="290">
        <v>0</v>
      </c>
      <c r="C45" s="58">
        <v>0</v>
      </c>
      <c r="D45" s="70">
        <v>0</v>
      </c>
      <c r="E45" s="60">
        <v>0</v>
      </c>
      <c r="F45" s="79">
        <v>0</v>
      </c>
      <c r="G45" s="62">
        <v>0</v>
      </c>
      <c r="H45" s="290">
        <v>0</v>
      </c>
      <c r="I45" s="58">
        <v>0</v>
      </c>
      <c r="J45" s="70">
        <v>0</v>
      </c>
      <c r="K45" s="60">
        <v>0</v>
      </c>
      <c r="L45" s="79">
        <v>0</v>
      </c>
      <c r="M45" s="62">
        <v>0</v>
      </c>
      <c r="N45" s="286"/>
    </row>
    <row r="46" spans="1:14" s="266" customFormat="1" ht="44.25" x14ac:dyDescent="0.55000000000000004">
      <c r="A46" s="297" t="s">
        <v>44</v>
      </c>
      <c r="B46" s="290">
        <v>317583</v>
      </c>
      <c r="C46" s="58">
        <v>1</v>
      </c>
      <c r="D46" s="70">
        <v>0</v>
      </c>
      <c r="E46" s="60">
        <v>0</v>
      </c>
      <c r="F46" s="79">
        <v>317583</v>
      </c>
      <c r="G46" s="62">
        <v>9.9911196653991213E-4</v>
      </c>
      <c r="H46" s="290">
        <v>724300</v>
      </c>
      <c r="I46" s="58">
        <v>1</v>
      </c>
      <c r="J46" s="70">
        <v>0</v>
      </c>
      <c r="K46" s="60">
        <v>0</v>
      </c>
      <c r="L46" s="79">
        <v>724300</v>
      </c>
      <c r="M46" s="62">
        <v>2.1017200894480233E-3</v>
      </c>
      <c r="N46" s="286"/>
    </row>
    <row r="47" spans="1:14" s="268" customFormat="1" ht="45" x14ac:dyDescent="0.6">
      <c r="A47" s="296" t="s">
        <v>45</v>
      </c>
      <c r="B47" s="298">
        <v>317583</v>
      </c>
      <c r="C47" s="81">
        <v>1</v>
      </c>
      <c r="D47" s="92">
        <v>0</v>
      </c>
      <c r="E47" s="84">
        <v>0</v>
      </c>
      <c r="F47" s="93">
        <v>317583</v>
      </c>
      <c r="G47" s="83">
        <v>9.9911196653991213E-4</v>
      </c>
      <c r="H47" s="298">
        <v>724300</v>
      </c>
      <c r="I47" s="81">
        <v>1</v>
      </c>
      <c r="J47" s="92">
        <v>0</v>
      </c>
      <c r="K47" s="84">
        <v>0</v>
      </c>
      <c r="L47" s="93">
        <v>724300</v>
      </c>
      <c r="M47" s="83">
        <v>2.1017200894480233E-3</v>
      </c>
      <c r="N47" s="269"/>
    </row>
    <row r="48" spans="1:14" s="268" customFormat="1" ht="45" x14ac:dyDescent="0.6">
      <c r="A48" s="299" t="s">
        <v>46</v>
      </c>
      <c r="B48" s="95">
        <v>0</v>
      </c>
      <c r="C48" s="81">
        <v>0</v>
      </c>
      <c r="D48" s="95">
        <v>0</v>
      </c>
      <c r="E48" s="84">
        <v>0</v>
      </c>
      <c r="F48" s="97">
        <v>0</v>
      </c>
      <c r="G48" s="83">
        <v>0</v>
      </c>
      <c r="H48" s="95">
        <v>0</v>
      </c>
      <c r="I48" s="81">
        <v>0</v>
      </c>
      <c r="J48" s="95">
        <v>0</v>
      </c>
      <c r="K48" s="84">
        <v>0</v>
      </c>
      <c r="L48" s="97">
        <v>0</v>
      </c>
      <c r="M48" s="83">
        <v>0</v>
      </c>
      <c r="N48" s="269"/>
    </row>
    <row r="49" spans="1:14" s="266" customFormat="1" ht="45" x14ac:dyDescent="0.6">
      <c r="A49" s="282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98">
        <v>0</v>
      </c>
      <c r="C50" s="52">
        <v>0</v>
      </c>
      <c r="D50" s="59">
        <v>0</v>
      </c>
      <c r="E50" s="54">
        <v>0</v>
      </c>
      <c r="F50" s="102">
        <v>0</v>
      </c>
      <c r="G50" s="56">
        <v>0</v>
      </c>
      <c r="H50" s="98">
        <v>0</v>
      </c>
      <c r="I50" s="52">
        <v>0</v>
      </c>
      <c r="J50" s="59">
        <v>0</v>
      </c>
      <c r="K50" s="54">
        <v>0</v>
      </c>
      <c r="L50" s="102">
        <v>0</v>
      </c>
      <c r="M50" s="56">
        <v>0</v>
      </c>
      <c r="N50" s="286"/>
    </row>
    <row r="51" spans="1:14" s="266" customFormat="1" ht="44.25" x14ac:dyDescent="0.55000000000000004">
      <c r="A51" s="289" t="s">
        <v>49</v>
      </c>
      <c r="B51" s="292">
        <v>0</v>
      </c>
      <c r="C51" s="58">
        <v>0</v>
      </c>
      <c r="D51" s="70">
        <v>0</v>
      </c>
      <c r="E51" s="60">
        <v>0</v>
      </c>
      <c r="F51" s="103">
        <v>0</v>
      </c>
      <c r="G51" s="62">
        <v>0</v>
      </c>
      <c r="H51" s="292">
        <v>0</v>
      </c>
      <c r="I51" s="58">
        <v>0</v>
      </c>
      <c r="J51" s="70">
        <v>0</v>
      </c>
      <c r="K51" s="60">
        <v>0</v>
      </c>
      <c r="L51" s="103">
        <v>0</v>
      </c>
      <c r="M51" s="62">
        <v>0</v>
      </c>
      <c r="N51" s="286"/>
    </row>
    <row r="52" spans="1:14" s="266" customFormat="1" ht="44.25" x14ac:dyDescent="0.55000000000000004">
      <c r="A52" s="104" t="s">
        <v>50</v>
      </c>
      <c r="B52" s="105">
        <v>0</v>
      </c>
      <c r="C52" s="58">
        <v>0</v>
      </c>
      <c r="D52" s="106">
        <v>0</v>
      </c>
      <c r="E52" s="60">
        <v>0</v>
      </c>
      <c r="F52" s="107">
        <v>0</v>
      </c>
      <c r="G52" s="62">
        <v>0</v>
      </c>
      <c r="H52" s="105">
        <v>0</v>
      </c>
      <c r="I52" s="58">
        <v>0</v>
      </c>
      <c r="J52" s="106">
        <v>0</v>
      </c>
      <c r="K52" s="60">
        <v>0</v>
      </c>
      <c r="L52" s="107">
        <v>0</v>
      </c>
      <c r="M52" s="62">
        <v>0</v>
      </c>
      <c r="N52" s="286"/>
    </row>
    <row r="53" spans="1:14" s="266" customFormat="1" ht="44.25" x14ac:dyDescent="0.55000000000000004">
      <c r="A53" s="104" t="s">
        <v>51</v>
      </c>
      <c r="B53" s="105">
        <v>0</v>
      </c>
      <c r="C53" s="58">
        <v>0</v>
      </c>
      <c r="D53" s="106">
        <v>0</v>
      </c>
      <c r="E53" s="60">
        <v>0</v>
      </c>
      <c r="F53" s="107">
        <v>0</v>
      </c>
      <c r="G53" s="62">
        <v>0</v>
      </c>
      <c r="H53" s="105">
        <v>0</v>
      </c>
      <c r="I53" s="58">
        <v>0</v>
      </c>
      <c r="J53" s="106">
        <v>0</v>
      </c>
      <c r="K53" s="60">
        <v>0</v>
      </c>
      <c r="L53" s="107">
        <v>0</v>
      </c>
      <c r="M53" s="62">
        <v>0</v>
      </c>
      <c r="N53" s="286"/>
    </row>
    <row r="54" spans="1:14" s="266" customFormat="1" ht="44.25" x14ac:dyDescent="0.55000000000000004">
      <c r="A54" s="104" t="s">
        <v>52</v>
      </c>
      <c r="B54" s="105">
        <v>0</v>
      </c>
      <c r="C54" s="58">
        <v>0</v>
      </c>
      <c r="D54" s="106">
        <v>0</v>
      </c>
      <c r="E54" s="60">
        <v>0</v>
      </c>
      <c r="F54" s="107">
        <v>0</v>
      </c>
      <c r="G54" s="62">
        <v>0</v>
      </c>
      <c r="H54" s="105">
        <v>0</v>
      </c>
      <c r="I54" s="58">
        <v>0</v>
      </c>
      <c r="J54" s="106">
        <v>0</v>
      </c>
      <c r="K54" s="60">
        <v>0</v>
      </c>
      <c r="L54" s="107">
        <v>0</v>
      </c>
      <c r="M54" s="62">
        <v>0</v>
      </c>
      <c r="N54" s="286"/>
    </row>
    <row r="55" spans="1:14" s="266" customFormat="1" ht="44.25" x14ac:dyDescent="0.55000000000000004">
      <c r="A55" s="289" t="s">
        <v>53</v>
      </c>
      <c r="B55" s="292">
        <v>0</v>
      </c>
      <c r="C55" s="58">
        <v>0</v>
      </c>
      <c r="D55" s="70">
        <v>0</v>
      </c>
      <c r="E55" s="60">
        <v>0</v>
      </c>
      <c r="F55" s="103">
        <v>0</v>
      </c>
      <c r="G55" s="62">
        <v>0</v>
      </c>
      <c r="H55" s="292">
        <v>0</v>
      </c>
      <c r="I55" s="58">
        <v>0</v>
      </c>
      <c r="J55" s="70">
        <v>0</v>
      </c>
      <c r="K55" s="60">
        <v>0</v>
      </c>
      <c r="L55" s="103">
        <v>0</v>
      </c>
      <c r="M55" s="62">
        <v>0</v>
      </c>
      <c r="N55" s="286"/>
    </row>
    <row r="56" spans="1:14" s="268" customFormat="1" ht="45" x14ac:dyDescent="0.6">
      <c r="A56" s="299" t="s">
        <v>54</v>
      </c>
      <c r="B56" s="300">
        <v>0</v>
      </c>
      <c r="C56" s="81">
        <v>0</v>
      </c>
      <c r="D56" s="92">
        <v>0</v>
      </c>
      <c r="E56" s="84">
        <v>0</v>
      </c>
      <c r="F56" s="108">
        <v>0</v>
      </c>
      <c r="G56" s="83">
        <v>0</v>
      </c>
      <c r="H56" s="300">
        <v>0</v>
      </c>
      <c r="I56" s="81">
        <v>0</v>
      </c>
      <c r="J56" s="92">
        <v>0</v>
      </c>
      <c r="K56" s="84">
        <v>0</v>
      </c>
      <c r="L56" s="103">
        <v>0</v>
      </c>
      <c r="M56" s="83">
        <v>0</v>
      </c>
      <c r="N56" s="269"/>
    </row>
    <row r="57" spans="1:14" s="266" customFormat="1" ht="44.25" x14ac:dyDescent="0.55000000000000004">
      <c r="A57" s="51" t="s">
        <v>55</v>
      </c>
      <c r="B57" s="109">
        <v>0</v>
      </c>
      <c r="C57" s="58">
        <v>0</v>
      </c>
      <c r="D57" s="110">
        <v>0</v>
      </c>
      <c r="E57" s="60">
        <v>0</v>
      </c>
      <c r="F57" s="111">
        <v>0</v>
      </c>
      <c r="G57" s="62">
        <v>0</v>
      </c>
      <c r="H57" s="109">
        <v>0</v>
      </c>
      <c r="I57" s="58">
        <v>0</v>
      </c>
      <c r="J57" s="110">
        <v>0</v>
      </c>
      <c r="K57" s="60">
        <v>0</v>
      </c>
      <c r="L57" s="111">
        <v>0</v>
      </c>
      <c r="M57" s="62">
        <v>0</v>
      </c>
      <c r="N57" s="286"/>
    </row>
    <row r="58" spans="1:14" s="266" customFormat="1" ht="44.25" x14ac:dyDescent="0.55000000000000004">
      <c r="A58" s="112" t="s">
        <v>56</v>
      </c>
      <c r="B58" s="290">
        <v>0</v>
      </c>
      <c r="C58" s="58">
        <v>0</v>
      </c>
      <c r="D58" s="70">
        <v>0</v>
      </c>
      <c r="E58" s="60">
        <v>0</v>
      </c>
      <c r="F58" s="44">
        <v>0</v>
      </c>
      <c r="G58" s="62">
        <v>0</v>
      </c>
      <c r="H58" s="290">
        <v>0</v>
      </c>
      <c r="I58" s="58">
        <v>0</v>
      </c>
      <c r="J58" s="70">
        <v>0</v>
      </c>
      <c r="K58" s="60">
        <v>0</v>
      </c>
      <c r="L58" s="44">
        <v>0</v>
      </c>
      <c r="M58" s="62">
        <v>0</v>
      </c>
      <c r="N58" s="286"/>
    </row>
    <row r="59" spans="1:14" s="266" customFormat="1" ht="44.25" x14ac:dyDescent="0.55000000000000004">
      <c r="A59" s="90" t="s">
        <v>57</v>
      </c>
      <c r="B59" s="290">
        <v>0</v>
      </c>
      <c r="C59" s="58">
        <v>0</v>
      </c>
      <c r="D59" s="70">
        <v>0</v>
      </c>
      <c r="E59" s="60">
        <v>0</v>
      </c>
      <c r="F59" s="44">
        <v>0</v>
      </c>
      <c r="G59" s="62">
        <v>0</v>
      </c>
      <c r="H59" s="290">
        <v>0</v>
      </c>
      <c r="I59" s="58">
        <v>0</v>
      </c>
      <c r="J59" s="70">
        <v>0</v>
      </c>
      <c r="K59" s="60">
        <v>0</v>
      </c>
      <c r="L59" s="44">
        <v>0</v>
      </c>
      <c r="M59" s="62">
        <v>0</v>
      </c>
      <c r="N59" s="286"/>
    </row>
    <row r="60" spans="1:14" s="266" customFormat="1" ht="44.25" x14ac:dyDescent="0.55000000000000004">
      <c r="A60" s="297" t="s">
        <v>58</v>
      </c>
      <c r="B60" s="294">
        <v>0</v>
      </c>
      <c r="C60" s="58">
        <v>0</v>
      </c>
      <c r="D60" s="78">
        <v>0</v>
      </c>
      <c r="E60" s="60">
        <v>0</v>
      </c>
      <c r="F60" s="79">
        <v>0</v>
      </c>
      <c r="G60" s="62">
        <v>0</v>
      </c>
      <c r="H60" s="294">
        <v>0</v>
      </c>
      <c r="I60" s="58">
        <v>0</v>
      </c>
      <c r="J60" s="78">
        <v>0</v>
      </c>
      <c r="K60" s="60">
        <v>0</v>
      </c>
      <c r="L60" s="79">
        <v>0</v>
      </c>
      <c r="M60" s="62">
        <v>0</v>
      </c>
      <c r="N60" s="286"/>
    </row>
    <row r="61" spans="1:14" s="266" customFormat="1" ht="44.25" x14ac:dyDescent="0.55000000000000004">
      <c r="A61" s="113" t="s">
        <v>59</v>
      </c>
      <c r="B61" s="290">
        <v>0</v>
      </c>
      <c r="C61" s="58">
        <v>0</v>
      </c>
      <c r="D61" s="70">
        <v>0</v>
      </c>
      <c r="E61" s="60">
        <v>0</v>
      </c>
      <c r="F61" s="44">
        <v>0</v>
      </c>
      <c r="G61" s="62">
        <v>0</v>
      </c>
      <c r="H61" s="290">
        <v>0</v>
      </c>
      <c r="I61" s="58">
        <v>0</v>
      </c>
      <c r="J61" s="70">
        <v>0</v>
      </c>
      <c r="K61" s="60">
        <v>0</v>
      </c>
      <c r="L61" s="44">
        <v>0</v>
      </c>
      <c r="M61" s="62">
        <v>0</v>
      </c>
      <c r="N61" s="286"/>
    </row>
    <row r="62" spans="1:14" s="266" customFormat="1" ht="44.25" x14ac:dyDescent="0.55000000000000004">
      <c r="A62" s="113" t="s">
        <v>60</v>
      </c>
      <c r="B62" s="290">
        <v>0</v>
      </c>
      <c r="C62" s="58">
        <v>0</v>
      </c>
      <c r="D62" s="70">
        <v>0</v>
      </c>
      <c r="E62" s="60">
        <v>0</v>
      </c>
      <c r="F62" s="44">
        <v>0</v>
      </c>
      <c r="G62" s="62">
        <v>0</v>
      </c>
      <c r="H62" s="290">
        <v>0</v>
      </c>
      <c r="I62" s="58">
        <v>0</v>
      </c>
      <c r="J62" s="70">
        <v>0</v>
      </c>
      <c r="K62" s="60">
        <v>0</v>
      </c>
      <c r="L62" s="44">
        <v>0</v>
      </c>
      <c r="M62" s="62">
        <v>0</v>
      </c>
      <c r="N62" s="286"/>
    </row>
    <row r="63" spans="1:14" s="266" customFormat="1" ht="44.25" x14ac:dyDescent="0.55000000000000004">
      <c r="A63" s="114" t="s">
        <v>61</v>
      </c>
      <c r="B63" s="290">
        <v>0</v>
      </c>
      <c r="C63" s="58">
        <v>0</v>
      </c>
      <c r="D63" s="70">
        <v>0</v>
      </c>
      <c r="E63" s="60">
        <v>0</v>
      </c>
      <c r="F63" s="44">
        <v>0</v>
      </c>
      <c r="G63" s="62">
        <v>0</v>
      </c>
      <c r="H63" s="290">
        <v>0</v>
      </c>
      <c r="I63" s="58">
        <v>0</v>
      </c>
      <c r="J63" s="70">
        <v>0</v>
      </c>
      <c r="K63" s="60">
        <v>0</v>
      </c>
      <c r="L63" s="44">
        <v>0</v>
      </c>
      <c r="M63" s="62">
        <v>0</v>
      </c>
      <c r="N63" s="286"/>
    </row>
    <row r="64" spans="1:14" s="266" customFormat="1" ht="44.25" x14ac:dyDescent="0.55000000000000004">
      <c r="A64" s="114" t="s">
        <v>62</v>
      </c>
      <c r="B64" s="290">
        <v>0</v>
      </c>
      <c r="C64" s="58">
        <v>0</v>
      </c>
      <c r="D64" s="70">
        <v>0</v>
      </c>
      <c r="E64" s="60">
        <v>0</v>
      </c>
      <c r="F64" s="44">
        <v>0</v>
      </c>
      <c r="G64" s="62">
        <v>0</v>
      </c>
      <c r="H64" s="290">
        <v>0</v>
      </c>
      <c r="I64" s="58">
        <v>0</v>
      </c>
      <c r="J64" s="70">
        <v>0</v>
      </c>
      <c r="K64" s="60">
        <v>0</v>
      </c>
      <c r="L64" s="44">
        <v>0</v>
      </c>
      <c r="M64" s="62">
        <v>0</v>
      </c>
      <c r="N64" s="286"/>
    </row>
    <row r="65" spans="1:14" s="266" customFormat="1" ht="44.25" x14ac:dyDescent="0.55000000000000004">
      <c r="A65" s="90" t="s">
        <v>63</v>
      </c>
      <c r="B65" s="290">
        <v>0</v>
      </c>
      <c r="C65" s="58">
        <v>0</v>
      </c>
      <c r="D65" s="70">
        <v>0</v>
      </c>
      <c r="E65" s="60">
        <v>0</v>
      </c>
      <c r="F65" s="44">
        <v>0</v>
      </c>
      <c r="G65" s="62">
        <v>0</v>
      </c>
      <c r="H65" s="290">
        <v>0</v>
      </c>
      <c r="I65" s="58">
        <v>0</v>
      </c>
      <c r="J65" s="70">
        <v>0</v>
      </c>
      <c r="K65" s="60">
        <v>0</v>
      </c>
      <c r="L65" s="44">
        <v>0</v>
      </c>
      <c r="M65" s="62">
        <v>0</v>
      </c>
      <c r="N65" s="286"/>
    </row>
    <row r="66" spans="1:14" s="266" customFormat="1" ht="44.25" x14ac:dyDescent="0.55000000000000004">
      <c r="A66" s="297" t="s">
        <v>64</v>
      </c>
      <c r="B66" s="290">
        <v>12870</v>
      </c>
      <c r="C66" s="58">
        <v>1</v>
      </c>
      <c r="D66" s="70">
        <v>0</v>
      </c>
      <c r="E66" s="60">
        <v>0</v>
      </c>
      <c r="F66" s="44">
        <v>12870</v>
      </c>
      <c r="G66" s="62">
        <v>4.0488851762747596E-5</v>
      </c>
      <c r="H66" s="290">
        <v>41450</v>
      </c>
      <c r="I66" s="58">
        <v>1</v>
      </c>
      <c r="J66" s="70">
        <v>0</v>
      </c>
      <c r="K66" s="60">
        <v>0</v>
      </c>
      <c r="L66" s="44">
        <v>41450</v>
      </c>
      <c r="M66" s="62">
        <v>1.2027653970401844E-4</v>
      </c>
      <c r="N66" s="286"/>
    </row>
    <row r="67" spans="1:14" s="268" customFormat="1" ht="45" x14ac:dyDescent="0.6">
      <c r="A67" s="301" t="s">
        <v>65</v>
      </c>
      <c r="B67" s="298">
        <v>12870</v>
      </c>
      <c r="C67" s="81">
        <v>1</v>
      </c>
      <c r="D67" s="92">
        <v>0</v>
      </c>
      <c r="E67" s="84">
        <v>0</v>
      </c>
      <c r="F67" s="298">
        <v>12870</v>
      </c>
      <c r="G67" s="83">
        <v>4.0488851762747596E-5</v>
      </c>
      <c r="H67" s="298">
        <v>41450</v>
      </c>
      <c r="I67" s="81">
        <v>1</v>
      </c>
      <c r="J67" s="92">
        <v>0</v>
      </c>
      <c r="K67" s="84">
        <v>0</v>
      </c>
      <c r="L67" s="298">
        <v>41450</v>
      </c>
      <c r="M67" s="83">
        <v>1.2027653970401844E-4</v>
      </c>
      <c r="N67" s="269"/>
    </row>
    <row r="68" spans="1:14" s="266" customFormat="1" ht="45" x14ac:dyDescent="0.6">
      <c r="A68" s="282" t="s">
        <v>66</v>
      </c>
      <c r="B68" s="292"/>
      <c r="C68" s="74" t="s">
        <v>4</v>
      </c>
      <c r="D68" s="70"/>
      <c r="E68" s="75" t="s">
        <v>4</v>
      </c>
      <c r="F68" s="44"/>
      <c r="G68" s="76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273">
        <v>66508339</v>
      </c>
      <c r="C69" s="52">
        <v>1</v>
      </c>
      <c r="D69" s="59">
        <v>0</v>
      </c>
      <c r="E69" s="54">
        <v>0</v>
      </c>
      <c r="F69" s="68">
        <v>66508339</v>
      </c>
      <c r="G69" s="56">
        <v>0.20923436509382787</v>
      </c>
      <c r="H69" s="273">
        <v>67461580</v>
      </c>
      <c r="I69" s="52">
        <v>1</v>
      </c>
      <c r="J69" s="59">
        <v>0</v>
      </c>
      <c r="K69" s="54">
        <v>0</v>
      </c>
      <c r="L69" s="68">
        <v>67461580</v>
      </c>
      <c r="M69" s="56">
        <v>0.19575501581099677</v>
      </c>
    </row>
    <row r="70" spans="1:14" s="266" customFormat="1" ht="44.25" x14ac:dyDescent="0.55000000000000004">
      <c r="A70" s="289" t="s">
        <v>68</v>
      </c>
      <c r="B70" s="290">
        <v>0</v>
      </c>
      <c r="C70" s="58">
        <v>0</v>
      </c>
      <c r="D70" s="70">
        <v>0</v>
      </c>
      <c r="E70" s="60">
        <v>0</v>
      </c>
      <c r="F70" s="44">
        <v>0</v>
      </c>
      <c r="G70" s="62">
        <v>0</v>
      </c>
      <c r="H70" s="290">
        <v>0</v>
      </c>
      <c r="I70" s="58">
        <v>0</v>
      </c>
      <c r="J70" s="70">
        <v>0</v>
      </c>
      <c r="K70" s="60">
        <v>0</v>
      </c>
      <c r="L70" s="44">
        <v>0</v>
      </c>
      <c r="M70" s="62">
        <v>0</v>
      </c>
    </row>
    <row r="71" spans="1:14" s="266" customFormat="1" ht="45" x14ac:dyDescent="0.6">
      <c r="A71" s="302" t="s">
        <v>69</v>
      </c>
      <c r="B71" s="292"/>
      <c r="C71" s="74" t="s">
        <v>4</v>
      </c>
      <c r="D71" s="70"/>
      <c r="E71" s="75" t="s">
        <v>4</v>
      </c>
      <c r="F71" s="44"/>
      <c r="G71" s="76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273">
        <v>0</v>
      </c>
      <c r="C72" s="52">
        <v>0</v>
      </c>
      <c r="D72" s="59">
        <v>0</v>
      </c>
      <c r="E72" s="54">
        <v>0</v>
      </c>
      <c r="F72" s="68">
        <v>0</v>
      </c>
      <c r="G72" s="56">
        <v>0</v>
      </c>
      <c r="H72" s="273">
        <v>0</v>
      </c>
      <c r="I72" s="52">
        <v>0</v>
      </c>
      <c r="J72" s="59">
        <v>0</v>
      </c>
      <c r="K72" s="54">
        <v>0</v>
      </c>
      <c r="L72" s="68">
        <v>0</v>
      </c>
      <c r="M72" s="56">
        <v>0</v>
      </c>
    </row>
    <row r="73" spans="1:14" s="266" customFormat="1" ht="44.25" x14ac:dyDescent="0.55000000000000004">
      <c r="A73" s="289" t="s">
        <v>71</v>
      </c>
      <c r="B73" s="290">
        <v>0</v>
      </c>
      <c r="C73" s="58">
        <v>0</v>
      </c>
      <c r="D73" s="70">
        <v>0</v>
      </c>
      <c r="E73" s="60">
        <v>0</v>
      </c>
      <c r="F73" s="44">
        <v>0</v>
      </c>
      <c r="G73" s="62">
        <v>0</v>
      </c>
      <c r="H73" s="290">
        <v>0</v>
      </c>
      <c r="I73" s="58">
        <v>0</v>
      </c>
      <c r="J73" s="70">
        <v>0</v>
      </c>
      <c r="K73" s="60">
        <v>0</v>
      </c>
      <c r="L73" s="44">
        <v>0</v>
      </c>
      <c r="M73" s="62">
        <v>0</v>
      </c>
    </row>
    <row r="74" spans="1:14" s="268" customFormat="1" ht="45" x14ac:dyDescent="0.6">
      <c r="A74" s="296" t="s">
        <v>72</v>
      </c>
      <c r="B74" s="118">
        <v>66508339</v>
      </c>
      <c r="C74" s="81">
        <v>1</v>
      </c>
      <c r="D74" s="96">
        <v>0</v>
      </c>
      <c r="E74" s="84">
        <v>0</v>
      </c>
      <c r="F74" s="108">
        <v>66508339</v>
      </c>
      <c r="G74" s="235">
        <v>0.20923436509382787</v>
      </c>
      <c r="H74" s="118">
        <v>67461580</v>
      </c>
      <c r="I74" s="81">
        <v>1</v>
      </c>
      <c r="J74" s="96">
        <v>0</v>
      </c>
      <c r="K74" s="84">
        <v>0</v>
      </c>
      <c r="L74" s="119">
        <v>67461580</v>
      </c>
      <c r="M74" s="83">
        <v>0.19575501581099677</v>
      </c>
    </row>
    <row r="75" spans="1:14" s="268" customFormat="1" ht="45" x14ac:dyDescent="0.6">
      <c r="A75" s="296" t="s">
        <v>73</v>
      </c>
      <c r="B75" s="118">
        <v>0</v>
      </c>
      <c r="C75" s="84">
        <v>0</v>
      </c>
      <c r="D75" s="95">
        <v>0</v>
      </c>
      <c r="E75" s="84">
        <v>0</v>
      </c>
      <c r="F75" s="220">
        <v>0</v>
      </c>
      <c r="G75" s="83">
        <v>0</v>
      </c>
      <c r="H75" s="118">
        <v>0</v>
      </c>
      <c r="I75" s="84">
        <v>0</v>
      </c>
      <c r="J75" s="95">
        <v>0</v>
      </c>
      <c r="K75" s="84">
        <v>0</v>
      </c>
      <c r="L75" s="120">
        <v>0</v>
      </c>
      <c r="M75" s="83">
        <v>0</v>
      </c>
    </row>
    <row r="76" spans="1:14" s="268" customFormat="1" ht="45.75" thickBot="1" x14ac:dyDescent="0.65">
      <c r="A76" s="303" t="s">
        <v>74</v>
      </c>
      <c r="B76" s="122">
        <v>323054387</v>
      </c>
      <c r="C76" s="123">
        <v>1</v>
      </c>
      <c r="D76" s="122">
        <v>0</v>
      </c>
      <c r="E76" s="124">
        <v>0</v>
      </c>
      <c r="F76" s="122">
        <v>323054387</v>
      </c>
      <c r="G76" s="125">
        <v>1</v>
      </c>
      <c r="H76" s="122">
        <v>344622485</v>
      </c>
      <c r="I76" s="123">
        <v>1</v>
      </c>
      <c r="J76" s="122">
        <v>0</v>
      </c>
      <c r="K76" s="124">
        <v>0</v>
      </c>
      <c r="L76" s="122">
        <v>344622485</v>
      </c>
      <c r="M76" s="125">
        <v>1</v>
      </c>
    </row>
    <row r="77" spans="1:14" ht="10.9" customHeight="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40.15" customHeight="1" x14ac:dyDescent="0.55000000000000004">
      <c r="A78" s="272" t="s">
        <v>4</v>
      </c>
      <c r="B78" s="193">
        <v>0</v>
      </c>
      <c r="C78" s="272"/>
      <c r="D78" s="271"/>
      <c r="E78" s="272"/>
      <c r="F78" s="193"/>
      <c r="G78" s="272"/>
      <c r="H78" s="193">
        <v>0</v>
      </c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129" customWidth="1"/>
    <col min="2" max="2" width="56.42578125" style="130" customWidth="1"/>
    <col min="3" max="3" width="45.5703125" style="129" customWidth="1"/>
    <col min="4" max="4" width="45.5703125" style="130" customWidth="1"/>
    <col min="5" max="5" width="45.5703125" style="129" customWidth="1"/>
    <col min="6" max="6" width="51.7109375" style="130" customWidth="1"/>
    <col min="7" max="7" width="45.5703125" style="129" customWidth="1"/>
    <col min="8" max="8" width="54.7109375" style="130" customWidth="1"/>
    <col min="9" max="9" width="45.5703125" style="129" customWidth="1"/>
    <col min="10" max="10" width="45.5703125" style="130" customWidth="1"/>
    <col min="11" max="11" width="45.5703125" style="129" customWidth="1"/>
    <col min="12" max="12" width="49.85546875" style="130" customWidth="1"/>
    <col min="13" max="13" width="45.5703125" style="129" customWidth="1"/>
    <col min="14" max="256" width="12.42578125" style="129"/>
    <col min="257" max="257" width="186.7109375" style="129" customWidth="1"/>
    <col min="258" max="258" width="56.42578125" style="129" customWidth="1"/>
    <col min="259" max="263" width="45.5703125" style="129" customWidth="1"/>
    <col min="264" max="264" width="54.7109375" style="129" customWidth="1"/>
    <col min="265" max="269" width="45.5703125" style="129" customWidth="1"/>
    <col min="270" max="512" width="12.42578125" style="129"/>
    <col min="513" max="513" width="186.7109375" style="129" customWidth="1"/>
    <col min="514" max="514" width="56.42578125" style="129" customWidth="1"/>
    <col min="515" max="519" width="45.5703125" style="129" customWidth="1"/>
    <col min="520" max="520" width="54.7109375" style="129" customWidth="1"/>
    <col min="521" max="525" width="45.5703125" style="129" customWidth="1"/>
    <col min="526" max="768" width="12.42578125" style="129"/>
    <col min="769" max="769" width="186.7109375" style="129" customWidth="1"/>
    <col min="770" max="770" width="56.42578125" style="129" customWidth="1"/>
    <col min="771" max="775" width="45.5703125" style="129" customWidth="1"/>
    <col min="776" max="776" width="54.7109375" style="129" customWidth="1"/>
    <col min="777" max="781" width="45.5703125" style="129" customWidth="1"/>
    <col min="782" max="1024" width="12.42578125" style="129"/>
    <col min="1025" max="1025" width="186.7109375" style="129" customWidth="1"/>
    <col min="1026" max="1026" width="56.42578125" style="129" customWidth="1"/>
    <col min="1027" max="1031" width="45.5703125" style="129" customWidth="1"/>
    <col min="1032" max="1032" width="54.7109375" style="129" customWidth="1"/>
    <col min="1033" max="1037" width="45.5703125" style="129" customWidth="1"/>
    <col min="1038" max="1280" width="12.42578125" style="129"/>
    <col min="1281" max="1281" width="186.7109375" style="129" customWidth="1"/>
    <col min="1282" max="1282" width="56.42578125" style="129" customWidth="1"/>
    <col min="1283" max="1287" width="45.5703125" style="129" customWidth="1"/>
    <col min="1288" max="1288" width="54.7109375" style="129" customWidth="1"/>
    <col min="1289" max="1293" width="45.5703125" style="129" customWidth="1"/>
    <col min="1294" max="1536" width="12.42578125" style="129"/>
    <col min="1537" max="1537" width="186.7109375" style="129" customWidth="1"/>
    <col min="1538" max="1538" width="56.42578125" style="129" customWidth="1"/>
    <col min="1539" max="1543" width="45.5703125" style="129" customWidth="1"/>
    <col min="1544" max="1544" width="54.7109375" style="129" customWidth="1"/>
    <col min="1545" max="1549" width="45.5703125" style="129" customWidth="1"/>
    <col min="1550" max="1792" width="12.42578125" style="129"/>
    <col min="1793" max="1793" width="186.7109375" style="129" customWidth="1"/>
    <col min="1794" max="1794" width="56.42578125" style="129" customWidth="1"/>
    <col min="1795" max="1799" width="45.5703125" style="129" customWidth="1"/>
    <col min="1800" max="1800" width="54.7109375" style="129" customWidth="1"/>
    <col min="1801" max="1805" width="45.5703125" style="129" customWidth="1"/>
    <col min="1806" max="2048" width="12.42578125" style="129"/>
    <col min="2049" max="2049" width="186.7109375" style="129" customWidth="1"/>
    <col min="2050" max="2050" width="56.42578125" style="129" customWidth="1"/>
    <col min="2051" max="2055" width="45.5703125" style="129" customWidth="1"/>
    <col min="2056" max="2056" width="54.7109375" style="129" customWidth="1"/>
    <col min="2057" max="2061" width="45.5703125" style="129" customWidth="1"/>
    <col min="2062" max="2304" width="12.42578125" style="129"/>
    <col min="2305" max="2305" width="186.7109375" style="129" customWidth="1"/>
    <col min="2306" max="2306" width="56.42578125" style="129" customWidth="1"/>
    <col min="2307" max="2311" width="45.5703125" style="129" customWidth="1"/>
    <col min="2312" max="2312" width="54.7109375" style="129" customWidth="1"/>
    <col min="2313" max="2317" width="45.5703125" style="129" customWidth="1"/>
    <col min="2318" max="2560" width="12.42578125" style="129"/>
    <col min="2561" max="2561" width="186.7109375" style="129" customWidth="1"/>
    <col min="2562" max="2562" width="56.42578125" style="129" customWidth="1"/>
    <col min="2563" max="2567" width="45.5703125" style="129" customWidth="1"/>
    <col min="2568" max="2568" width="54.7109375" style="129" customWidth="1"/>
    <col min="2569" max="2573" width="45.5703125" style="129" customWidth="1"/>
    <col min="2574" max="2816" width="12.42578125" style="129"/>
    <col min="2817" max="2817" width="186.7109375" style="129" customWidth="1"/>
    <col min="2818" max="2818" width="56.42578125" style="129" customWidth="1"/>
    <col min="2819" max="2823" width="45.5703125" style="129" customWidth="1"/>
    <col min="2824" max="2824" width="54.7109375" style="129" customWidth="1"/>
    <col min="2825" max="2829" width="45.5703125" style="129" customWidth="1"/>
    <col min="2830" max="3072" width="12.42578125" style="129"/>
    <col min="3073" max="3073" width="186.7109375" style="129" customWidth="1"/>
    <col min="3074" max="3074" width="56.42578125" style="129" customWidth="1"/>
    <col min="3075" max="3079" width="45.5703125" style="129" customWidth="1"/>
    <col min="3080" max="3080" width="54.7109375" style="129" customWidth="1"/>
    <col min="3081" max="3085" width="45.5703125" style="129" customWidth="1"/>
    <col min="3086" max="3328" width="12.42578125" style="129"/>
    <col min="3329" max="3329" width="186.7109375" style="129" customWidth="1"/>
    <col min="3330" max="3330" width="56.42578125" style="129" customWidth="1"/>
    <col min="3331" max="3335" width="45.5703125" style="129" customWidth="1"/>
    <col min="3336" max="3336" width="54.7109375" style="129" customWidth="1"/>
    <col min="3337" max="3341" width="45.5703125" style="129" customWidth="1"/>
    <col min="3342" max="3584" width="12.42578125" style="129"/>
    <col min="3585" max="3585" width="186.7109375" style="129" customWidth="1"/>
    <col min="3586" max="3586" width="56.42578125" style="129" customWidth="1"/>
    <col min="3587" max="3591" width="45.5703125" style="129" customWidth="1"/>
    <col min="3592" max="3592" width="54.7109375" style="129" customWidth="1"/>
    <col min="3593" max="3597" width="45.5703125" style="129" customWidth="1"/>
    <col min="3598" max="3840" width="12.42578125" style="129"/>
    <col min="3841" max="3841" width="186.7109375" style="129" customWidth="1"/>
    <col min="3842" max="3842" width="56.42578125" style="129" customWidth="1"/>
    <col min="3843" max="3847" width="45.5703125" style="129" customWidth="1"/>
    <col min="3848" max="3848" width="54.7109375" style="129" customWidth="1"/>
    <col min="3849" max="3853" width="45.5703125" style="129" customWidth="1"/>
    <col min="3854" max="4096" width="12.42578125" style="129"/>
    <col min="4097" max="4097" width="186.7109375" style="129" customWidth="1"/>
    <col min="4098" max="4098" width="56.42578125" style="129" customWidth="1"/>
    <col min="4099" max="4103" width="45.5703125" style="129" customWidth="1"/>
    <col min="4104" max="4104" width="54.7109375" style="129" customWidth="1"/>
    <col min="4105" max="4109" width="45.5703125" style="129" customWidth="1"/>
    <col min="4110" max="4352" width="12.42578125" style="129"/>
    <col min="4353" max="4353" width="186.7109375" style="129" customWidth="1"/>
    <col min="4354" max="4354" width="56.42578125" style="129" customWidth="1"/>
    <col min="4355" max="4359" width="45.5703125" style="129" customWidth="1"/>
    <col min="4360" max="4360" width="54.7109375" style="129" customWidth="1"/>
    <col min="4361" max="4365" width="45.5703125" style="129" customWidth="1"/>
    <col min="4366" max="4608" width="12.42578125" style="129"/>
    <col min="4609" max="4609" width="186.7109375" style="129" customWidth="1"/>
    <col min="4610" max="4610" width="56.42578125" style="129" customWidth="1"/>
    <col min="4611" max="4615" width="45.5703125" style="129" customWidth="1"/>
    <col min="4616" max="4616" width="54.7109375" style="129" customWidth="1"/>
    <col min="4617" max="4621" width="45.5703125" style="129" customWidth="1"/>
    <col min="4622" max="4864" width="12.42578125" style="129"/>
    <col min="4865" max="4865" width="186.7109375" style="129" customWidth="1"/>
    <col min="4866" max="4866" width="56.42578125" style="129" customWidth="1"/>
    <col min="4867" max="4871" width="45.5703125" style="129" customWidth="1"/>
    <col min="4872" max="4872" width="54.7109375" style="129" customWidth="1"/>
    <col min="4873" max="4877" width="45.5703125" style="129" customWidth="1"/>
    <col min="4878" max="5120" width="12.42578125" style="129"/>
    <col min="5121" max="5121" width="186.7109375" style="129" customWidth="1"/>
    <col min="5122" max="5122" width="56.42578125" style="129" customWidth="1"/>
    <col min="5123" max="5127" width="45.5703125" style="129" customWidth="1"/>
    <col min="5128" max="5128" width="54.7109375" style="129" customWidth="1"/>
    <col min="5129" max="5133" width="45.5703125" style="129" customWidth="1"/>
    <col min="5134" max="5376" width="12.42578125" style="129"/>
    <col min="5377" max="5377" width="186.7109375" style="129" customWidth="1"/>
    <col min="5378" max="5378" width="56.42578125" style="129" customWidth="1"/>
    <col min="5379" max="5383" width="45.5703125" style="129" customWidth="1"/>
    <col min="5384" max="5384" width="54.7109375" style="129" customWidth="1"/>
    <col min="5385" max="5389" width="45.5703125" style="129" customWidth="1"/>
    <col min="5390" max="5632" width="12.42578125" style="129"/>
    <col min="5633" max="5633" width="186.7109375" style="129" customWidth="1"/>
    <col min="5634" max="5634" width="56.42578125" style="129" customWidth="1"/>
    <col min="5635" max="5639" width="45.5703125" style="129" customWidth="1"/>
    <col min="5640" max="5640" width="54.7109375" style="129" customWidth="1"/>
    <col min="5641" max="5645" width="45.5703125" style="129" customWidth="1"/>
    <col min="5646" max="5888" width="12.42578125" style="129"/>
    <col min="5889" max="5889" width="186.7109375" style="129" customWidth="1"/>
    <col min="5890" max="5890" width="56.42578125" style="129" customWidth="1"/>
    <col min="5891" max="5895" width="45.5703125" style="129" customWidth="1"/>
    <col min="5896" max="5896" width="54.7109375" style="129" customWidth="1"/>
    <col min="5897" max="5901" width="45.5703125" style="129" customWidth="1"/>
    <col min="5902" max="6144" width="12.42578125" style="129"/>
    <col min="6145" max="6145" width="186.7109375" style="129" customWidth="1"/>
    <col min="6146" max="6146" width="56.42578125" style="129" customWidth="1"/>
    <col min="6147" max="6151" width="45.5703125" style="129" customWidth="1"/>
    <col min="6152" max="6152" width="54.7109375" style="129" customWidth="1"/>
    <col min="6153" max="6157" width="45.5703125" style="129" customWidth="1"/>
    <col min="6158" max="6400" width="12.42578125" style="129"/>
    <col min="6401" max="6401" width="186.7109375" style="129" customWidth="1"/>
    <col min="6402" max="6402" width="56.42578125" style="129" customWidth="1"/>
    <col min="6403" max="6407" width="45.5703125" style="129" customWidth="1"/>
    <col min="6408" max="6408" width="54.7109375" style="129" customWidth="1"/>
    <col min="6409" max="6413" width="45.5703125" style="129" customWidth="1"/>
    <col min="6414" max="6656" width="12.42578125" style="129"/>
    <col min="6657" max="6657" width="186.7109375" style="129" customWidth="1"/>
    <col min="6658" max="6658" width="56.42578125" style="129" customWidth="1"/>
    <col min="6659" max="6663" width="45.5703125" style="129" customWidth="1"/>
    <col min="6664" max="6664" width="54.7109375" style="129" customWidth="1"/>
    <col min="6665" max="6669" width="45.5703125" style="129" customWidth="1"/>
    <col min="6670" max="6912" width="12.42578125" style="129"/>
    <col min="6913" max="6913" width="186.7109375" style="129" customWidth="1"/>
    <col min="6914" max="6914" width="56.42578125" style="129" customWidth="1"/>
    <col min="6915" max="6919" width="45.5703125" style="129" customWidth="1"/>
    <col min="6920" max="6920" width="54.7109375" style="129" customWidth="1"/>
    <col min="6921" max="6925" width="45.5703125" style="129" customWidth="1"/>
    <col min="6926" max="7168" width="12.42578125" style="129"/>
    <col min="7169" max="7169" width="186.7109375" style="129" customWidth="1"/>
    <col min="7170" max="7170" width="56.42578125" style="129" customWidth="1"/>
    <col min="7171" max="7175" width="45.5703125" style="129" customWidth="1"/>
    <col min="7176" max="7176" width="54.7109375" style="129" customWidth="1"/>
    <col min="7177" max="7181" width="45.5703125" style="129" customWidth="1"/>
    <col min="7182" max="7424" width="12.42578125" style="129"/>
    <col min="7425" max="7425" width="186.7109375" style="129" customWidth="1"/>
    <col min="7426" max="7426" width="56.42578125" style="129" customWidth="1"/>
    <col min="7427" max="7431" width="45.5703125" style="129" customWidth="1"/>
    <col min="7432" max="7432" width="54.7109375" style="129" customWidth="1"/>
    <col min="7433" max="7437" width="45.5703125" style="129" customWidth="1"/>
    <col min="7438" max="7680" width="12.42578125" style="129"/>
    <col min="7681" max="7681" width="186.7109375" style="129" customWidth="1"/>
    <col min="7682" max="7682" width="56.42578125" style="129" customWidth="1"/>
    <col min="7683" max="7687" width="45.5703125" style="129" customWidth="1"/>
    <col min="7688" max="7688" width="54.7109375" style="129" customWidth="1"/>
    <col min="7689" max="7693" width="45.5703125" style="129" customWidth="1"/>
    <col min="7694" max="7936" width="12.42578125" style="129"/>
    <col min="7937" max="7937" width="186.7109375" style="129" customWidth="1"/>
    <col min="7938" max="7938" width="56.42578125" style="129" customWidth="1"/>
    <col min="7939" max="7943" width="45.5703125" style="129" customWidth="1"/>
    <col min="7944" max="7944" width="54.7109375" style="129" customWidth="1"/>
    <col min="7945" max="7949" width="45.5703125" style="129" customWidth="1"/>
    <col min="7950" max="8192" width="12.42578125" style="129"/>
    <col min="8193" max="8193" width="186.7109375" style="129" customWidth="1"/>
    <col min="8194" max="8194" width="56.42578125" style="129" customWidth="1"/>
    <col min="8195" max="8199" width="45.5703125" style="129" customWidth="1"/>
    <col min="8200" max="8200" width="54.7109375" style="129" customWidth="1"/>
    <col min="8201" max="8205" width="45.5703125" style="129" customWidth="1"/>
    <col min="8206" max="8448" width="12.42578125" style="129"/>
    <col min="8449" max="8449" width="186.7109375" style="129" customWidth="1"/>
    <col min="8450" max="8450" width="56.42578125" style="129" customWidth="1"/>
    <col min="8451" max="8455" width="45.5703125" style="129" customWidth="1"/>
    <col min="8456" max="8456" width="54.7109375" style="129" customWidth="1"/>
    <col min="8457" max="8461" width="45.5703125" style="129" customWidth="1"/>
    <col min="8462" max="8704" width="12.42578125" style="129"/>
    <col min="8705" max="8705" width="186.7109375" style="129" customWidth="1"/>
    <col min="8706" max="8706" width="56.42578125" style="129" customWidth="1"/>
    <col min="8707" max="8711" width="45.5703125" style="129" customWidth="1"/>
    <col min="8712" max="8712" width="54.7109375" style="129" customWidth="1"/>
    <col min="8713" max="8717" width="45.5703125" style="129" customWidth="1"/>
    <col min="8718" max="8960" width="12.42578125" style="129"/>
    <col min="8961" max="8961" width="186.7109375" style="129" customWidth="1"/>
    <col min="8962" max="8962" width="56.42578125" style="129" customWidth="1"/>
    <col min="8963" max="8967" width="45.5703125" style="129" customWidth="1"/>
    <col min="8968" max="8968" width="54.7109375" style="129" customWidth="1"/>
    <col min="8969" max="8973" width="45.5703125" style="129" customWidth="1"/>
    <col min="8974" max="9216" width="12.42578125" style="129"/>
    <col min="9217" max="9217" width="186.7109375" style="129" customWidth="1"/>
    <col min="9218" max="9218" width="56.42578125" style="129" customWidth="1"/>
    <col min="9219" max="9223" width="45.5703125" style="129" customWidth="1"/>
    <col min="9224" max="9224" width="54.7109375" style="129" customWidth="1"/>
    <col min="9225" max="9229" width="45.5703125" style="129" customWidth="1"/>
    <col min="9230" max="9472" width="12.42578125" style="129"/>
    <col min="9473" max="9473" width="186.7109375" style="129" customWidth="1"/>
    <col min="9474" max="9474" width="56.42578125" style="129" customWidth="1"/>
    <col min="9475" max="9479" width="45.5703125" style="129" customWidth="1"/>
    <col min="9480" max="9480" width="54.7109375" style="129" customWidth="1"/>
    <col min="9481" max="9485" width="45.5703125" style="129" customWidth="1"/>
    <col min="9486" max="9728" width="12.42578125" style="129"/>
    <col min="9729" max="9729" width="186.7109375" style="129" customWidth="1"/>
    <col min="9730" max="9730" width="56.42578125" style="129" customWidth="1"/>
    <col min="9731" max="9735" width="45.5703125" style="129" customWidth="1"/>
    <col min="9736" max="9736" width="54.7109375" style="129" customWidth="1"/>
    <col min="9737" max="9741" width="45.5703125" style="129" customWidth="1"/>
    <col min="9742" max="9984" width="12.42578125" style="129"/>
    <col min="9985" max="9985" width="186.7109375" style="129" customWidth="1"/>
    <col min="9986" max="9986" width="56.42578125" style="129" customWidth="1"/>
    <col min="9987" max="9991" width="45.5703125" style="129" customWidth="1"/>
    <col min="9992" max="9992" width="54.7109375" style="129" customWidth="1"/>
    <col min="9993" max="9997" width="45.5703125" style="129" customWidth="1"/>
    <col min="9998" max="10240" width="12.42578125" style="129"/>
    <col min="10241" max="10241" width="186.7109375" style="129" customWidth="1"/>
    <col min="10242" max="10242" width="56.42578125" style="129" customWidth="1"/>
    <col min="10243" max="10247" width="45.5703125" style="129" customWidth="1"/>
    <col min="10248" max="10248" width="54.7109375" style="129" customWidth="1"/>
    <col min="10249" max="10253" width="45.5703125" style="129" customWidth="1"/>
    <col min="10254" max="10496" width="12.42578125" style="129"/>
    <col min="10497" max="10497" width="186.7109375" style="129" customWidth="1"/>
    <col min="10498" max="10498" width="56.42578125" style="129" customWidth="1"/>
    <col min="10499" max="10503" width="45.5703125" style="129" customWidth="1"/>
    <col min="10504" max="10504" width="54.7109375" style="129" customWidth="1"/>
    <col min="10505" max="10509" width="45.5703125" style="129" customWidth="1"/>
    <col min="10510" max="10752" width="12.42578125" style="129"/>
    <col min="10753" max="10753" width="186.7109375" style="129" customWidth="1"/>
    <col min="10754" max="10754" width="56.42578125" style="129" customWidth="1"/>
    <col min="10755" max="10759" width="45.5703125" style="129" customWidth="1"/>
    <col min="10760" max="10760" width="54.7109375" style="129" customWidth="1"/>
    <col min="10761" max="10765" width="45.5703125" style="129" customWidth="1"/>
    <col min="10766" max="11008" width="12.42578125" style="129"/>
    <col min="11009" max="11009" width="186.7109375" style="129" customWidth="1"/>
    <col min="11010" max="11010" width="56.42578125" style="129" customWidth="1"/>
    <col min="11011" max="11015" width="45.5703125" style="129" customWidth="1"/>
    <col min="11016" max="11016" width="54.7109375" style="129" customWidth="1"/>
    <col min="11017" max="11021" width="45.5703125" style="129" customWidth="1"/>
    <col min="11022" max="11264" width="12.42578125" style="129"/>
    <col min="11265" max="11265" width="186.7109375" style="129" customWidth="1"/>
    <col min="11266" max="11266" width="56.42578125" style="129" customWidth="1"/>
    <col min="11267" max="11271" width="45.5703125" style="129" customWidth="1"/>
    <col min="11272" max="11272" width="54.7109375" style="129" customWidth="1"/>
    <col min="11273" max="11277" width="45.5703125" style="129" customWidth="1"/>
    <col min="11278" max="11520" width="12.42578125" style="129"/>
    <col min="11521" max="11521" width="186.7109375" style="129" customWidth="1"/>
    <col min="11522" max="11522" width="56.42578125" style="129" customWidth="1"/>
    <col min="11523" max="11527" width="45.5703125" style="129" customWidth="1"/>
    <col min="11528" max="11528" width="54.7109375" style="129" customWidth="1"/>
    <col min="11529" max="11533" width="45.5703125" style="129" customWidth="1"/>
    <col min="11534" max="11776" width="12.42578125" style="129"/>
    <col min="11777" max="11777" width="186.7109375" style="129" customWidth="1"/>
    <col min="11778" max="11778" width="56.42578125" style="129" customWidth="1"/>
    <col min="11779" max="11783" width="45.5703125" style="129" customWidth="1"/>
    <col min="11784" max="11784" width="54.7109375" style="129" customWidth="1"/>
    <col min="11785" max="11789" width="45.5703125" style="129" customWidth="1"/>
    <col min="11790" max="12032" width="12.42578125" style="129"/>
    <col min="12033" max="12033" width="186.7109375" style="129" customWidth="1"/>
    <col min="12034" max="12034" width="56.42578125" style="129" customWidth="1"/>
    <col min="12035" max="12039" width="45.5703125" style="129" customWidth="1"/>
    <col min="12040" max="12040" width="54.7109375" style="129" customWidth="1"/>
    <col min="12041" max="12045" width="45.5703125" style="129" customWidth="1"/>
    <col min="12046" max="12288" width="12.42578125" style="129"/>
    <col min="12289" max="12289" width="186.7109375" style="129" customWidth="1"/>
    <col min="12290" max="12290" width="56.42578125" style="129" customWidth="1"/>
    <col min="12291" max="12295" width="45.5703125" style="129" customWidth="1"/>
    <col min="12296" max="12296" width="54.7109375" style="129" customWidth="1"/>
    <col min="12297" max="12301" width="45.5703125" style="129" customWidth="1"/>
    <col min="12302" max="12544" width="12.42578125" style="129"/>
    <col min="12545" max="12545" width="186.7109375" style="129" customWidth="1"/>
    <col min="12546" max="12546" width="56.42578125" style="129" customWidth="1"/>
    <col min="12547" max="12551" width="45.5703125" style="129" customWidth="1"/>
    <col min="12552" max="12552" width="54.7109375" style="129" customWidth="1"/>
    <col min="12553" max="12557" width="45.5703125" style="129" customWidth="1"/>
    <col min="12558" max="12800" width="12.42578125" style="129"/>
    <col min="12801" max="12801" width="186.7109375" style="129" customWidth="1"/>
    <col min="12802" max="12802" width="56.42578125" style="129" customWidth="1"/>
    <col min="12803" max="12807" width="45.5703125" style="129" customWidth="1"/>
    <col min="12808" max="12808" width="54.7109375" style="129" customWidth="1"/>
    <col min="12809" max="12813" width="45.5703125" style="129" customWidth="1"/>
    <col min="12814" max="13056" width="12.42578125" style="129"/>
    <col min="13057" max="13057" width="186.7109375" style="129" customWidth="1"/>
    <col min="13058" max="13058" width="56.42578125" style="129" customWidth="1"/>
    <col min="13059" max="13063" width="45.5703125" style="129" customWidth="1"/>
    <col min="13064" max="13064" width="54.7109375" style="129" customWidth="1"/>
    <col min="13065" max="13069" width="45.5703125" style="129" customWidth="1"/>
    <col min="13070" max="13312" width="12.42578125" style="129"/>
    <col min="13313" max="13313" width="186.7109375" style="129" customWidth="1"/>
    <col min="13314" max="13314" width="56.42578125" style="129" customWidth="1"/>
    <col min="13315" max="13319" width="45.5703125" style="129" customWidth="1"/>
    <col min="13320" max="13320" width="54.7109375" style="129" customWidth="1"/>
    <col min="13321" max="13325" width="45.5703125" style="129" customWidth="1"/>
    <col min="13326" max="13568" width="12.42578125" style="129"/>
    <col min="13569" max="13569" width="186.7109375" style="129" customWidth="1"/>
    <col min="13570" max="13570" width="56.42578125" style="129" customWidth="1"/>
    <col min="13571" max="13575" width="45.5703125" style="129" customWidth="1"/>
    <col min="13576" max="13576" width="54.7109375" style="129" customWidth="1"/>
    <col min="13577" max="13581" width="45.5703125" style="129" customWidth="1"/>
    <col min="13582" max="13824" width="12.42578125" style="129"/>
    <col min="13825" max="13825" width="186.7109375" style="129" customWidth="1"/>
    <col min="13826" max="13826" width="56.42578125" style="129" customWidth="1"/>
    <col min="13827" max="13831" width="45.5703125" style="129" customWidth="1"/>
    <col min="13832" max="13832" width="54.7109375" style="129" customWidth="1"/>
    <col min="13833" max="13837" width="45.5703125" style="129" customWidth="1"/>
    <col min="13838" max="14080" width="12.42578125" style="129"/>
    <col min="14081" max="14081" width="186.7109375" style="129" customWidth="1"/>
    <col min="14082" max="14082" width="56.42578125" style="129" customWidth="1"/>
    <col min="14083" max="14087" width="45.5703125" style="129" customWidth="1"/>
    <col min="14088" max="14088" width="54.7109375" style="129" customWidth="1"/>
    <col min="14089" max="14093" width="45.5703125" style="129" customWidth="1"/>
    <col min="14094" max="14336" width="12.42578125" style="129"/>
    <col min="14337" max="14337" width="186.7109375" style="129" customWidth="1"/>
    <col min="14338" max="14338" width="56.42578125" style="129" customWidth="1"/>
    <col min="14339" max="14343" width="45.5703125" style="129" customWidth="1"/>
    <col min="14344" max="14344" width="54.7109375" style="129" customWidth="1"/>
    <col min="14345" max="14349" width="45.5703125" style="129" customWidth="1"/>
    <col min="14350" max="14592" width="12.42578125" style="129"/>
    <col min="14593" max="14593" width="186.7109375" style="129" customWidth="1"/>
    <col min="14594" max="14594" width="56.42578125" style="129" customWidth="1"/>
    <col min="14595" max="14599" width="45.5703125" style="129" customWidth="1"/>
    <col min="14600" max="14600" width="54.7109375" style="129" customWidth="1"/>
    <col min="14601" max="14605" width="45.5703125" style="129" customWidth="1"/>
    <col min="14606" max="14848" width="12.42578125" style="129"/>
    <col min="14849" max="14849" width="186.7109375" style="129" customWidth="1"/>
    <col min="14850" max="14850" width="56.42578125" style="129" customWidth="1"/>
    <col min="14851" max="14855" width="45.5703125" style="129" customWidth="1"/>
    <col min="14856" max="14856" width="54.7109375" style="129" customWidth="1"/>
    <col min="14857" max="14861" width="45.5703125" style="129" customWidth="1"/>
    <col min="14862" max="15104" width="12.42578125" style="129"/>
    <col min="15105" max="15105" width="186.7109375" style="129" customWidth="1"/>
    <col min="15106" max="15106" width="56.42578125" style="129" customWidth="1"/>
    <col min="15107" max="15111" width="45.5703125" style="129" customWidth="1"/>
    <col min="15112" max="15112" width="54.7109375" style="129" customWidth="1"/>
    <col min="15113" max="15117" width="45.5703125" style="129" customWidth="1"/>
    <col min="15118" max="15360" width="12.42578125" style="129"/>
    <col min="15361" max="15361" width="186.7109375" style="129" customWidth="1"/>
    <col min="15362" max="15362" width="56.42578125" style="129" customWidth="1"/>
    <col min="15363" max="15367" width="45.5703125" style="129" customWidth="1"/>
    <col min="15368" max="15368" width="54.7109375" style="129" customWidth="1"/>
    <col min="15369" max="15373" width="45.5703125" style="129" customWidth="1"/>
    <col min="15374" max="15616" width="12.42578125" style="129"/>
    <col min="15617" max="15617" width="186.7109375" style="129" customWidth="1"/>
    <col min="15618" max="15618" width="56.42578125" style="129" customWidth="1"/>
    <col min="15619" max="15623" width="45.5703125" style="129" customWidth="1"/>
    <col min="15624" max="15624" width="54.7109375" style="129" customWidth="1"/>
    <col min="15625" max="15629" width="45.5703125" style="129" customWidth="1"/>
    <col min="15630" max="15872" width="12.42578125" style="129"/>
    <col min="15873" max="15873" width="186.7109375" style="129" customWidth="1"/>
    <col min="15874" max="15874" width="56.42578125" style="129" customWidth="1"/>
    <col min="15875" max="15879" width="45.5703125" style="129" customWidth="1"/>
    <col min="15880" max="15880" width="54.7109375" style="129" customWidth="1"/>
    <col min="15881" max="15885" width="45.5703125" style="129" customWidth="1"/>
    <col min="15886" max="16128" width="12.42578125" style="129"/>
    <col min="16129" max="16129" width="186.7109375" style="129" customWidth="1"/>
    <col min="16130" max="16130" width="56.42578125" style="129" customWidth="1"/>
    <col min="16131" max="16135" width="45.5703125" style="129" customWidth="1"/>
    <col min="16136" max="16136" width="54.7109375" style="129" customWidth="1"/>
    <col min="16137" max="16141" width="45.5703125" style="129" customWidth="1"/>
    <col min="16142" max="16384" width="12.42578125" style="129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108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 x14ac:dyDescent="0.55000000000000004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 x14ac:dyDescent="0.55000000000000004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 x14ac:dyDescent="0.6">
      <c r="A6" s="24"/>
      <c r="B6" s="25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11" customFormat="1" ht="44.25" x14ac:dyDescent="0.55000000000000004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 x14ac:dyDescent="0.55000000000000004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 x14ac:dyDescent="0.6">
      <c r="A9" s="30" t="s">
        <v>4</v>
      </c>
      <c r="B9" s="31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31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35"/>
    </row>
    <row r="10" spans="1:17" s="11" customFormat="1" ht="45" x14ac:dyDescent="0.6">
      <c r="A10" s="36" t="s">
        <v>7</v>
      </c>
      <c r="B10" s="37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37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35"/>
    </row>
    <row r="11" spans="1:17" s="11" customFormat="1" ht="44.25" x14ac:dyDescent="0.55000000000000004">
      <c r="A11" s="41" t="s">
        <v>11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35"/>
    </row>
    <row r="12" spans="1:17" s="11" customFormat="1" ht="45" x14ac:dyDescent="0.6">
      <c r="A12" s="24" t="s">
        <v>12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13</v>
      </c>
      <c r="B13" s="9">
        <f>ULSBoard!B13+Grambling!B13+LATech!B13+McNeese!B13+Nicholls!B13+NwSU!B13+SLU!B13+ULL!B13+ULM!B13+UNO!B13</f>
        <v>130200299</v>
      </c>
      <c r="C13" s="52">
        <f t="shared" ref="C13:C76" si="0">IF(ISBLANK(B13),"  ",IF(F13&gt;0,B13/F13,IF(B13&gt;0,1,0)))</f>
        <v>1</v>
      </c>
      <c r="D13" s="53">
        <f>ULSBoard!D13+Grambling!D13+LATech!D13+McNeese!D13+Nicholls!D13+NwSU!D13+SLU!D13+ULL!D13+ULM!D13+UNO!D13</f>
        <v>0</v>
      </c>
      <c r="E13" s="54">
        <f>IF(ISBLANK(D13),"  ",IF(F13&gt;0,D13/F13,IF(D13&gt;0,1,0)))</f>
        <v>0</v>
      </c>
      <c r="F13" s="55">
        <f>D13+B13</f>
        <v>130200299</v>
      </c>
      <c r="G13" s="56">
        <f>IF(ISBLANK(F13),"  ",IF(F76&gt;0,F13/F76,IF(F13&gt;0,1,0)))</f>
        <v>0.10025863734433892</v>
      </c>
      <c r="H13" s="9">
        <f>ULSBoard!H13+Grambling!H13+LATech!H13+McNeese!H13+Nicholls!H13+NwSU!H13+SLU!H13+ULL!H13+ULM!H13+UNO!H13</f>
        <v>223930377</v>
      </c>
      <c r="I13" s="52">
        <f>IF(ISBLANK(H13),"  ",IF(L13&gt;0,H13/L13,IF(H13&gt;0,1,0)))</f>
        <v>1</v>
      </c>
      <c r="J13" s="53">
        <f>ULSBoard!J13+Grambling!J13+LATech!J13+McNeese!J13+Nicholls!J13+NwSU!J13+SLU!J13+ULL!J13+ULM!J13+UNO!J13</f>
        <v>0</v>
      </c>
      <c r="K13" s="54">
        <f>IF(ISBLANK(J13),"  ",IF(L13&gt;0,J13/L13,IF(J13&gt;0,1,0)))</f>
        <v>0</v>
      </c>
      <c r="L13" s="55">
        <f t="shared" ref="L13:L34" si="1">J13+H13</f>
        <v>223930377</v>
      </c>
      <c r="M13" s="56">
        <f>IF(ISBLANK(L13),"  ",IF(L76&gt;0,L13/L76,IF(L13&gt;0,1,0)))</f>
        <v>0.16546651052216957</v>
      </c>
      <c r="N13" s="57"/>
    </row>
    <row r="14" spans="1:17" s="11" customFormat="1" ht="44.25" x14ac:dyDescent="0.55000000000000004">
      <c r="A14" s="21" t="s">
        <v>14</v>
      </c>
      <c r="B14" s="9">
        <f>ULSBoard!B14+Grambling!B14+LATech!B14+McNeese!B14+Nicholls!B14+NwSU!B14+SLU!B14+ULL!B14+ULM!B14+UNO!B14</f>
        <v>0</v>
      </c>
      <c r="C14" s="58">
        <f t="shared" si="0"/>
        <v>0</v>
      </c>
      <c r="D14" s="53">
        <f>ULSBoard!D14+Grambling!D14+LATech!D14+McNeese!D14+Nicholls!D14+NwSU!D14+SLU!D14+ULL!D14+ULM!D14+UNO!D14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ULSBoard!H14+Grambling!H14+LATech!H14+McNeese!H14+Nicholls!H14+NwSU!H14+SLU!H14+ULL!H14+ULM!H14+UNO!H14</f>
        <v>0</v>
      </c>
      <c r="I14" s="58">
        <f>IF(ISBLANK(H14),"  ",IF(L14&gt;0,H14/L14,IF(H14&gt;0,1,0)))</f>
        <v>0</v>
      </c>
      <c r="J14" s="53">
        <f>ULSBoard!J14+Grambling!J14+LATech!J14+McNeese!J14+Nicholls!J14+NwSU!J14+SLU!J14+ULL!J14+ULM!J14+UNO!J14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15</v>
      </c>
      <c r="B15" s="264">
        <f>ULSBoard!B15+Grambling!B15+LATech!B15+McNeese!B15+Nicholls!B15+NwSU!B15+SLU!B15+ULL!B15+ULM!B15+UNO!B15</f>
        <v>119676142</v>
      </c>
      <c r="C15" s="138">
        <f t="shared" si="0"/>
        <v>0.99397475569903393</v>
      </c>
      <c r="D15" s="139">
        <f>ULSBoard!D15+Grambling!D15+LATech!D15+McNeese!D15+Nicholls!D15+NwSU!D15+SLU!D15+ULL!D15+ULM!D15+UNO!D15</f>
        <v>725449</v>
      </c>
      <c r="E15" s="65">
        <f>IF(ISBLANK(D15),"  ",IF(F15&gt;0,D15/F15,IF(D15&gt;0,1,0)))</f>
        <v>6.0252443009660896E-3</v>
      </c>
      <c r="F15" s="48">
        <f>D15+B15</f>
        <v>120401591</v>
      </c>
      <c r="G15" s="66">
        <f>IF(ISBLANK(F15),"  ",IF(F76&gt;0,F15/F76,IF(F15&gt;0,1,0)))</f>
        <v>9.271330051054967E-2</v>
      </c>
      <c r="H15" s="264">
        <f>ULSBoard!H15+Grambling!H15+LATech!H15+McNeese!H15+Nicholls!H15+NwSU!H15+SLU!H15+ULL!H15+ULM!H15+UNO!H15</f>
        <v>16896654</v>
      </c>
      <c r="I15" s="138">
        <f>IF(ISBLANK(H15),"  ",IF(L15&gt;0,H15/L15,IF(H15&gt;0,1,0)))</f>
        <v>0.95351737568044681</v>
      </c>
      <c r="J15" s="139">
        <f>ULSBoard!J15+Grambling!J15+LATech!J15+McNeese!J15+Nicholls!J15+NwSU!J15+SLU!J15+ULL!J15+ULM!J15+UNO!J15</f>
        <v>823688</v>
      </c>
      <c r="K15" s="65">
        <f>IF(ISBLANK(J15),"  ",IF(L15&gt;0,J15/L15,IF(J15&gt;0,1,0)))</f>
        <v>4.6482624319553204E-2</v>
      </c>
      <c r="L15" s="48">
        <f t="shared" si="1"/>
        <v>17720342</v>
      </c>
      <c r="M15" s="66">
        <f>IF(ISBLANK(L15),"  ",IF(L76&gt;0,L15/L76,IF(L15&gt;0,1,0)))</f>
        <v>1.3093905325758654E-2</v>
      </c>
      <c r="N15" s="35"/>
    </row>
    <row r="16" spans="1:17" s="11" customFormat="1" ht="44.25" x14ac:dyDescent="0.55000000000000004">
      <c r="A16" s="67" t="s">
        <v>16</v>
      </c>
      <c r="B16" s="9">
        <f>ULSBoard!B16+Grambling!B16+LATech!B16+McNeese!B16+Nicholls!B16+NwSU!B16+SLU!B16+ULL!B16+ULM!B16+UNO!B16</f>
        <v>0</v>
      </c>
      <c r="C16" s="52">
        <f t="shared" si="0"/>
        <v>0</v>
      </c>
      <c r="D16" s="53">
        <f>ULSBoard!D16+Grambling!D16+LATech!D16+McNeese!D16+Nicholls!D16+NwSU!D16+SLU!D16+ULL!D16+ULM!D16+UNO!D16</f>
        <v>0</v>
      </c>
      <c r="E16" s="54">
        <f>IF(ISBLANK(D16),"  ",IF(F16&gt;0,D16/F16,IF(D16&gt;0,1,0)))</f>
        <v>0</v>
      </c>
      <c r="F16" s="68">
        <f t="shared" ref="F16:F39" si="2">D16+B16</f>
        <v>0</v>
      </c>
      <c r="G16" s="56">
        <f>IF(ISBLANK(F16),"  ",IF(F76&gt;0,F16/F76,IF(F16&gt;0,1,0)))</f>
        <v>0</v>
      </c>
      <c r="H16" s="9">
        <f>ULSBoard!H16+Grambling!H16+LATech!H16+McNeese!H16+Nicholls!H16+NwSU!H16+SLU!H16+ULL!H16+ULM!H16+UNO!H16</f>
        <v>0</v>
      </c>
      <c r="I16" s="52">
        <f t="shared" ref="I16:I34" si="3">IF(ISBLANK(H16),"  ",IF(L16&gt;0,H16/L16,IF(H16&gt;0,1,0)))</f>
        <v>0</v>
      </c>
      <c r="J16" s="53">
        <f>ULSBoard!J16+Grambling!J16+LATech!J16+McNeese!J16+Nicholls!J16+NwSU!J16+SLU!J16+ULL!J16+ULM!J16+UNO!J16</f>
        <v>0</v>
      </c>
      <c r="K16" s="54">
        <f t="shared" ref="K16:K34" si="4">IF(ISBLANK(J16),"  ",IF(L16&gt;0,J16/L16,IF(J16&gt;0,1,0)))</f>
        <v>0</v>
      </c>
      <c r="L16" s="68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9" t="s">
        <v>17</v>
      </c>
      <c r="B17" s="9">
        <f>ULSBoard!B17+Grambling!B17+LATech!B17+McNeese!B17+Nicholls!B17+NwSU!B17+SLU!B17+ULL!B17+ULM!B17+UNO!B17</f>
        <v>15638043</v>
      </c>
      <c r="C17" s="58">
        <f t="shared" si="0"/>
        <v>1</v>
      </c>
      <c r="D17" s="53">
        <f>ULSBoard!D17+Grambling!D17+LATech!D17+McNeese!D17+Nicholls!D17+NwSU!D17+SLU!D17+ULL!D17+ULM!D17+UNO!D17</f>
        <v>0</v>
      </c>
      <c r="E17" s="54">
        <f t="shared" ref="E17:E34" si="5">IF(ISBLANK(D17),"  ",IF(F17&gt;0,D17/F17,IF(D17&gt;0,1,0)))</f>
        <v>0</v>
      </c>
      <c r="F17" s="44">
        <f t="shared" si="2"/>
        <v>15638043</v>
      </c>
      <c r="G17" s="62">
        <f>IF(ISBLANK(F17),"  ",IF(F76&gt;0,F17/F76,IF(F17&gt;0,1,0)))</f>
        <v>1.2041822437843847E-2</v>
      </c>
      <c r="H17" s="9">
        <f>ULSBoard!H17+Grambling!H17+LATech!H17+McNeese!H17+Nicholls!H17+NwSU!H17+SLU!H17+ULL!H17+ULM!H17+UNO!H17</f>
        <v>16462445</v>
      </c>
      <c r="I17" s="58">
        <f t="shared" si="3"/>
        <v>1</v>
      </c>
      <c r="J17" s="53">
        <f>ULSBoard!J17+Grambling!J17+LATech!J17+McNeese!J17+Nicholls!J17+NwSU!J17+SLU!J17+ULL!J17+ULM!J17+UNO!J17</f>
        <v>0</v>
      </c>
      <c r="K17" s="60">
        <f t="shared" si="4"/>
        <v>0</v>
      </c>
      <c r="L17" s="44">
        <f t="shared" si="1"/>
        <v>16462445</v>
      </c>
      <c r="M17" s="62">
        <f>IF(ISBLANK(L17),"  ",IF(L76&gt;0,L17/L76,IF(L17&gt;0,1,0)))</f>
        <v>1.2164420769108685E-2</v>
      </c>
      <c r="N17" s="35"/>
    </row>
    <row r="18" spans="1:14" s="11" customFormat="1" ht="44.25" x14ac:dyDescent="0.55000000000000004">
      <c r="A18" s="69" t="s">
        <v>18</v>
      </c>
      <c r="B18" s="9">
        <f>ULSBoard!B18+Grambling!B18+LATech!B18+McNeese!B18+Nicholls!B18+NwSU!B18+SLU!B18+ULL!B18+ULM!B18+UNO!B18</f>
        <v>0</v>
      </c>
      <c r="C18" s="58">
        <f t="shared" si="0"/>
        <v>0</v>
      </c>
      <c r="D18" s="53">
        <f>ULSBoard!D18+Grambling!D18+LATech!D18+McNeese!D18+Nicholls!D18+NwSU!D18+SLU!D18+ULL!D18+ULM!D18+UNO!D18</f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9">
        <f>ULSBoard!H18+Grambling!H18+LATech!H18+McNeese!H18+Nicholls!H18+NwSU!H18+SLU!H18+ULL!H18+ULM!H18+UNO!H18</f>
        <v>0</v>
      </c>
      <c r="I18" s="58">
        <f t="shared" si="3"/>
        <v>0</v>
      </c>
      <c r="J18" s="53">
        <f>ULSBoard!J18+Grambling!J18+LATech!J18+McNeese!J18+Nicholls!J18+NwSU!J18+SLU!J18+ULL!J18+ULM!J18+UNO!J18</f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35"/>
    </row>
    <row r="19" spans="1:14" s="11" customFormat="1" ht="44.25" x14ac:dyDescent="0.55000000000000004">
      <c r="A19" s="69" t="s">
        <v>19</v>
      </c>
      <c r="B19" s="9">
        <f>ULSBoard!B19+Grambling!B19+LATech!B19+McNeese!B19+Nicholls!B19+NwSU!B19+SLU!B19+ULL!B19+ULM!B19+UNO!B19</f>
        <v>419794</v>
      </c>
      <c r="C19" s="58">
        <f t="shared" si="0"/>
        <v>1</v>
      </c>
      <c r="D19" s="53">
        <f>ULSBoard!D19+Grambling!D19+LATech!D19+McNeese!D19+Nicholls!D19+NwSU!D19+SLU!D19+ULL!D19+ULM!D19+UNO!D19</f>
        <v>0</v>
      </c>
      <c r="E19" s="54">
        <f t="shared" si="5"/>
        <v>0</v>
      </c>
      <c r="F19" s="44">
        <f t="shared" si="2"/>
        <v>419794</v>
      </c>
      <c r="G19" s="62">
        <f>IF(ISBLANK(F19),"  ",IF(F76&gt;0,F19/F76,IF(F19&gt;0,1,0)))</f>
        <v>3.2325558949238215E-4</v>
      </c>
      <c r="H19" s="9">
        <f>ULSBoard!H19+Grambling!H19+LATech!H19+McNeese!H19+Nicholls!H19+NwSU!H19+SLU!H19+ULL!H19+ULM!H19+UNO!H19</f>
        <v>434209</v>
      </c>
      <c r="I19" s="58">
        <f t="shared" si="3"/>
        <v>1</v>
      </c>
      <c r="J19" s="53">
        <f>ULSBoard!J19+Grambling!J19+LATech!J19+McNeese!J19+Nicholls!J19+NwSU!J19+SLU!J19+ULL!J19+ULM!J19+UNO!J19</f>
        <v>0</v>
      </c>
      <c r="K19" s="60">
        <f t="shared" si="4"/>
        <v>0</v>
      </c>
      <c r="L19" s="44">
        <f t="shared" si="1"/>
        <v>434209</v>
      </c>
      <c r="M19" s="62">
        <f>IF(ISBLANK(L19),"  ",IF(L76&gt;0,L19/L76,IF(L19&gt;0,1,0)))</f>
        <v>3.2084547451693312E-4</v>
      </c>
      <c r="N19" s="35"/>
    </row>
    <row r="20" spans="1:14" s="11" customFormat="1" ht="44.25" x14ac:dyDescent="0.55000000000000004">
      <c r="A20" s="69" t="s">
        <v>20</v>
      </c>
      <c r="B20" s="9">
        <f>ULSBoard!B20+Grambling!B20+LATech!B20+McNeese!B20+Nicholls!B20+NwSU!B20+SLU!B20+ULL!B20+ULM!B20+UNO!B20</f>
        <v>0</v>
      </c>
      <c r="C20" s="58">
        <f t="shared" si="0"/>
        <v>0</v>
      </c>
      <c r="D20" s="53">
        <f>ULSBoard!D20+Grambling!D20+LATech!D20+McNeese!D20+Nicholls!D20+NwSU!D20+SLU!D20+ULL!D20+ULM!D20+UNO!D20</f>
        <v>725449</v>
      </c>
      <c r="E20" s="54">
        <f t="shared" si="5"/>
        <v>1</v>
      </c>
      <c r="F20" s="44">
        <f>D20+B20</f>
        <v>725449</v>
      </c>
      <c r="G20" s="62">
        <f>IF(ISBLANK(F20),"  ",IF(F77&gt;0,F20/F77,IF(F20&gt;0,1,0)))</f>
        <v>1</v>
      </c>
      <c r="H20" s="9">
        <f>ULSBoard!H20+Grambling!H20+LATech!H20+McNeese!H20+Nicholls!H20+NwSU!H20+SLU!H20+ULL!H20+ULM!H20+UNO!H20</f>
        <v>0</v>
      </c>
      <c r="I20" s="58">
        <f t="shared" si="3"/>
        <v>0</v>
      </c>
      <c r="J20" s="53">
        <f>ULSBoard!J20+Grambling!J20+LATech!J20+McNeese!J20+Nicholls!J20+NwSU!J20+SLU!J20+ULL!J20+ULM!J20+UNO!J20</f>
        <v>823688</v>
      </c>
      <c r="K20" s="60">
        <f t="shared" si="4"/>
        <v>1</v>
      </c>
      <c r="L20" s="44">
        <f t="shared" si="1"/>
        <v>823688</v>
      </c>
      <c r="M20" s="62">
        <f>IF(ISBLANK(L20),"  ",IF(L77&gt;0,L20/L77,IF(L20&gt;0,1,0)))</f>
        <v>1</v>
      </c>
      <c r="N20" s="35"/>
    </row>
    <row r="21" spans="1:14" s="11" customFormat="1" ht="44.25" x14ac:dyDescent="0.55000000000000004">
      <c r="A21" s="69" t="s">
        <v>21</v>
      </c>
      <c r="B21" s="9">
        <f>ULSBoard!B21+Grambling!B21+LATech!B21+McNeese!B21+Nicholls!B21+NwSU!B21+SLU!B21+ULL!B21+ULM!B21+UNO!B21</f>
        <v>0</v>
      </c>
      <c r="C21" s="58">
        <f t="shared" si="0"/>
        <v>0</v>
      </c>
      <c r="D21" s="53">
        <f>ULSBoard!D21+Grambling!D21+LATech!D21+McNeese!D21+Nicholls!D21+NwSU!D21+SLU!D21+ULL!D21+ULM!D21+UNO!D21</f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9">
        <f>ULSBoard!H21+Grambling!H21+LATech!H21+McNeese!H21+Nicholls!H21+NwSU!H21+SLU!H21+ULL!H21+ULM!H21+UNO!H21</f>
        <v>0</v>
      </c>
      <c r="I21" s="58">
        <f t="shared" si="3"/>
        <v>0</v>
      </c>
      <c r="J21" s="53">
        <f>ULSBoard!J21+Grambling!J21+LATech!J21+McNeese!J21+Nicholls!J21+NwSU!J21+SLU!J21+ULL!J21+ULM!J21+UNO!J21</f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35"/>
    </row>
    <row r="22" spans="1:14" s="11" customFormat="1" ht="44.25" x14ac:dyDescent="0.55000000000000004">
      <c r="A22" s="69" t="s">
        <v>22</v>
      </c>
      <c r="B22" s="9">
        <f>ULSBoard!B22+Grambling!B22+LATech!B22+McNeese!B22+Nicholls!B22+NwSU!B22+SLU!B22+ULL!B22+ULM!B22+UNO!B22</f>
        <v>0</v>
      </c>
      <c r="C22" s="58">
        <f t="shared" si="0"/>
        <v>0</v>
      </c>
      <c r="D22" s="53">
        <f>ULSBoard!D22+Grambling!D22+LATech!D22+McNeese!D22+Nicholls!D22+NwSU!D22+SLU!D22+ULL!D22+ULM!D22+UNO!D22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ULSBoard!H22+Grambling!H22+LATech!H22+McNeese!H22+Nicholls!H22+NwSU!H22+SLU!H22+ULL!H22+ULM!H22+UNO!H22</f>
        <v>0</v>
      </c>
      <c r="I22" s="58">
        <f t="shared" si="3"/>
        <v>0</v>
      </c>
      <c r="J22" s="53">
        <f>ULSBoard!J22+Grambling!J22+LATech!J22+McNeese!J22+Nicholls!J22+NwSU!J22+SLU!J22+ULL!J22+ULM!J22+UNO!J22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35"/>
    </row>
    <row r="23" spans="1:14" s="11" customFormat="1" ht="44.25" x14ac:dyDescent="0.55000000000000004">
      <c r="A23" s="69" t="s">
        <v>23</v>
      </c>
      <c r="B23" s="9">
        <f>ULSBoard!B23+Grambling!B23+LATech!B23+McNeese!B23+Nicholls!B23+NwSU!B23+SLU!B23+ULL!B23+ULM!B23+UNO!B23</f>
        <v>0</v>
      </c>
      <c r="C23" s="58">
        <f t="shared" si="0"/>
        <v>0</v>
      </c>
      <c r="D23" s="53">
        <f>ULSBoard!D23+Grambling!D23+LATech!D23+McNeese!D23+Nicholls!D23+NwSU!D23+SLU!D23+ULL!D23+ULM!D23+UNO!D23</f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9">
        <f>ULSBoard!H23+Grambling!H23+LATech!H23+McNeese!H23+Nicholls!H23+NwSU!H23+SLU!H23+ULL!H23+ULM!H23+UNO!H23</f>
        <v>0</v>
      </c>
      <c r="I23" s="58">
        <f t="shared" si="3"/>
        <v>0</v>
      </c>
      <c r="J23" s="53">
        <f>ULSBoard!J23+Grambling!J23+LATech!J23+McNeese!J23+Nicholls!J23+NwSU!J23+SLU!J23+ULL!J23+ULM!J23+UNO!J23</f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35"/>
    </row>
    <row r="24" spans="1:14" s="11" customFormat="1" ht="44.25" x14ac:dyDescent="0.55000000000000004">
      <c r="A24" s="69" t="s">
        <v>24</v>
      </c>
      <c r="B24" s="9">
        <f>ULSBoard!B24+Grambling!B24+LATech!B24+McNeese!B24+Nicholls!B24+NwSU!B24+SLU!B24+ULL!B24+ULM!B24+UNO!B24</f>
        <v>0</v>
      </c>
      <c r="C24" s="58">
        <f t="shared" si="0"/>
        <v>0</v>
      </c>
      <c r="D24" s="53">
        <f>ULSBoard!D24+Grambling!D24+LATech!D24+McNeese!D24+Nicholls!D24+NwSU!D24+SLU!D24+ULL!D24+ULM!D24+UNO!D24</f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9">
        <f>ULSBoard!H24+Grambling!H24+LATech!H24+McNeese!H24+Nicholls!H24+NwSU!H24+SLU!H24+ULL!H24+ULM!H24+UNO!H24</f>
        <v>0</v>
      </c>
      <c r="I24" s="58">
        <f t="shared" si="3"/>
        <v>0</v>
      </c>
      <c r="J24" s="53">
        <f>ULSBoard!J24+Grambling!J24+LATech!J24+McNeese!J24+Nicholls!J24+NwSU!J24+SLU!J24+ULL!J24+ULM!J24+UNO!J24</f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35"/>
    </row>
    <row r="25" spans="1:14" s="11" customFormat="1" ht="44.25" x14ac:dyDescent="0.55000000000000004">
      <c r="A25" s="69" t="s">
        <v>25</v>
      </c>
      <c r="B25" s="9">
        <f>ULSBoard!B25+Grambling!B25+LATech!B25+McNeese!B25+Nicholls!B25+NwSU!B25+SLU!B25+ULL!B25+ULM!B25+UNO!B25</f>
        <v>0</v>
      </c>
      <c r="C25" s="58">
        <f t="shared" si="0"/>
        <v>0</v>
      </c>
      <c r="D25" s="53">
        <f>ULSBoard!D25+Grambling!D25+LATech!D25+McNeese!D25+Nicholls!D25+NwSU!D25+SLU!D25+ULL!D25+ULM!D25+UNO!D25</f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9">
        <f>ULSBoard!H25+Grambling!H25+LATech!H25+McNeese!H25+Nicholls!H25+NwSU!H25+SLU!H25+ULL!H25+ULM!H25+UNO!H25</f>
        <v>0</v>
      </c>
      <c r="I25" s="58">
        <f t="shared" si="3"/>
        <v>0</v>
      </c>
      <c r="J25" s="53">
        <f>ULSBoard!J25+Grambling!J25+LATech!J25+McNeese!J25+Nicholls!J25+NwSU!J25+SLU!J25+ULL!J25+ULM!J25+UNO!J25</f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35"/>
    </row>
    <row r="26" spans="1:14" s="11" customFormat="1" ht="44.25" x14ac:dyDescent="0.55000000000000004">
      <c r="A26" s="69" t="s">
        <v>26</v>
      </c>
      <c r="B26" s="9">
        <f>ULSBoard!B26+Grambling!B26+LATech!B26+McNeese!B26+Nicholls!B26+NwSU!B26+SLU!B26+ULL!B26+ULM!B26+UNO!B26</f>
        <v>0</v>
      </c>
      <c r="C26" s="58">
        <f t="shared" si="0"/>
        <v>0</v>
      </c>
      <c r="D26" s="53">
        <f>ULSBoard!D26+Grambling!D26+LATech!D26+McNeese!D26+Nicholls!D26+NwSU!D26+SLU!D26+ULL!D26+ULM!D26+UNO!D26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ULSBoard!H26+Grambling!H26+LATech!H26+McNeese!H26+Nicholls!H26+NwSU!H26+SLU!H26+ULL!H26+ULM!H26+UNO!H26</f>
        <v>0</v>
      </c>
      <c r="I26" s="58">
        <f t="shared" si="3"/>
        <v>0</v>
      </c>
      <c r="J26" s="53">
        <f>ULSBoard!J26+Grambling!J26+LATech!J26+McNeese!J26+Nicholls!J26+NwSU!J26+SLU!J26+ULL!J26+ULM!J26+UNO!J26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9" t="s">
        <v>27</v>
      </c>
      <c r="B27" s="9">
        <f>ULSBoard!B27+Grambling!B27+LATech!B27+McNeese!B27+Nicholls!B27+NwSU!B27+SLU!B27+ULL!B27+ULM!B27+UNO!B27</f>
        <v>0</v>
      </c>
      <c r="C27" s="58">
        <f t="shared" si="0"/>
        <v>0</v>
      </c>
      <c r="D27" s="53">
        <f>ULSBoard!D27+Grambling!D27+LATech!D27+McNeese!D27+Nicholls!D27+NwSU!D27+SLU!D27+ULL!D27+ULM!D27+UNO!D27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ULSBoard!H27+Grambling!H27+LATech!H27+McNeese!H27+Nicholls!H27+NwSU!H27+SLU!H27+ULL!H27+ULM!H27+UNO!H27</f>
        <v>0</v>
      </c>
      <c r="I27" s="58">
        <f t="shared" si="3"/>
        <v>0</v>
      </c>
      <c r="J27" s="53">
        <f>ULSBoard!J27+Grambling!J27+LATech!J27+McNeese!J27+Nicholls!J27+NwSU!J27+SLU!J27+ULL!J27+ULM!J27+UNO!J27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1" t="s">
        <v>28</v>
      </c>
      <c r="B28" s="9">
        <f>ULSBoard!B28+Grambling!B28+LATech!B28+McNeese!B28+Nicholls!B28+NwSU!B28+SLU!B28+ULL!B28+ULM!B28+UNO!B28</f>
        <v>0</v>
      </c>
      <c r="C28" s="58">
        <f t="shared" si="0"/>
        <v>0</v>
      </c>
      <c r="D28" s="53">
        <f>ULSBoard!D28+Grambling!D28+LATech!D28+McNeese!D28+Nicholls!D28+NwSU!D28+SLU!D28+ULL!D28+ULM!D28+UNO!D28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ULSBoard!H28+Grambling!H28+LATech!H28+McNeese!H28+Nicholls!H28+NwSU!H28+SLU!H28+ULL!H28+ULM!H28+UNO!H28</f>
        <v>0</v>
      </c>
      <c r="I28" s="58">
        <f t="shared" si="3"/>
        <v>0</v>
      </c>
      <c r="J28" s="53">
        <f>ULSBoard!J28+Grambling!J28+LATech!J28+McNeese!J28+Nicholls!J28+NwSU!J28+SLU!J28+ULL!J28+ULM!J28+UNO!J28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1" t="s">
        <v>29</v>
      </c>
      <c r="B29" s="9">
        <f>ULSBoard!B29+Grambling!B29+LATech!B29+McNeese!B29+Nicholls!B29+NwSU!B29+SLU!B29+ULL!B29+ULM!B29+UNO!B29</f>
        <v>0</v>
      </c>
      <c r="C29" s="58">
        <f t="shared" si="0"/>
        <v>0</v>
      </c>
      <c r="D29" s="53">
        <f>ULSBoard!D29+Grambling!D29+LATech!D29+McNeese!D29+Nicholls!D29+NwSU!D29+SLU!D29+ULL!D29+ULM!D29+UNO!D29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ULSBoard!H29+Grambling!H29+LATech!H29+McNeese!H29+Nicholls!H29+NwSU!H29+SLU!H29+ULL!H29+ULM!H29+UNO!H29</f>
        <v>0</v>
      </c>
      <c r="I29" s="58">
        <f t="shared" si="3"/>
        <v>0</v>
      </c>
      <c r="J29" s="53">
        <f>ULSBoard!J29+Grambling!J29+LATech!J29+McNeese!J29+Nicholls!J29+NwSU!J29+SLU!J29+ULL!J29+ULM!J29+UNO!J29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35"/>
    </row>
    <row r="30" spans="1:14" s="11" customFormat="1" ht="44.25" x14ac:dyDescent="0.55000000000000004">
      <c r="A30" s="71" t="s">
        <v>30</v>
      </c>
      <c r="B30" s="9">
        <f>ULSBoard!B30+Grambling!B30+LATech!B30+McNeese!B30+Nicholls!B30+NwSU!B30+SLU!B30+ULL!B30+ULM!B30+UNO!B30</f>
        <v>0</v>
      </c>
      <c r="C30" s="58">
        <f t="shared" si="0"/>
        <v>0</v>
      </c>
      <c r="D30" s="53">
        <f>ULSBoard!D30+Grambling!D30+LATech!D30+McNeese!D30+Nicholls!D30+NwSU!D30+SLU!D30+ULL!D30+ULM!D30+UNO!D30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",IF(F77&gt;0,F30/F77,IF(F30&gt;0,1,0)))</f>
        <v>0</v>
      </c>
      <c r="H30" s="9">
        <f>ULSBoard!H30+Grambling!H30+LATech!H30+McNeese!H30+Nicholls!H30+NwSU!H30+SLU!H30+ULL!H30+ULM!H30+UNO!H30</f>
        <v>0</v>
      </c>
      <c r="I30" s="58">
        <f t="shared" si="3"/>
        <v>0</v>
      </c>
      <c r="J30" s="53">
        <f>ULSBoard!J30+Grambling!J30+LATech!J30+McNeese!J30+Nicholls!J30+NwSU!J30+SLU!J30+ULL!J30+ULM!J30+UNO!J30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",IF(L77&gt;0,L30/L77,IF(L30&gt;0,1,0)))</f>
        <v>0</v>
      </c>
      <c r="N30" s="35"/>
    </row>
    <row r="31" spans="1:14" s="11" customFormat="1" ht="44.25" x14ac:dyDescent="0.55000000000000004">
      <c r="A31" s="71" t="s">
        <v>31</v>
      </c>
      <c r="B31" s="9">
        <f>ULSBoard!B31+Grambling!B31+LATech!B31+McNeese!B31+Nicholls!B31+NwSU!B31+SLU!B31+ULL!B31+ULM!B31+UNO!B31</f>
        <v>0</v>
      </c>
      <c r="C31" s="58">
        <f t="shared" si="0"/>
        <v>0</v>
      </c>
      <c r="D31" s="53">
        <f>ULSBoard!D31+Grambling!D31+LATech!D31+McNeese!D31+Nicholls!D31+NwSU!D31+SLU!D31+ULL!D31+ULM!D31+UNO!D31</f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",IF(F78&gt;0,F31/F78,IF(F31&gt;0,1,0)))</f>
        <v>0</v>
      </c>
      <c r="H31" s="9">
        <f>ULSBoard!H31+Grambling!H31+LATech!H31+McNeese!H31+Nicholls!H31+NwSU!H31+SLU!H31+ULL!H31+ULM!H31+UNO!H31</f>
        <v>0</v>
      </c>
      <c r="I31" s="58">
        <f t="shared" si="3"/>
        <v>0</v>
      </c>
      <c r="J31" s="53">
        <f>ULSBoard!J31+Grambling!J31+LATech!J31+McNeese!J31+Nicholls!J31+NwSU!J31+SLU!J31+ULL!J31+ULM!J31+UNO!J31</f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",IF(L78&gt;0,L31/L78,IF(L31&gt;0,1,0)))</f>
        <v>0</v>
      </c>
      <c r="N31" s="35"/>
    </row>
    <row r="32" spans="1:14" s="11" customFormat="1" ht="44.25" x14ac:dyDescent="0.55000000000000004">
      <c r="A32" s="71" t="s">
        <v>32</v>
      </c>
      <c r="B32" s="9">
        <f>ULSBoard!B32+Grambling!B32+LATech!B32+McNeese!B32+Nicholls!B32+NwSU!B32+SLU!B32+ULL!B32+ULM!B32+UNO!B32</f>
        <v>0</v>
      </c>
      <c r="C32" s="58">
        <f t="shared" si="0"/>
        <v>0</v>
      </c>
      <c r="D32" s="53">
        <f>ULSBoard!D32+Grambling!D32+LATech!D32+McNeese!D32+Nicholls!D32+NwSU!D32+SLU!D32+ULL!D32+ULM!D32+UNO!D32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",IF(F79&gt;0,F32/F79,IF(F32&gt;0,1,0)))</f>
        <v>0</v>
      </c>
      <c r="H32" s="9">
        <f>ULSBoard!H32+Grambling!H32+LATech!H32+McNeese!H32+Nicholls!H32+NwSU!H32+SLU!H32+ULL!H32+ULM!H32+UNO!H32</f>
        <v>0</v>
      </c>
      <c r="I32" s="58">
        <f t="shared" si="3"/>
        <v>0</v>
      </c>
      <c r="J32" s="53">
        <f>ULSBoard!J32+Grambling!J32+LATech!J32+McNeese!J32+Nicholls!J32+NwSU!J32+SLU!J32+ULL!J32+ULM!J32+UNO!J32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",IF(L79&gt;0,L32/L79,IF(L32&gt;0,1,0)))</f>
        <v>0</v>
      </c>
      <c r="N32" s="35"/>
    </row>
    <row r="33" spans="1:14" s="11" customFormat="1" ht="44.25" x14ac:dyDescent="0.55000000000000004">
      <c r="A33" s="132" t="s">
        <v>76</v>
      </c>
      <c r="B33" s="9">
        <f>ULSBoard!B33+Grambling!B33+LATech!B33+McNeese!B33+Nicholls!B33+NwSU!B33+SLU!B33+ULL!B33+ULM!B33+UNO!B33</f>
        <v>0</v>
      </c>
      <c r="C33" s="58">
        <f>IF(ISBLANK(B33),"  ",IF(F33&gt;0,B33/F33,IF(B33&gt;0,1,0)))</f>
        <v>0</v>
      </c>
      <c r="D33" s="53">
        <f>ULSBoard!D33+Grambling!D33+LATech!D33+McNeese!D33+Nicholls!D33+NwSU!D33+SLU!D33+ULL!D33+ULM!D33+UNO!D33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",IF(F80&gt;0,F33/F80,IF(F33&gt;0,1,0)))</f>
        <v>0</v>
      </c>
      <c r="H33" s="9">
        <f>ULSBoard!H33+Grambling!H33+LATech!H33+McNeese!H33+Nicholls!H33+NwSU!H33+SLU!H33+ULL!H33+ULM!H33+UNO!H33</f>
        <v>0</v>
      </c>
      <c r="I33" s="58">
        <f>IF(ISBLANK(H33),"  ",IF(L33&gt;0,H33/L33,IF(H33&gt;0,1,0)))</f>
        <v>0</v>
      </c>
      <c r="J33" s="53">
        <f>ULSBoard!J33+Grambling!J33+LATech!J33+McNeese!J33+Nicholls!J33+NwSU!J33+SLU!J33+ULL!J33+ULM!J33+UNO!J33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",IF(L80&gt;0,L33/L80,IF(L33&gt;0,1,0)))</f>
        <v>0</v>
      </c>
      <c r="N33" s="35"/>
    </row>
    <row r="34" spans="1:14" s="11" customFormat="1" ht="44.25" x14ac:dyDescent="0.55000000000000004">
      <c r="A34" s="71" t="s">
        <v>33</v>
      </c>
      <c r="B34" s="9">
        <f>ULSBoard!B34+Grambling!B34+LATech!B34+McNeese!B34+Nicholls!B34+NwSU!B34+SLU!B34+ULL!B34+ULM!B34+UNO!B34</f>
        <v>103618305</v>
      </c>
      <c r="C34" s="58">
        <f t="shared" si="0"/>
        <v>1</v>
      </c>
      <c r="D34" s="53">
        <f>ULSBoard!D34+Grambling!D34+LATech!D34+McNeese!D34+Nicholls!D34+NwSU!D34+SLU!D34+ULL!D34+ULM!D34+UNO!D34</f>
        <v>0</v>
      </c>
      <c r="E34" s="54">
        <f t="shared" si="5"/>
        <v>0</v>
      </c>
      <c r="F34" s="44">
        <f t="shared" si="2"/>
        <v>103618305</v>
      </c>
      <c r="G34" s="62">
        <f>IF(ISBLANK(F34),"  ",IF(F76&gt;0,F34/F76,IF(F34&gt;0,1,0)))</f>
        <v>7.9789602197688506E-2</v>
      </c>
      <c r="H34" s="9">
        <f>ULSBoard!H34+Grambling!H34+LATech!H34+McNeese!H34+Nicholls!H34+NwSU!H34+SLU!H34+ULL!H34+ULM!H34+UNO!H34</f>
        <v>0</v>
      </c>
      <c r="I34" s="58">
        <f t="shared" si="3"/>
        <v>0</v>
      </c>
      <c r="J34" s="53">
        <f>ULSBoard!J34+Grambling!J34+LATech!J34+McNeese!J34+Nicholls!J34+NwSU!J34+SLU!J34+ULL!J34+ULM!J34+UNO!J34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2" t="s">
        <v>34</v>
      </c>
      <c r="B35" s="137"/>
      <c r="C35" s="74" t="s">
        <v>4</v>
      </c>
      <c r="D35" s="140"/>
      <c r="E35" s="75" t="s">
        <v>4</v>
      </c>
      <c r="F35" s="44"/>
      <c r="G35" s="76" t="s">
        <v>4</v>
      </c>
      <c r="H35" s="137"/>
      <c r="I35" s="74" t="s">
        <v>4</v>
      </c>
      <c r="J35" s="140"/>
      <c r="K35" s="75" t="s">
        <v>4</v>
      </c>
      <c r="L35" s="44"/>
      <c r="M35" s="76" t="s">
        <v>4</v>
      </c>
      <c r="N35" s="35"/>
    </row>
    <row r="36" spans="1:14" s="11" customFormat="1" ht="44.25" x14ac:dyDescent="0.55000000000000004">
      <c r="A36" s="67" t="s">
        <v>35</v>
      </c>
      <c r="B36" s="9">
        <f>ULSBoard!B36+Grambling!B36+LATech!B36+McNeese!B36+Nicholls!B36+NwSU!B36+SLU!B36+ULL!B36+ULM!B36+UNO!B36</f>
        <v>0</v>
      </c>
      <c r="C36" s="58">
        <f t="shared" si="0"/>
        <v>0</v>
      </c>
      <c r="D36" s="53">
        <f>ULSBoard!D36+Grambling!D36+LATech!D36+McNeese!D36+Nicholls!D36+NwSU!D36+SLU!D36+ULL!D36+ULM!D36+UNO!D36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ULSBoard!H36+Grambling!H36+LATech!H36+McNeese!H36+Nicholls!H36+NwSU!H36+SLU!H36+ULL!H36+ULM!H36+UNO!H36</f>
        <v>0</v>
      </c>
      <c r="I36" s="58">
        <f>IF(ISBLANK(H36),"  ",IF(L36&gt;0,H36/L36,IF(H36&gt;0,1,0)))</f>
        <v>0</v>
      </c>
      <c r="J36" s="53">
        <f>ULSBoard!J36+Grambling!J36+LATech!J36+McNeese!J36+Nicholls!J36+NwSU!J36+SLU!J36+ULL!J36+ULM!J36+UNO!J36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2" t="s">
        <v>36</v>
      </c>
      <c r="B37" s="137"/>
      <c r="C37" s="74" t="s">
        <v>4</v>
      </c>
      <c r="D37" s="140"/>
      <c r="E37" s="75" t="s">
        <v>4</v>
      </c>
      <c r="F37" s="44"/>
      <c r="G37" s="76" t="s">
        <v>4</v>
      </c>
      <c r="H37" s="137"/>
      <c r="I37" s="74" t="s">
        <v>4</v>
      </c>
      <c r="J37" s="140"/>
      <c r="K37" s="75" t="s">
        <v>4</v>
      </c>
      <c r="L37" s="44"/>
      <c r="M37" s="76" t="s">
        <v>4</v>
      </c>
      <c r="N37" s="35"/>
    </row>
    <row r="38" spans="1:14" s="11" customFormat="1" ht="44.25" x14ac:dyDescent="0.55000000000000004">
      <c r="A38" s="69" t="s">
        <v>35</v>
      </c>
      <c r="B38" s="9">
        <f>ULSBoard!B38+Grambling!B38+LATech!B38+McNeese!B38+Nicholls!B38+NwSU!B38+SLU!B38+ULL!B38+ULM!B38+UNO!B38</f>
        <v>0</v>
      </c>
      <c r="C38" s="58">
        <f t="shared" si="0"/>
        <v>0</v>
      </c>
      <c r="D38" s="53">
        <f>ULSBoard!D38+Grambling!D38+LATech!D38+McNeese!D38+Nicholls!D38+NwSU!D38+SLU!D38+ULL!D38+ULM!D38+UNO!D38</f>
        <v>0</v>
      </c>
      <c r="E38" s="60">
        <f>IF(ISBLANK(D38),"  ",IF(F38&gt;0,D38/F38,IF(D38&gt;0,1,0)))</f>
        <v>0</v>
      </c>
      <c r="F38" s="79">
        <f t="shared" si="2"/>
        <v>0</v>
      </c>
      <c r="G38" s="62">
        <f>IF(ISBLANK(F38),"  ",IF(F76&gt;0,F38/F76,IF(F38&gt;0,1,0)))</f>
        <v>0</v>
      </c>
      <c r="H38" s="9">
        <f>ULSBoard!H38+Grambling!H38+LATech!H38+McNeese!H38+Nicholls!H38+NwSU!H38+SLU!H38+ULL!H38+ULM!H38+UNO!H38</f>
        <v>0</v>
      </c>
      <c r="I38" s="58">
        <f>IF(ISBLANK(H38),"  ",IF(L38&gt;0,H38/L38,IF(H38&gt;0,1,0)))</f>
        <v>0</v>
      </c>
      <c r="J38" s="53">
        <f>ULSBoard!J38+Grambling!J38+LATech!J38+McNeese!J38+Nicholls!J38+NwSU!J38+SLU!J38+ULL!J38+ULM!J38+UNO!J38</f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9" t="s">
        <v>37</v>
      </c>
      <c r="B39" s="77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77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6" customFormat="1" ht="45" x14ac:dyDescent="0.6">
      <c r="A40" s="72" t="s">
        <v>38</v>
      </c>
      <c r="B40" s="80">
        <f>B39+B38+B36+B34+B29+B28+B26+B27+B25+B24+B23+B22+B21+B20+B19+B18+B17+B16+B14+B13+B30+B31+B32</f>
        <v>249876441</v>
      </c>
      <c r="C40" s="81">
        <f t="shared" si="0"/>
        <v>0.99710517346856398</v>
      </c>
      <c r="D40" s="142">
        <f>D39+D38+D36+D34+D29+D28+D26+D27+D25+D24+D23+D22+D21+D20+D19+D18+D17+D16+D14+D13+D30+D31+D32</f>
        <v>725449</v>
      </c>
      <c r="E40" s="82">
        <f>IF(ISBLANK(D40),"  ",IF(F40&gt;0,D40/F40,IF(D40&gt;0,1,0)))</f>
        <v>2.894826531435976E-3</v>
      </c>
      <c r="F40" s="80">
        <f>F39+F38+F36+F34+F29+F28+F26+F27+F25+F24+F23+F22+F21+F20+F19+F18+F17+F16+F14+F13+F30+F31+F32</f>
        <v>250601890</v>
      </c>
      <c r="G40" s="83">
        <f>IF(ISBLANK(F40),"  ",IF(F76&gt;0,F40/F76,IF(F40&gt;0,1,0)))</f>
        <v>0.19297193785488859</v>
      </c>
      <c r="H40" s="80">
        <f>H39+H38+H36+H34+H29+H28+H26+H27+H25+H24+H23+H22+H21+H20+H19+H18+H17+H16+H14+H13+H30+H31+H32</f>
        <v>240827031</v>
      </c>
      <c r="I40" s="81">
        <f>IF(ISBLANK(H40),"  ",IF(L40&gt;0,H40/L40,IF(H40&gt;0,1,0)))</f>
        <v>0.99659141092810077</v>
      </c>
      <c r="J40" s="142">
        <f>J39+J38+J36+J34+J29+J28+J26+J27+J25+J24+J23+J22+J21+J20+J19+J18+J17+J16+J14+J13+J30+J31+J32</f>
        <v>823688</v>
      </c>
      <c r="K40" s="84">
        <f>IF(ISBLANK(J40),"  ",IF(L40&gt;0,J40/L40,IF(J40&gt;0,1,0)))</f>
        <v>3.4085890718992648E-3</v>
      </c>
      <c r="L40" s="80">
        <f>L39+L38+L36+L34+L29+L28+L26+L27+L25+L24+L23+L22+L21+L20+L19+L18+L17+L16+L14+L13+L30+L31+L32</f>
        <v>241650719</v>
      </c>
      <c r="M40" s="83">
        <f>IF(ISBLANK(L40),"  ",IF(L76&gt;0,L40/L76,IF(L40&gt;0,1,0)))</f>
        <v>0.17856041584792823</v>
      </c>
      <c r="N40" s="85"/>
    </row>
    <row r="41" spans="1:14" s="11" customFormat="1" ht="45" x14ac:dyDescent="0.6">
      <c r="A41" s="87" t="s">
        <v>39</v>
      </c>
      <c r="B41" s="63"/>
      <c r="C41" s="74" t="s">
        <v>4</v>
      </c>
      <c r="D41" s="70"/>
      <c r="E41" s="75" t="s">
        <v>4</v>
      </c>
      <c r="F41" s="44"/>
      <c r="G41" s="76" t="s">
        <v>4</v>
      </c>
      <c r="H41" s="63"/>
      <c r="I41" s="74" t="s">
        <v>4</v>
      </c>
      <c r="J41" s="70"/>
      <c r="K41" s="75" t="s">
        <v>4</v>
      </c>
      <c r="L41" s="44"/>
      <c r="M41" s="76" t="s">
        <v>4</v>
      </c>
      <c r="N41" s="35"/>
    </row>
    <row r="42" spans="1:14" s="11" customFormat="1" ht="44.25" x14ac:dyDescent="0.55000000000000004">
      <c r="A42" s="21" t="s">
        <v>40</v>
      </c>
      <c r="B42" s="9">
        <f>ULSBoard!B42+Grambling!B42+LATech!B42+McNeese!B42+Nicholls!B42+NwSU!B42+SLU!B42+ULL!B42+ULM!B42+UNO!B42</f>
        <v>0</v>
      </c>
      <c r="C42" s="52">
        <f t="shared" si="0"/>
        <v>0</v>
      </c>
      <c r="D42" s="53">
        <f>ULSBoard!D42+Grambling!D42+LATech!D42+McNeese!D42+Nicholls!D42+NwSU!D42+SLU!D42+ULL!D42+ULM!D42+UNO!D42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",IF(F76&gt;0,F42/D76,IF(F42&gt;0,1,0)))</f>
        <v>0</v>
      </c>
      <c r="H42" s="9">
        <f>ULSBoard!H42+Grambling!H42+LATech!H42+McNeese!H42+Nicholls!H42+NwSU!H42+SLU!H42+ULL!H42+ULM!H42+UNO!H42</f>
        <v>0</v>
      </c>
      <c r="I42" s="52">
        <f t="shared" ref="I42:I48" si="7">IF(ISBLANK(H42),"  ",IF(L42&gt;0,H42/L42,IF(H42&gt;0,1,0)))</f>
        <v>0</v>
      </c>
      <c r="J42" s="53">
        <f>ULSBoard!J42+Grambling!J42+LATech!J42+McNeese!J42+Nicholls!J42+NwSU!J42+SLU!J42+ULL!J42+ULM!J42+UNO!J42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",IF(L76&gt;0,L42/J76,IF(L42&gt;0,1,0)))</f>
        <v>0</v>
      </c>
      <c r="N42" s="35"/>
    </row>
    <row r="43" spans="1:14" s="11" customFormat="1" ht="44.25" x14ac:dyDescent="0.55000000000000004">
      <c r="A43" s="89" t="s">
        <v>41</v>
      </c>
      <c r="B43" s="9">
        <f>ULSBoard!B43+Grambling!B43+LATech!B43+McNeese!B43+Nicholls!B43+NwSU!B43+SLU!B43+ULL!B43+ULM!B43+UNO!B43</f>
        <v>0</v>
      </c>
      <c r="C43" s="58">
        <f t="shared" si="0"/>
        <v>0</v>
      </c>
      <c r="D43" s="53">
        <f>ULSBoard!D43+Grambling!D43+LATech!D43+McNeese!D43+Nicholls!D43+NwSU!D43+SLU!D43+ULL!D43+ULM!D43+UNO!D43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ULSBoard!H43+Grambling!H43+LATech!H43+McNeese!H43+Nicholls!H43+NwSU!H43+SLU!H43+ULL!H43+ULM!H43+UNO!H43</f>
        <v>0</v>
      </c>
      <c r="I43" s="58">
        <f t="shared" si="7"/>
        <v>0</v>
      </c>
      <c r="J43" s="53">
        <f>ULSBoard!J43+Grambling!J43+LATech!J43+McNeese!J43+Nicholls!J43+NwSU!J43+SLU!J43+ULL!J43+ULM!J43+UNO!J43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90" t="s">
        <v>42</v>
      </c>
      <c r="B44" s="9">
        <f>ULSBoard!B44+Grambling!B44+LATech!B44+McNeese!B44+Nicholls!B44+NwSU!B44+SLU!B44+ULL!B44+ULM!B44+UNO!B44</f>
        <v>0</v>
      </c>
      <c r="C44" s="58">
        <f t="shared" si="0"/>
        <v>0</v>
      </c>
      <c r="D44" s="53">
        <f>ULSBoard!D44+Grambling!D44+LATech!D44+McNeese!D44+Nicholls!D44+NwSU!D44+SLU!D44+ULL!D44+ULM!D44+UNO!D44</f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9">
        <f>ULSBoard!H44+Grambling!H44+LATech!H44+McNeese!H44+Nicholls!H44+NwSU!H44+SLU!H44+ULL!H44+ULM!H44+UNO!H44</f>
        <v>0</v>
      </c>
      <c r="I44" s="58">
        <f t="shared" si="7"/>
        <v>0</v>
      </c>
      <c r="J44" s="53">
        <f>ULSBoard!J44+Grambling!J44+LATech!J44+McNeese!J44+Nicholls!J44+NwSU!J44+SLU!J44+ULL!J44+ULM!J44+UNO!J44</f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43</v>
      </c>
      <c r="B45" s="9">
        <f>ULSBoard!B45+Grambling!B45+LATech!B45+McNeese!B45+Nicholls!B45+NwSU!B45+SLU!B45+ULL!B45+ULM!B45+UNO!B45</f>
        <v>0</v>
      </c>
      <c r="C45" s="58">
        <f t="shared" si="0"/>
        <v>0</v>
      </c>
      <c r="D45" s="53">
        <f>ULSBoard!D45+Grambling!D45+LATech!D45+McNeese!D45+Nicholls!D45+NwSU!D45+SLU!D45+ULL!D45+ULM!D45+UNO!D45</f>
        <v>1258855</v>
      </c>
      <c r="E45" s="60">
        <f t="shared" si="6"/>
        <v>1</v>
      </c>
      <c r="F45" s="79">
        <f>D45+B45</f>
        <v>1258855</v>
      </c>
      <c r="G45" s="62">
        <f>IF(ISBLANK(F45),"  ",IF(D76&gt;0,F45/D76,IF(F45&gt;0,1,0)))</f>
        <v>2.2403396421378629E-3</v>
      </c>
      <c r="H45" s="9">
        <f>ULSBoard!H45+Grambling!H45+LATech!H45+McNeese!H45+Nicholls!H45+NwSU!H45+SLU!H45+ULL!H45+ULM!H45+UNO!H45</f>
        <v>0</v>
      </c>
      <c r="I45" s="58">
        <f t="shared" si="7"/>
        <v>0</v>
      </c>
      <c r="J45" s="53">
        <f>ULSBoard!J45+Grambling!J45+LATech!J45+McNeese!J45+Nicholls!J45+NwSU!J45+SLU!J45+ULL!J45+ULM!J45+UNO!J45</f>
        <v>1268842</v>
      </c>
      <c r="K45" s="60">
        <f t="shared" si="8"/>
        <v>1</v>
      </c>
      <c r="L45" s="79">
        <f>J45+H45</f>
        <v>1268842</v>
      </c>
      <c r="M45" s="62">
        <f>IF(ISBLANK(L45),"  ",IF(J76&gt;0,L45/J76,IF(L45&gt;0,1,0)))</f>
        <v>2.191428895515215E-3</v>
      </c>
      <c r="N45" s="35"/>
    </row>
    <row r="46" spans="1:14" s="11" customFormat="1" ht="44.25" x14ac:dyDescent="0.55000000000000004">
      <c r="A46" s="89" t="s">
        <v>44</v>
      </c>
      <c r="B46" s="9">
        <f>ULSBoard!B46+Grambling!B46+LATech!B46+McNeese!B46+Nicholls!B46+NwSU!B46+SLU!B46+ULL!B46+ULM!B46+UNO!B46</f>
        <v>74923</v>
      </c>
      <c r="C46" s="58">
        <f t="shared" si="0"/>
        <v>1</v>
      </c>
      <c r="D46" s="53">
        <f>ULSBoard!D46+Grambling!D46+LATech!D46+McNeese!D46+Nicholls!D46+NwSU!D46+SLU!D46+ULL!D46+ULM!D46+UNO!D46</f>
        <v>0</v>
      </c>
      <c r="E46" s="60">
        <f t="shared" si="6"/>
        <v>0</v>
      </c>
      <c r="F46" s="79">
        <f>D46+B46</f>
        <v>74923</v>
      </c>
      <c r="G46" s="62">
        <f>IF(ISBLANK(F46),"  ",IF(F76&gt;0,F46/F76,IF(F46&gt;0,1,0)))</f>
        <v>5.7693246048151585E-5</v>
      </c>
      <c r="H46" s="9">
        <f>ULSBoard!H46+Grambling!H46+LATech!H46+McNeese!H46+Nicholls!H46+NwSU!H46+SLU!H46+ULL!H46+ULM!H46+UNO!H46</f>
        <v>74923</v>
      </c>
      <c r="I46" s="58">
        <f t="shared" si="7"/>
        <v>1</v>
      </c>
      <c r="J46" s="53">
        <f>ULSBoard!J46+Grambling!J46+LATech!J46+McNeese!J46+Nicholls!J46+NwSU!J46+SLU!J46+ULL!J46+ULM!J46+UNO!J46</f>
        <v>0</v>
      </c>
      <c r="K46" s="60">
        <f t="shared" si="8"/>
        <v>0</v>
      </c>
      <c r="L46" s="79">
        <f>J46+H46</f>
        <v>74923</v>
      </c>
      <c r="M46" s="62">
        <f>IF(ISBLANK(L46),"  ",IF(L76&gt;0,L46/L76,IF(L46&gt;0,1,0)))</f>
        <v>5.5362061788751913E-5</v>
      </c>
      <c r="N46" s="35"/>
    </row>
    <row r="47" spans="1:14" s="86" customFormat="1" ht="45" x14ac:dyDescent="0.6">
      <c r="A47" s="87" t="s">
        <v>45</v>
      </c>
      <c r="B47" s="144">
        <f>B46+B45+B44+B43+B42</f>
        <v>74923</v>
      </c>
      <c r="C47" s="81">
        <f t="shared" si="0"/>
        <v>5.6173516132369858E-2</v>
      </c>
      <c r="D47" s="145">
        <f>D46+D45+D44+D43+D42</f>
        <v>1258855</v>
      </c>
      <c r="E47" s="84">
        <f t="shared" si="6"/>
        <v>0.94382648386763013</v>
      </c>
      <c r="F47" s="93">
        <f>F46+F45+F44+F43+F42</f>
        <v>1333778</v>
      </c>
      <c r="G47" s="83">
        <f>IF(ISBLANK(F47),"  ",IF(F76&gt;0,F47/F76,IF(F47&gt;0,1,0)))</f>
        <v>1.027054206687019E-3</v>
      </c>
      <c r="H47" s="144">
        <f>H46+H45+H44+H43+H42</f>
        <v>74923</v>
      </c>
      <c r="I47" s="81">
        <f t="shared" si="7"/>
        <v>5.5756028769911405E-2</v>
      </c>
      <c r="J47" s="145">
        <f>J46+J45+J44+J43+J42</f>
        <v>1268842</v>
      </c>
      <c r="K47" s="84">
        <f t="shared" si="8"/>
        <v>0.94424397123008863</v>
      </c>
      <c r="L47" s="93">
        <f>L46+L45+L44+L43+L42</f>
        <v>1343765</v>
      </c>
      <c r="M47" s="83">
        <f>IF(ISBLANK(L47),"  ",IF(L76&gt;0,L47/L76,IF(L47&gt;0,1,0)))</f>
        <v>9.9293409179507242E-4</v>
      </c>
      <c r="N47" s="85"/>
    </row>
    <row r="48" spans="1:14" s="86" customFormat="1" ht="45" x14ac:dyDescent="0.6">
      <c r="A48" s="94" t="s">
        <v>46</v>
      </c>
      <c r="B48" s="134">
        <f>ULSBoard!B48+Grambling!B48+LATech!B48+McNeese!B48+Nicholls!B48+NwSU!B48+SLU!B48+ULL!B48+ULM!B48+UNO!B48</f>
        <v>0</v>
      </c>
      <c r="C48" s="81">
        <f t="shared" si="0"/>
        <v>0</v>
      </c>
      <c r="D48" s="143">
        <f>ULSBoard!D48+Grambling!D48+LATech!D48+McNeese!D48+Nicholls!D48+NwSU!D48+SLU!D48+ULL!D48+ULM!D48+UNO!D48</f>
        <v>0</v>
      </c>
      <c r="E48" s="84">
        <f t="shared" si="6"/>
        <v>0</v>
      </c>
      <c r="F48" s="97">
        <f>D48+B48</f>
        <v>0</v>
      </c>
      <c r="G48" s="83">
        <f>IF(ISBLANK(F48),"  ",IF(F76&gt;0,F48/F76,IF(F48&gt;0,1,0)))</f>
        <v>0</v>
      </c>
      <c r="H48" s="134">
        <f>ULSBoard!H48+Grambling!H48+LATech!H48+McNeese!H48+Nicholls!H48+NwSU!H48+SLU!H48+ULL!H48+ULM!H48+UNO!H48</f>
        <v>0</v>
      </c>
      <c r="I48" s="81">
        <f t="shared" si="7"/>
        <v>0</v>
      </c>
      <c r="J48" s="143">
        <f>ULSBoard!J48+Grambling!J48+LATech!J48+McNeese!J48+Nicholls!J48+NwSU!J48+SLU!J48+ULL!J48+ULM!J48+UNO!J48</f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85"/>
    </row>
    <row r="49" spans="1:14" s="11" customFormat="1" ht="45" x14ac:dyDescent="0.6">
      <c r="A49" s="24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35"/>
    </row>
    <row r="50" spans="1:14" s="11" customFormat="1" ht="44.25" x14ac:dyDescent="0.55000000000000004">
      <c r="A50" s="21" t="s">
        <v>48</v>
      </c>
      <c r="B50" s="9">
        <f>ULSBoard!B50+Grambling!B50+LATech!B50+McNeese!B50+Nicholls!B50+NwSU!B50+SLU!B50+ULL!B50+ULM!B50+UNO!B50</f>
        <v>363963518.13</v>
      </c>
      <c r="C50" s="52">
        <f t="shared" si="0"/>
        <v>0.96045550063057394</v>
      </c>
      <c r="D50" s="53">
        <f>ULSBoard!D50+Grambling!D50+LATech!D50+McNeese!D50+Nicholls!D50+NwSU!D50+SLU!D50+ULL!D50+ULM!D50+UNO!D50</f>
        <v>14985343</v>
      </c>
      <c r="E50" s="54">
        <f t="shared" ref="E50:E67" si="9">IF(ISBLANK(D50),"  ",IF(F50&gt;0,D50/F50,IF(D50&gt;0,1,0)))</f>
        <v>3.9544499369426035E-2</v>
      </c>
      <c r="F50" s="102">
        <f t="shared" ref="F50:F55" si="10">D50+B50</f>
        <v>378948861.13</v>
      </c>
      <c r="G50" s="56">
        <f>IF(ISBLANK(F50),"  ",IF(F76&gt;0,F50/F76,IF(F50&gt;0,1,0)))</f>
        <v>0.2918034500065389</v>
      </c>
      <c r="H50" s="9">
        <f>ULSBoard!H50+Grambling!H50+LATech!H50+McNeese!H50+Nicholls!H50+NwSU!H50+SLU!H50+ULL!H50+ULM!H50+UNO!H50</f>
        <v>406418952</v>
      </c>
      <c r="I50" s="52">
        <f t="shared" ref="I50:I67" si="11">IF(ISBLANK(H50),"  ",IF(L50&gt;0,H50/L50,IF(H50&gt;0,1,0)))</f>
        <v>0.96537756433857103</v>
      </c>
      <c r="J50" s="53">
        <f>ULSBoard!J50+Grambling!J50+LATech!J50+McNeese!J50+Nicholls!J50+NwSU!J50+SLU!J50+ULL!J50+ULM!J50+UNO!J50</f>
        <v>14575866</v>
      </c>
      <c r="K50" s="54">
        <f t="shared" ref="K50:K67" si="12">IF(ISBLANK(J50),"  ",IF(L50&gt;0,J50/L50,IF(J50&gt;0,1,0)))</f>
        <v>3.4622435661428974E-2</v>
      </c>
      <c r="L50" s="102">
        <f t="shared" ref="L50:L66" si="13">J50+H50</f>
        <v>420994818</v>
      </c>
      <c r="M50" s="56">
        <f>IF(ISBLANK(L50),"  ",IF(L76&gt;0,L50/L76,IF(L50&gt;0,1,0)))</f>
        <v>0.31108125845014706</v>
      </c>
      <c r="N50" s="35"/>
    </row>
    <row r="51" spans="1:14" s="11" customFormat="1" ht="44.25" x14ac:dyDescent="0.55000000000000004">
      <c r="A51" s="41" t="s">
        <v>49</v>
      </c>
      <c r="B51" s="9">
        <f>ULSBoard!B51+Grambling!B51+LATech!B51+McNeese!B51+Nicholls!B51+NwSU!B51+SLU!B51+ULL!B51+ULM!B51+UNO!B51</f>
        <v>45395633.780000001</v>
      </c>
      <c r="C51" s="58">
        <f t="shared" si="0"/>
        <v>0.99892879887601194</v>
      </c>
      <c r="D51" s="53">
        <f>ULSBoard!D51+Grambling!D51+LATech!D51+McNeese!D51+Nicholls!D51+NwSU!D51+SLU!D51+ULL!D51+ULM!D51+UNO!D51</f>
        <v>48680</v>
      </c>
      <c r="E51" s="60">
        <f t="shared" si="9"/>
        <v>1.0712011239880142E-3</v>
      </c>
      <c r="F51" s="103">
        <f t="shared" si="10"/>
        <v>45444313.780000001</v>
      </c>
      <c r="G51" s="62">
        <f>IF(ISBLANK(F51),"  ",IF(F76&gt;0,F51/F76,IF(F51&gt;0,1,0)))</f>
        <v>3.4993659842757839E-2</v>
      </c>
      <c r="H51" s="9">
        <f>ULSBoard!H51+Grambling!H51+LATech!H51+McNeese!H51+Nicholls!H51+NwSU!H51+SLU!H51+ULL!H51+ULM!H51+UNO!H51</f>
        <v>51725936</v>
      </c>
      <c r="I51" s="58">
        <f t="shared" si="11"/>
        <v>0.99908795205830569</v>
      </c>
      <c r="J51" s="53">
        <f>ULSBoard!J51+Grambling!J51+LATech!J51+McNeese!J51+Nicholls!J51+NwSU!J51+SLU!J51+ULL!J51+ULM!J51+UNO!J51</f>
        <v>47219.6</v>
      </c>
      <c r="K51" s="60">
        <f t="shared" si="12"/>
        <v>9.1204794169432466E-4</v>
      </c>
      <c r="L51" s="103">
        <f t="shared" si="13"/>
        <v>51773155.600000001</v>
      </c>
      <c r="M51" s="62">
        <f>IF(ISBLANK(L51),"  ",IF(L76&gt;0,L51/L76,IF(L51&gt;0,1,0)))</f>
        <v>3.825619154766717E-2</v>
      </c>
      <c r="N51" s="35"/>
    </row>
    <row r="52" spans="1:14" s="11" customFormat="1" ht="44.25" x14ac:dyDescent="0.55000000000000004">
      <c r="A52" s="104" t="s">
        <v>50</v>
      </c>
      <c r="B52" s="9">
        <f>ULSBoard!B52+Grambling!B52+LATech!B52+McNeese!B52+Nicholls!B52+NwSU!B52+SLU!B52+ULL!B52+ULM!B52+UNO!B52</f>
        <v>16245606.949999999</v>
      </c>
      <c r="C52" s="58">
        <f t="shared" si="0"/>
        <v>0.89169433512220186</v>
      </c>
      <c r="D52" s="53">
        <f>ULSBoard!D52+Grambling!D52+LATech!D52+McNeese!D52+Nicholls!D52+NwSU!D52+SLU!D52+ULL!D52+ULM!D52+UNO!D52</f>
        <v>1973200</v>
      </c>
      <c r="E52" s="60">
        <f t="shared" si="9"/>
        <v>0.10830566487779816</v>
      </c>
      <c r="F52" s="107">
        <f t="shared" si="10"/>
        <v>18218806.949999999</v>
      </c>
      <c r="G52" s="62">
        <f>IF(ISBLANK(F52),"  ",IF(F76&gt;0,F52/F76,IF(F52&gt;0,1,0)))</f>
        <v>1.4029098034917503E-2</v>
      </c>
      <c r="H52" s="9">
        <f>ULSBoard!H52+Grambling!H52+LATech!H52+McNeese!H52+Nicholls!H52+NwSU!H52+SLU!H52+ULL!H52+ULM!H52+UNO!H52</f>
        <v>18127356</v>
      </c>
      <c r="I52" s="58">
        <f t="shared" si="11"/>
        <v>1</v>
      </c>
      <c r="J52" s="53">
        <f>ULSBoard!J52+Grambling!J52+LATech!J52+McNeese!J52+Nicholls!J52+NwSU!J52+SLU!J52+ULL!J52+ULM!J52+UNO!J52</f>
        <v>0</v>
      </c>
      <c r="K52" s="60">
        <f t="shared" si="12"/>
        <v>0</v>
      </c>
      <c r="L52" s="107">
        <f t="shared" si="13"/>
        <v>18127356</v>
      </c>
      <c r="M52" s="62">
        <f>IF(ISBLANK(L52),"  ",IF(L76&gt;0,L52/L76,IF(L52&gt;0,1,0)))</f>
        <v>1.3394655885892219E-2</v>
      </c>
      <c r="N52" s="35"/>
    </row>
    <row r="53" spans="1:14" s="11" customFormat="1" ht="44.25" x14ac:dyDescent="0.55000000000000004">
      <c r="A53" s="104" t="s">
        <v>51</v>
      </c>
      <c r="B53" s="9">
        <f>ULSBoard!B53+Grambling!B53+LATech!B53+McNeese!B53+Nicholls!B53+NwSU!B53+SLU!B53+ULL!B53+ULM!B53+UNO!B53</f>
        <v>9545507.9900000002</v>
      </c>
      <c r="C53" s="58">
        <f t="shared" si="0"/>
        <v>1</v>
      </c>
      <c r="D53" s="53">
        <f>ULSBoard!D53+Grambling!D53+LATech!D53+McNeese!D53+Nicholls!D53+NwSU!D53+SLU!D53+ULL!D53+ULM!D53+UNO!D53</f>
        <v>0</v>
      </c>
      <c r="E53" s="60">
        <f t="shared" si="9"/>
        <v>0</v>
      </c>
      <c r="F53" s="107">
        <f t="shared" si="10"/>
        <v>9545507.9900000002</v>
      </c>
      <c r="G53" s="62">
        <f>IF(ISBLANK(F53),"  ",IF(F76&gt;0,F53/F76,IF(F53&gt;0,1,0)))</f>
        <v>7.3503642555912988E-3</v>
      </c>
      <c r="H53" s="9">
        <f>ULSBoard!H53+Grambling!H53+LATech!H53+McNeese!H53+Nicholls!H53+NwSU!H53+SLU!H53+ULL!H53+ULM!H53+UNO!H53</f>
        <v>9450540</v>
      </c>
      <c r="I53" s="58">
        <f t="shared" si="11"/>
        <v>1</v>
      </c>
      <c r="J53" s="53">
        <f>ULSBoard!J53+Grambling!J53+LATech!J53+McNeese!J53+Nicholls!J53+NwSU!J53+SLU!J53+ULL!J53+ULM!J53+UNO!J53</f>
        <v>0</v>
      </c>
      <c r="K53" s="60">
        <f t="shared" si="12"/>
        <v>0</v>
      </c>
      <c r="L53" s="107">
        <f t="shared" si="13"/>
        <v>9450540</v>
      </c>
      <c r="M53" s="62">
        <f>IF(ISBLANK(L53),"  ",IF(L76&gt;0,L53/L76,IF(L53&gt;0,1,0)))</f>
        <v>6.9831877983672769E-3</v>
      </c>
      <c r="N53" s="35"/>
    </row>
    <row r="54" spans="1:14" s="11" customFormat="1" ht="44.25" x14ac:dyDescent="0.55000000000000004">
      <c r="A54" s="104" t="s">
        <v>52</v>
      </c>
      <c r="B54" s="9">
        <f>ULSBoard!B54+Grambling!B54+LATech!B54+McNeese!B54+Nicholls!B54+NwSU!B54+SLU!B54+ULL!B54+ULM!B54+UNO!B54</f>
        <v>0</v>
      </c>
      <c r="C54" s="58">
        <f>IF(ISBLANK(B54),"  ",IF(F54&gt;0,B54/F54,IF(B54&gt;0,1,0)))</f>
        <v>0</v>
      </c>
      <c r="D54" s="53">
        <f>ULSBoard!D54+Grambling!D54+LATech!D54+McNeese!D54+Nicholls!D54+NwSU!D54+SLU!D54+ULL!D54+ULM!D54+UNO!D54</f>
        <v>6689334.1200000001</v>
      </c>
      <c r="E54" s="60">
        <f>IF(ISBLANK(D54),"  ",IF(F54&gt;0,D54/F54,IF(D54&gt;0,1,0)))</f>
        <v>1</v>
      </c>
      <c r="F54" s="107">
        <f t="shared" si="10"/>
        <v>6689334.1200000001</v>
      </c>
      <c r="G54" s="62">
        <f>IF(ISBLANK(F54),"  ",IF(F78&gt;0,F54/F78,IF(F54&gt;0,1,0)))</f>
        <v>1</v>
      </c>
      <c r="H54" s="9">
        <f>ULSBoard!H54+Grambling!H54+LATech!H54+McNeese!H54+Nicholls!H54+NwSU!H54+SLU!H54+ULL!H54+ULM!H54+UNO!H54</f>
        <v>0</v>
      </c>
      <c r="I54" s="58">
        <f>IF(ISBLANK(H54),"  ",IF(L54&gt;0,H54/L54,IF(H54&gt;0,1,0)))</f>
        <v>0</v>
      </c>
      <c r="J54" s="53">
        <f>ULSBoard!J54+Grambling!J54+LATech!J54+McNeese!J54+Nicholls!J54+NwSU!J54+SLU!J54+ULL!J54+ULM!J54+UNO!J54</f>
        <v>9029653</v>
      </c>
      <c r="K54" s="60">
        <f>IF(ISBLANK(J54),"  ",IF(L54&gt;0,J54/L54,IF(J54&gt;0,1,0)))</f>
        <v>1</v>
      </c>
      <c r="L54" s="107">
        <f t="shared" si="13"/>
        <v>9029653</v>
      </c>
      <c r="M54" s="62">
        <f>IF(ISBLANK(L54),"  ",IF(L78&gt;0,L54/L78,IF(L54&gt;0,1,0)))</f>
        <v>1</v>
      </c>
      <c r="N54" s="35"/>
    </row>
    <row r="55" spans="1:14" s="11" customFormat="1" ht="44.25" x14ac:dyDescent="0.55000000000000004">
      <c r="A55" s="41" t="s">
        <v>53</v>
      </c>
      <c r="B55" s="9">
        <f>ULSBoard!B55+Grambling!B55+LATech!B55+McNeese!B55+Nicholls!B55+NwSU!B55+SLU!B55+ULL!B55+ULM!B55+UNO!B55</f>
        <v>19346006.280000001</v>
      </c>
      <c r="C55" s="58">
        <f t="shared" si="0"/>
        <v>0.22895573021548365</v>
      </c>
      <c r="D55" s="53">
        <f>ULSBoard!D55+Grambling!D55+LATech!D55+McNeese!D55+Nicholls!D55+NwSU!D55+SLU!D55+ULL!D55+ULM!D55+UNO!D55</f>
        <v>65150705.210000001</v>
      </c>
      <c r="E55" s="60">
        <f t="shared" si="9"/>
        <v>0.77104426978451623</v>
      </c>
      <c r="F55" s="103">
        <f t="shared" si="10"/>
        <v>84496711.49000001</v>
      </c>
      <c r="G55" s="62">
        <f>IF(ISBLANK(F55),"  ",IF(F76&gt;0,F55/F76,IF(F55&gt;0,1,0)))</f>
        <v>6.5065327953395452E-2</v>
      </c>
      <c r="H55" s="9">
        <f>ULSBoard!H55+Grambling!H55+LATech!H55+McNeese!H55+Nicholls!H55+NwSU!H55+SLU!H55+ULL!H55+ULM!H55+UNO!H55</f>
        <v>20450739</v>
      </c>
      <c r="I55" s="58">
        <f t="shared" si="11"/>
        <v>0.23351653979332251</v>
      </c>
      <c r="J55" s="53">
        <f>ULSBoard!J55+Grambling!J55+LATech!J55+McNeese!J55+Nicholls!J55+NwSU!J55+SLU!J55+ULL!J55+ULM!J55+UNO!J55</f>
        <v>67126522.200000003</v>
      </c>
      <c r="K55" s="60">
        <f t="shared" si="12"/>
        <v>0.76648346020667746</v>
      </c>
      <c r="L55" s="103">
        <f t="shared" si="13"/>
        <v>87577261.200000003</v>
      </c>
      <c r="M55" s="62">
        <f>IF(ISBLANK(L55),"  ",IF(L76&gt;0,L55/L76,IF(L55&gt;0,1,0)))</f>
        <v>6.4712541487181044E-2</v>
      </c>
      <c r="N55" s="35"/>
    </row>
    <row r="56" spans="1:14" s="86" customFormat="1" ht="45" x14ac:dyDescent="0.6">
      <c r="A56" s="94" t="s">
        <v>54</v>
      </c>
      <c r="B56" s="144">
        <f>B55+B53+B52+B51+B50</f>
        <v>454496273.13</v>
      </c>
      <c r="C56" s="81">
        <f t="shared" si="0"/>
        <v>0.8364805016870569</v>
      </c>
      <c r="D56" s="145">
        <f>D55+D53+D52+D51+D50</f>
        <v>82157928.210000008</v>
      </c>
      <c r="E56" s="84">
        <f t="shared" si="9"/>
        <v>0.15120807159405014</v>
      </c>
      <c r="F56" s="108">
        <f>F55+F53+F52+F51+F50+F54</f>
        <v>543343535.46000004</v>
      </c>
      <c r="G56" s="83">
        <f>IF(ISBLANK(F56),"  ",IF(F76&gt;0,F56/F76,IF(F56&gt;0,1,0)))</f>
        <v>0.41839291379104354</v>
      </c>
      <c r="H56" s="144">
        <f>H55+H53+H52+H51+H50</f>
        <v>506173523</v>
      </c>
      <c r="I56" s="81">
        <f t="shared" si="11"/>
        <v>0.86095187701024545</v>
      </c>
      <c r="J56" s="145">
        <f>J55+J53+J52+J51+J50</f>
        <v>81749607.799999997</v>
      </c>
      <c r="K56" s="84">
        <f t="shared" si="12"/>
        <v>0.13904812298975464</v>
      </c>
      <c r="L56" s="103">
        <f t="shared" si="13"/>
        <v>587923130.79999995</v>
      </c>
      <c r="M56" s="83">
        <f>IF(ISBLANK(L56),"  ",IF(L76&gt;0,L56/L76,IF(L56&gt;0,1,0)))</f>
        <v>0.43442783516925471</v>
      </c>
      <c r="N56" s="85"/>
    </row>
    <row r="57" spans="1:14" s="11" customFormat="1" ht="44.25" x14ac:dyDescent="0.55000000000000004">
      <c r="A57" s="51" t="s">
        <v>55</v>
      </c>
      <c r="B57" s="9">
        <f>ULSBoard!B57+Grambling!B57+LATech!B57+McNeese!B57+Nicholls!B57+NwSU!B57+SLU!B57+ULL!B57+ULM!B57+UNO!B57</f>
        <v>0</v>
      </c>
      <c r="C57" s="58">
        <f t="shared" si="0"/>
        <v>0</v>
      </c>
      <c r="D57" s="53">
        <f>ULSBoard!D57+Grambling!D57+LATech!D57+McNeese!D57+Nicholls!D57+NwSU!D57+SLU!D57+ULL!D57+ULM!D57+UNO!D57</f>
        <v>0</v>
      </c>
      <c r="E57" s="60">
        <f t="shared" si="9"/>
        <v>0</v>
      </c>
      <c r="F57" s="111">
        <f t="shared" ref="F57:F66" si="14">D57+B57</f>
        <v>0</v>
      </c>
      <c r="G57" s="62">
        <f>IF(ISBLANK(F57),"  ",IF(F76&gt;0,F57/F76,IF(F57&gt;0,1,0)))</f>
        <v>0</v>
      </c>
      <c r="H57" s="9">
        <f>ULSBoard!H57+Grambling!H57+LATech!H57+McNeese!H57+Nicholls!H57+NwSU!H57+SLU!H57+ULL!H57+ULM!H57+UNO!H57</f>
        <v>0</v>
      </c>
      <c r="I57" s="58">
        <f t="shared" si="11"/>
        <v>0</v>
      </c>
      <c r="J57" s="53">
        <f>ULSBoard!J57+Grambling!J57+LATech!J57+McNeese!J57+Nicholls!J57+NwSU!J57+SLU!J57+ULL!J57+ULM!J57+UNO!J57</f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2" t="s">
        <v>56</v>
      </c>
      <c r="B58" s="9">
        <f>ULSBoard!B58+Grambling!B58+LATech!B58+McNeese!B58+Nicholls!B58+NwSU!B58+SLU!B58+ULL!B58+ULM!B58+UNO!B58</f>
        <v>0</v>
      </c>
      <c r="C58" s="58">
        <f t="shared" si="0"/>
        <v>0</v>
      </c>
      <c r="D58" s="53">
        <f>ULSBoard!D58+Grambling!D58+LATech!D58+McNeese!D58+Nicholls!D58+NwSU!D58+SLU!D58+ULL!D58+ULM!D58+UNO!D58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ULSBoard!H58+Grambling!H58+LATech!H58+McNeese!H58+Nicholls!H58+NwSU!H58+SLU!H58+ULL!H58+ULM!H58+UNO!H58</f>
        <v>0</v>
      </c>
      <c r="I58" s="58">
        <f t="shared" si="11"/>
        <v>0</v>
      </c>
      <c r="J58" s="53">
        <f>ULSBoard!J58+Grambling!J58+LATech!J58+McNeese!J58+Nicholls!J58+NwSU!J58+SLU!J58+ULL!J58+ULM!J58+UNO!J58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35"/>
    </row>
    <row r="59" spans="1:14" s="11" customFormat="1" ht="44.25" x14ac:dyDescent="0.55000000000000004">
      <c r="A59" s="90" t="s">
        <v>57</v>
      </c>
      <c r="B59" s="9">
        <f>ULSBoard!B59+Grambling!B59+LATech!B59+McNeese!B59+Nicholls!B59+NwSU!B59+SLU!B59+ULL!B59+ULM!B59+UNO!B59</f>
        <v>1128527</v>
      </c>
      <c r="C59" s="58">
        <f t="shared" si="0"/>
        <v>0.32986401950786381</v>
      </c>
      <c r="D59" s="53">
        <f>ULSBoard!D59+Grambling!D59+LATech!D59+McNeese!D59+Nicholls!D59+NwSU!D59+SLU!D59+ULL!D59+ULM!D59+UNO!D59</f>
        <v>2292661.5300000003</v>
      </c>
      <c r="E59" s="60">
        <f t="shared" si="9"/>
        <v>0.67013598049213619</v>
      </c>
      <c r="F59" s="44">
        <f t="shared" si="14"/>
        <v>3421188.5300000003</v>
      </c>
      <c r="G59" s="62">
        <f>IF(ISBLANK(F59),"  ",IF(F76&gt;0,F59/F76,IF(F59&gt;0,1,0)))</f>
        <v>2.6344309709755887E-3</v>
      </c>
      <c r="H59" s="9">
        <f>ULSBoard!H59+Grambling!H59+LATech!H59+McNeese!H59+Nicholls!H59+NwSU!H59+SLU!H59+ULL!H59+ULM!H59+UNO!H59</f>
        <v>1178088</v>
      </c>
      <c r="I59" s="58">
        <f t="shared" si="11"/>
        <v>0.34283499286444302</v>
      </c>
      <c r="J59" s="53">
        <f>ULSBoard!J59+Grambling!J59+LATech!J59+McNeese!J59+Nicholls!J59+NwSU!J59+SLU!J59+ULL!J59+ULM!J59+UNO!J59</f>
        <v>2258224</v>
      </c>
      <c r="K59" s="60">
        <f t="shared" si="12"/>
        <v>0.65716500713555692</v>
      </c>
      <c r="L59" s="44">
        <f t="shared" si="13"/>
        <v>3436312</v>
      </c>
      <c r="M59" s="62">
        <f>IF(ISBLANK(L59),"  ",IF(L76&gt;0,L59/L76,IF(L59&gt;0,1,0)))</f>
        <v>2.5391577655650426E-3</v>
      </c>
      <c r="N59" s="35"/>
    </row>
    <row r="60" spans="1:14" s="11" customFormat="1" ht="44.25" x14ac:dyDescent="0.55000000000000004">
      <c r="A60" s="89" t="s">
        <v>58</v>
      </c>
      <c r="B60" s="9">
        <f>ULSBoard!B60+Grambling!B60+LATech!B60+McNeese!B60+Nicholls!B60+NwSU!B60+SLU!B60+ULL!B60+ULM!B60+UNO!B60</f>
        <v>1074981</v>
      </c>
      <c r="C60" s="58">
        <f t="shared" si="0"/>
        <v>2.7775817933101243E-2</v>
      </c>
      <c r="D60" s="53">
        <f>ULSBoard!D60+Grambling!D60+LATech!D60+McNeese!D60+Nicholls!D60+NwSU!D60+SLU!D60+ULL!D60+ULM!D60+UNO!D60</f>
        <v>37627065.600000001</v>
      </c>
      <c r="E60" s="60">
        <f t="shared" si="9"/>
        <v>0.97222418206689876</v>
      </c>
      <c r="F60" s="79">
        <f t="shared" si="14"/>
        <v>38702046.600000001</v>
      </c>
      <c r="G60" s="62">
        <f>IF(ISBLANK(F60),"  ",IF(F76&gt;0,F60/F76,IF(F60&gt;0,1,0)))</f>
        <v>2.9801885896998632E-2</v>
      </c>
      <c r="H60" s="9">
        <f>ULSBoard!H60+Grambling!H60+LATech!H60+McNeese!H60+Nicholls!H60+NwSU!H60+SLU!H60+ULL!H60+ULM!H60+UNO!H60</f>
        <v>1080000</v>
      </c>
      <c r="I60" s="58">
        <f t="shared" si="11"/>
        <v>2.9661040223666214E-2</v>
      </c>
      <c r="J60" s="53">
        <f>ULSBoard!J60+Grambling!J60+LATech!J60+McNeese!J60+Nicholls!J60+NwSU!J60+SLU!J60+ULL!J60+ULM!J60+UNO!J60</f>
        <v>35331400</v>
      </c>
      <c r="K60" s="60">
        <f t="shared" si="12"/>
        <v>0.97033895977633378</v>
      </c>
      <c r="L60" s="79">
        <f t="shared" si="13"/>
        <v>36411400</v>
      </c>
      <c r="M60" s="62">
        <f>IF(ISBLANK(L60),"  ",IF(L76&gt;0,L60/L76,IF(L60&gt;0,1,0)))</f>
        <v>2.6905091582223904E-2</v>
      </c>
      <c r="N60" s="35"/>
    </row>
    <row r="61" spans="1:14" s="11" customFormat="1" ht="44.25" x14ac:dyDescent="0.55000000000000004">
      <c r="A61" s="113" t="s">
        <v>59</v>
      </c>
      <c r="B61" s="9">
        <f>ULSBoard!B61+Grambling!B61+LATech!B61+McNeese!B61+Nicholls!B61+NwSU!B61+SLU!B61+ULL!B61+ULM!B61+UNO!B61</f>
        <v>121426</v>
      </c>
      <c r="C61" s="58">
        <f t="shared" si="0"/>
        <v>1</v>
      </c>
      <c r="D61" s="53">
        <f>ULSBoard!D61+Grambling!D61+LATech!D61+McNeese!D61+Nicholls!D61+NwSU!D61+SLU!D61+ULL!D61+ULM!D61+UNO!D61</f>
        <v>0</v>
      </c>
      <c r="E61" s="60">
        <f t="shared" si="9"/>
        <v>0</v>
      </c>
      <c r="F61" s="44">
        <f t="shared" si="14"/>
        <v>121426</v>
      </c>
      <c r="G61" s="62">
        <f>IF(ISBLANK(F61),"  ",IF(F76&gt;0,F61/F76,IF(F61&gt;0,1,0)))</f>
        <v>9.3502130115489957E-5</v>
      </c>
      <c r="H61" s="9">
        <f>ULSBoard!H61+Grambling!H61+LATech!H61+McNeese!H61+Nicholls!H61+NwSU!H61+SLU!H61+ULL!H61+ULM!H61+UNO!H61</f>
        <v>93800</v>
      </c>
      <c r="I61" s="58">
        <f t="shared" si="11"/>
        <v>1</v>
      </c>
      <c r="J61" s="53">
        <f>ULSBoard!J61+Grambling!J61+LATech!J61+McNeese!J61+Nicholls!J61+NwSU!J61+SLU!J61+ULL!J61+ULM!J61+UNO!J61</f>
        <v>0</v>
      </c>
      <c r="K61" s="60">
        <f t="shared" si="12"/>
        <v>0</v>
      </c>
      <c r="L61" s="44">
        <f t="shared" si="13"/>
        <v>93800</v>
      </c>
      <c r="M61" s="62">
        <f>IF(ISBLANK(L61),"  ",IF(L76&gt;0,L61/L76,IF(L61&gt;0,1,0)))</f>
        <v>6.9310644205183053E-5</v>
      </c>
      <c r="N61" s="35"/>
    </row>
    <row r="62" spans="1:14" s="11" customFormat="1" ht="44.25" x14ac:dyDescent="0.55000000000000004">
      <c r="A62" s="113" t="s">
        <v>60</v>
      </c>
      <c r="B62" s="9">
        <f>ULSBoard!B62+Grambling!B62+LATech!B62+McNeese!B62+Nicholls!B62+NwSU!B62+SLU!B62+ULL!B62+ULM!B62+UNO!B62</f>
        <v>0</v>
      </c>
      <c r="C62" s="58">
        <f t="shared" si="0"/>
        <v>0</v>
      </c>
      <c r="D62" s="53">
        <f>ULSBoard!D62+Grambling!D62+LATech!D62+McNeese!D62+Nicholls!D62+NwSU!D62+SLU!D62+ULL!D62+ULM!D62+UNO!D62</f>
        <v>38430596.75</v>
      </c>
      <c r="E62" s="60">
        <f t="shared" si="9"/>
        <v>1</v>
      </c>
      <c r="F62" s="44">
        <f t="shared" si="14"/>
        <v>38430596.75</v>
      </c>
      <c r="G62" s="62">
        <f>IF(ISBLANK(F62),"  ",IF(F76&gt;0,F62/F76,IF(F62&gt;0,1,0)))</f>
        <v>2.9592860324266841E-2</v>
      </c>
      <c r="H62" s="9">
        <f>ULSBoard!H62+Grambling!H62+LATech!H62+McNeese!H62+Nicholls!H62+NwSU!H62+SLU!H62+ULL!H62+ULM!H62+UNO!H62</f>
        <v>0</v>
      </c>
      <c r="I62" s="58">
        <f t="shared" si="11"/>
        <v>0</v>
      </c>
      <c r="J62" s="53">
        <f>ULSBoard!J62+Grambling!J62+LATech!J62+McNeese!J62+Nicholls!J62+NwSU!J62+SLU!J62+ULL!J62+ULM!J62+UNO!J62</f>
        <v>59581722</v>
      </c>
      <c r="K62" s="60">
        <f t="shared" si="12"/>
        <v>1</v>
      </c>
      <c r="L62" s="44">
        <f t="shared" si="13"/>
        <v>59581722</v>
      </c>
      <c r="M62" s="62">
        <f>IF(ISBLANK(L62),"  ",IF(L76&gt;0,L62/L76,IF(L62&gt;0,1,0)))</f>
        <v>4.4026093120193253E-2</v>
      </c>
      <c r="N62" s="35"/>
    </row>
    <row r="63" spans="1:14" s="11" customFormat="1" ht="44.25" x14ac:dyDescent="0.55000000000000004">
      <c r="A63" s="114" t="s">
        <v>61</v>
      </c>
      <c r="B63" s="9">
        <f>ULSBoard!B63+Grambling!B63+LATech!B63+McNeese!B63+Nicholls!B63+NwSU!B63+SLU!B63+ULL!B63+ULM!B63+UNO!B63</f>
        <v>0</v>
      </c>
      <c r="C63" s="58">
        <f t="shared" si="0"/>
        <v>0</v>
      </c>
      <c r="D63" s="53">
        <f>ULSBoard!D63+Grambling!D63+LATech!D63+McNeese!D63+Nicholls!D63+NwSU!D63+SLU!D63+ULL!D63+ULM!D63+UNO!D63</f>
        <v>149373495.78999999</v>
      </c>
      <c r="E63" s="60">
        <f t="shared" si="9"/>
        <v>1</v>
      </c>
      <c r="F63" s="44">
        <f t="shared" si="14"/>
        <v>149373495.78999999</v>
      </c>
      <c r="G63" s="62">
        <f>IF(ISBLANK(F63),"  ",IF(F76&gt;0,F63/F76,IF(F63&gt;0,1,0)))</f>
        <v>0.11502264786093729</v>
      </c>
      <c r="H63" s="9">
        <f>ULSBoard!H63+Grambling!H63+LATech!H63+McNeese!H63+Nicholls!H63+NwSU!H63+SLU!H63+ULL!H63+ULM!H63+UNO!H63</f>
        <v>0</v>
      </c>
      <c r="I63" s="58">
        <f t="shared" si="11"/>
        <v>0</v>
      </c>
      <c r="J63" s="53">
        <f>ULSBoard!J63+Grambling!J63+LATech!J63+McNeese!J63+Nicholls!J63+NwSU!J63+SLU!J63+ULL!J63+ULM!J63+UNO!J63</f>
        <v>150023386</v>
      </c>
      <c r="K63" s="60">
        <f t="shared" si="12"/>
        <v>1</v>
      </c>
      <c r="L63" s="44">
        <f t="shared" si="13"/>
        <v>150023386</v>
      </c>
      <c r="M63" s="62">
        <f>IF(ISBLANK(L63),"  ",IF(L76&gt;0,L63/L76,IF(L63&gt;0,1,0)))</f>
        <v>0.1108551975426742</v>
      </c>
      <c r="N63" s="35"/>
    </row>
    <row r="64" spans="1:14" s="11" customFormat="1" ht="44.25" x14ac:dyDescent="0.55000000000000004">
      <c r="A64" s="114" t="s">
        <v>62</v>
      </c>
      <c r="B64" s="9">
        <f>ULSBoard!B64+Grambling!B64+LATech!B64+McNeese!B64+Nicholls!B64+NwSU!B64+SLU!B64+ULL!B64+ULM!B64+UNO!B64</f>
        <v>0</v>
      </c>
      <c r="C64" s="58">
        <f t="shared" si="0"/>
        <v>0</v>
      </c>
      <c r="D64" s="53">
        <f>ULSBoard!D64+Grambling!D64+LATech!D64+McNeese!D64+Nicholls!D64+NwSU!D64+SLU!D64+ULL!D64+ULM!D64+UNO!D64</f>
        <v>1784661.95</v>
      </c>
      <c r="E64" s="60">
        <f t="shared" si="9"/>
        <v>1</v>
      </c>
      <c r="F64" s="44">
        <f t="shared" si="14"/>
        <v>1784661.95</v>
      </c>
      <c r="G64" s="62">
        <f>IF(ISBLANK(F64),"  ",IF(F76&gt;0,F64/F76,IF(F64&gt;0,1,0)))</f>
        <v>1.3742501100346221E-3</v>
      </c>
      <c r="H64" s="9">
        <f>ULSBoard!H64+Grambling!H64+LATech!H64+McNeese!H64+Nicholls!H64+NwSU!H64+SLU!H64+ULL!H64+ULM!H64+UNO!H64</f>
        <v>0</v>
      </c>
      <c r="I64" s="58">
        <f t="shared" si="11"/>
        <v>0</v>
      </c>
      <c r="J64" s="53">
        <f>ULSBoard!J64+Grambling!J64+LATech!J64+McNeese!J64+Nicholls!J64+NwSU!J64+SLU!J64+ULL!J64+ULM!J64+UNO!J64</f>
        <v>1009500</v>
      </c>
      <c r="K64" s="60">
        <f t="shared" si="12"/>
        <v>1</v>
      </c>
      <c r="L64" s="44">
        <f t="shared" si="13"/>
        <v>1009500</v>
      </c>
      <c r="M64" s="62">
        <f>IF(ISBLANK(L64),"  ",IF(L76&gt;0,L64/L76,IF(L64&gt;0,1,0)))</f>
        <v>7.4593918257070664E-4</v>
      </c>
      <c r="N64" s="35"/>
    </row>
    <row r="65" spans="1:14" s="11" customFormat="1" ht="44.25" x14ac:dyDescent="0.55000000000000004">
      <c r="A65" s="90" t="s">
        <v>63</v>
      </c>
      <c r="B65" s="9">
        <f>ULSBoard!B65+Grambling!B65+LATech!B65+McNeese!B65+Nicholls!B65+NwSU!B65+SLU!B65+ULL!B65+ULM!B65+UNO!B65</f>
        <v>0</v>
      </c>
      <c r="C65" s="58">
        <f t="shared" si="0"/>
        <v>0</v>
      </c>
      <c r="D65" s="53">
        <f>ULSBoard!D65+Grambling!D65+LATech!D65+McNeese!D65+Nicholls!D65+NwSU!D65+SLU!D65+ULL!D65+ULM!D65+UNO!D65</f>
        <v>40120969.009999998</v>
      </c>
      <c r="E65" s="60">
        <f t="shared" si="9"/>
        <v>1</v>
      </c>
      <c r="F65" s="44">
        <f t="shared" si="14"/>
        <v>40120969.009999998</v>
      </c>
      <c r="G65" s="62">
        <f>IF(ISBLANK(F65),"  ",IF(F76&gt;0,F65/F76,IF(F65&gt;0,1,0)))</f>
        <v>3.0894504181415514E-2</v>
      </c>
      <c r="H65" s="9">
        <f>ULSBoard!H65+Grambling!H65+LATech!H65+McNeese!H65+Nicholls!H65+NwSU!H65+SLU!H65+ULL!H65+ULM!H65+UNO!H65</f>
        <v>0</v>
      </c>
      <c r="I65" s="58">
        <f t="shared" si="11"/>
        <v>0</v>
      </c>
      <c r="J65" s="53">
        <f>ULSBoard!J65+Grambling!J65+LATech!J65+McNeese!J65+Nicholls!J65+NwSU!J65+SLU!J65+ULL!J65+ULM!J65+UNO!J65</f>
        <v>38877909</v>
      </c>
      <c r="K65" s="60">
        <f t="shared" si="12"/>
        <v>1</v>
      </c>
      <c r="L65" s="44">
        <f t="shared" si="13"/>
        <v>38877909</v>
      </c>
      <c r="M65" s="62">
        <f>IF(ISBLANK(L65),"  ",IF(L76&gt;0,L65/L76,IF(L65&gt;0,1,0)))</f>
        <v>2.872764305053821E-2</v>
      </c>
      <c r="N65" s="35"/>
    </row>
    <row r="66" spans="1:14" s="11" customFormat="1" ht="44.25" x14ac:dyDescent="0.55000000000000004">
      <c r="A66" s="89" t="s">
        <v>64</v>
      </c>
      <c r="B66" s="9">
        <f>ULSBoard!B66+Grambling!B66+LATech!B66+McNeese!B66+Nicholls!B66+NwSU!B66+SLU!B66+ULL!B66+ULM!B66+UNO!B66</f>
        <v>23278665.740000002</v>
      </c>
      <c r="C66" s="58">
        <f t="shared" si="0"/>
        <v>0.45723770365611188</v>
      </c>
      <c r="D66" s="53">
        <f>ULSBoard!D66+Grambling!D66+LATech!D66+McNeese!D66+Nicholls!D66+NwSU!D66+SLU!D66+ULL!D66+ULM!D66+UNO!D66</f>
        <v>27632852.609999999</v>
      </c>
      <c r="E66" s="60">
        <f t="shared" si="9"/>
        <v>0.54276229634388817</v>
      </c>
      <c r="F66" s="44">
        <f t="shared" si="14"/>
        <v>50911518.350000001</v>
      </c>
      <c r="G66" s="62">
        <f>IF(ISBLANK(F66),"  ",IF(F76&gt;0,F66/F76,IF(F66&gt;0,1,0)))</f>
        <v>3.920359241957122E-2</v>
      </c>
      <c r="H66" s="9">
        <f>ULSBoard!H66+Grambling!H66+LATech!H66+McNeese!H66+Nicholls!H66+NwSU!H66+SLU!H66+ULL!H66+ULM!H66+UNO!H66</f>
        <v>24897992</v>
      </c>
      <c r="I66" s="58">
        <f t="shared" si="11"/>
        <v>0.48785224401131688</v>
      </c>
      <c r="J66" s="53">
        <f>ULSBoard!J66+Grambling!J66+LATech!J66+McNeese!J66+Nicholls!J66+NwSU!J66+SLU!J66+ULL!J66+ULM!J66+UNO!J66</f>
        <v>26137936</v>
      </c>
      <c r="K66" s="60">
        <f t="shared" si="12"/>
        <v>0.51214775598868312</v>
      </c>
      <c r="L66" s="44">
        <f t="shared" si="13"/>
        <v>51035928</v>
      </c>
      <c r="M66" s="62">
        <f>IF(ISBLANK(L66),"  ",IF(L76&gt;0,L66/L76,IF(L66&gt;0,1,0)))</f>
        <v>3.7711439736560118E-2</v>
      </c>
      <c r="N66" s="35"/>
    </row>
    <row r="67" spans="1:14" s="86" customFormat="1" ht="45" x14ac:dyDescent="0.6">
      <c r="A67" s="115" t="s">
        <v>65</v>
      </c>
      <c r="B67" s="91">
        <f>B66+B65+B64+B63+B62+B61+B60+B59+B58+B57+B56</f>
        <v>480099872.87</v>
      </c>
      <c r="C67" s="81">
        <f t="shared" si="0"/>
        <v>0.55425380002166214</v>
      </c>
      <c r="D67" s="92">
        <f>D66+D65+D64+D63+D62+D61+D60+D59+D58+D57+D56</f>
        <v>379420231.45000005</v>
      </c>
      <c r="E67" s="84">
        <f t="shared" si="9"/>
        <v>0.43802366334557258</v>
      </c>
      <c r="F67" s="91">
        <f>F66+F65+F64+F63+F62+F61+F60+F59+F58+F57+F56</f>
        <v>866209438.44000006</v>
      </c>
      <c r="G67" s="83">
        <f>IF(ISBLANK(F67),"  ",IF(F76&gt;0,F67/F76,IF(F67&gt;0,1,0)))</f>
        <v>0.66701058768535881</v>
      </c>
      <c r="H67" s="91">
        <f>H66+H65+H64+H63+H62+H61+H60+H59+H58+H57+H56</f>
        <v>533423403</v>
      </c>
      <c r="I67" s="81">
        <f t="shared" si="11"/>
        <v>0.57456632326296819</v>
      </c>
      <c r="J67" s="92">
        <f>J66+J65+J64+J63+J62+J61+J60+J59+J58+J57+J56</f>
        <v>394969684.80000001</v>
      </c>
      <c r="K67" s="84">
        <f t="shared" si="12"/>
        <v>0.42543367673703186</v>
      </c>
      <c r="L67" s="91">
        <f>L66+L65+L64+L63+L62+L61+L60+L59+L58+L57+L56</f>
        <v>928393087.79999995</v>
      </c>
      <c r="M67" s="83">
        <f>IF(ISBLANK(L67),"  ",IF(L76&gt;0,L67/L76,IF(L67&gt;0,1,0)))</f>
        <v>0.68600770779378528</v>
      </c>
      <c r="N67" s="85"/>
    </row>
    <row r="68" spans="1:14" s="11" customFormat="1" ht="45" x14ac:dyDescent="0.6">
      <c r="A68" s="24" t="s">
        <v>66</v>
      </c>
      <c r="B68" s="63"/>
      <c r="C68" s="74" t="s">
        <v>4</v>
      </c>
      <c r="D68" s="70"/>
      <c r="E68" s="75" t="s">
        <v>4</v>
      </c>
      <c r="F68" s="44"/>
      <c r="G68" s="76" t="s">
        <v>4</v>
      </c>
      <c r="H68" s="63"/>
      <c r="I68" s="74" t="s">
        <v>4</v>
      </c>
      <c r="J68" s="70"/>
      <c r="K68" s="75" t="s">
        <v>4</v>
      </c>
      <c r="L68" s="44"/>
      <c r="M68" s="76" t="s">
        <v>4</v>
      </c>
    </row>
    <row r="69" spans="1:14" s="11" customFormat="1" ht="44.25" x14ac:dyDescent="0.55000000000000004">
      <c r="A69" s="116" t="s">
        <v>67</v>
      </c>
      <c r="B69" s="9">
        <f>ULSBoard!B69+Grambling!B69+LATech!B69+McNeese!B69+Nicholls!B69+NwSU!B69+SLU!B69+ULL!B69+ULM!B69+UNO!B69</f>
        <v>0</v>
      </c>
      <c r="C69" s="52">
        <f t="shared" si="0"/>
        <v>0</v>
      </c>
      <c r="D69" s="53">
        <f>ULSBoard!D69+Grambling!D69+LATech!D69+McNeese!D69+Nicholls!D69+NwSU!D69+SLU!D69+ULL!D69+ULM!D69+UNO!D69</f>
        <v>534737.84999999963</v>
      </c>
      <c r="E69" s="54">
        <f>IF(ISBLANK(D69),"  ",IF(F69&gt;0,D69/F69,IF(D69&gt;0,1,0)))</f>
        <v>1</v>
      </c>
      <c r="F69" s="68">
        <f>D69+B69</f>
        <v>534737.84999999963</v>
      </c>
      <c r="G69" s="56">
        <f>IF(ISBLANK(F69),"  ",IF(F76&gt;0,F69/F76,IF(F69&gt;0,1,0)))</f>
        <v>4.117662446953479E-4</v>
      </c>
      <c r="H69" s="9">
        <f>ULSBoard!H69+Grambling!H69+LATech!H69+McNeese!H69+Nicholls!H69+NwSU!H69+SLU!H69+ULL!H69+ULM!H69+UNO!H69</f>
        <v>0</v>
      </c>
      <c r="I69" s="52">
        <f>IF(ISBLANK(H69),"  ",IF(L69&gt;0,H69/L69,IF(H69&gt;0,1,0)))</f>
        <v>0</v>
      </c>
      <c r="J69" s="53">
        <f>ULSBoard!J69+Grambling!J69+LATech!J69+McNeese!J69+Nicholls!J69+NwSU!J69+SLU!J69+ULL!J69+ULM!J69+UNO!J69</f>
        <v>535158</v>
      </c>
      <c r="K69" s="54">
        <f>IF(ISBLANK(J69),"  ",IF(L69&gt;0,J69/L69,IF(J69&gt;0,1,0)))</f>
        <v>1</v>
      </c>
      <c r="L69" s="68">
        <f>J69+H69</f>
        <v>535158</v>
      </c>
      <c r="M69" s="56">
        <f>IF(ISBLANK(L69),"  ",IF(L76&gt;0,L69/L76,IF(L69&gt;0,1,0)))</f>
        <v>3.9543865385455597E-4</v>
      </c>
    </row>
    <row r="70" spans="1:14" s="11" customFormat="1" ht="44.25" x14ac:dyDescent="0.55000000000000004">
      <c r="A70" s="41" t="s">
        <v>68</v>
      </c>
      <c r="B70" s="9">
        <f>ULSBoard!B70+Grambling!B70+LATech!B70+McNeese!B70+Nicholls!B70+NwSU!B70+SLU!B70+ULL!B70+ULM!B70+UNO!B70</f>
        <v>0</v>
      </c>
      <c r="C70" s="58">
        <f t="shared" si="0"/>
        <v>0</v>
      </c>
      <c r="D70" s="53">
        <f>ULSBoard!D70+Grambling!D70+LATech!D70+McNeese!D70+Nicholls!D70+NwSU!D70+SLU!D70+ULL!D70+ULM!D70+UNO!D70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ULSBoard!H70+Grambling!H70+LATech!H70+McNeese!H70+Nicholls!H70+NwSU!H70+SLU!H70+ULL!H70+ULM!H70+UNO!H70</f>
        <v>0</v>
      </c>
      <c r="I70" s="58">
        <f>IF(ISBLANK(H70),"  ",IF(L70&gt;0,H70/L70,IF(H70&gt;0,1,0)))</f>
        <v>0</v>
      </c>
      <c r="J70" s="53">
        <f>ULSBoard!J70+Grambling!J70+LATech!J70+McNeese!J70+Nicholls!J70+NwSU!J70+SLU!J70+ULL!J70+ULM!J70+UNO!J70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7" t="s">
        <v>69</v>
      </c>
      <c r="B71" s="63"/>
      <c r="C71" s="74" t="s">
        <v>4</v>
      </c>
      <c r="D71" s="70"/>
      <c r="E71" s="75" t="s">
        <v>4</v>
      </c>
      <c r="F71" s="44"/>
      <c r="G71" s="76" t="s">
        <v>4</v>
      </c>
      <c r="H71" s="63"/>
      <c r="I71" s="74" t="s">
        <v>4</v>
      </c>
      <c r="J71" s="70"/>
      <c r="K71" s="75" t="s">
        <v>4</v>
      </c>
      <c r="L71" s="44"/>
      <c r="M71" s="76" t="s">
        <v>4</v>
      </c>
    </row>
    <row r="72" spans="1:14" s="11" customFormat="1" ht="44.25" x14ac:dyDescent="0.55000000000000004">
      <c r="A72" s="90" t="s">
        <v>70</v>
      </c>
      <c r="B72" s="9">
        <f>ULSBoard!B72+Grambling!B72+LATech!B72+McNeese!B72+Nicholls!B72+NwSU!B72+SLU!B72+ULL!B72+ULM!B72+UNO!B72</f>
        <v>0</v>
      </c>
      <c r="C72" s="52">
        <f t="shared" si="0"/>
        <v>0</v>
      </c>
      <c r="D72" s="53">
        <f>ULSBoard!D72+Grambling!D72+LATech!D72+McNeese!D72+Nicholls!D72+NwSU!D72+SLU!D72+ULL!D72+ULM!D72+UNO!D72</f>
        <v>122322863.73</v>
      </c>
      <c r="E72" s="54">
        <f>IF(ISBLANK(D72),"  ",IF(F72&gt;0,D72/F72,IF(D72&gt;0,1,0)))</f>
        <v>1</v>
      </c>
      <c r="F72" s="68">
        <f>D72+B72</f>
        <v>122322863.73</v>
      </c>
      <c r="G72" s="56">
        <f>IF(ISBLANK(F72),"  ",IF(F76&gt;0,F72/F76,IF(F72&gt;0,1,0)))</f>
        <v>9.4192745545285256E-2</v>
      </c>
      <c r="H72" s="9">
        <f>ULSBoard!H72+Grambling!H72+LATech!H72+McNeese!H72+Nicholls!H72+NwSU!H72+SLU!H72+ULL!H72+ULM!H72+UNO!H72</f>
        <v>0</v>
      </c>
      <c r="I72" s="52">
        <f>IF(ISBLANK(H72),"  ",IF(L72&gt;0,H72/L72,IF(H72&gt;0,1,0)))</f>
        <v>0</v>
      </c>
      <c r="J72" s="53">
        <f>ULSBoard!J72+Grambling!J72+LATech!J72+McNeese!J72+Nicholls!J72+NwSU!J72+SLU!J72+ULL!J72+ULM!J72+UNO!J72</f>
        <v>122871990</v>
      </c>
      <c r="K72" s="54">
        <f>IF(ISBLANK(J72),"  ",IF(L72&gt;0,J72/L72,IF(J72&gt;0,1,0)))</f>
        <v>1</v>
      </c>
      <c r="L72" s="68">
        <f>J72+H72</f>
        <v>122871990</v>
      </c>
      <c r="M72" s="56">
        <f>IF(ISBLANK(L72),"  ",IF(L76&gt;0,L72/L76,IF(L72&gt;0,1,0)))</f>
        <v>9.079250300290842E-2</v>
      </c>
    </row>
    <row r="73" spans="1:14" s="11" customFormat="1" ht="44.25" x14ac:dyDescent="0.55000000000000004">
      <c r="A73" s="41" t="s">
        <v>71</v>
      </c>
      <c r="B73" s="9">
        <f>ULSBoard!B73+Grambling!B73+LATech!B73+McNeese!B73+Nicholls!B73+NwSU!B73+SLU!B73+ULL!B73+ULM!B73+UNO!B73</f>
        <v>0</v>
      </c>
      <c r="C73" s="58">
        <f t="shared" si="0"/>
        <v>0</v>
      </c>
      <c r="D73" s="53">
        <f>ULSBoard!D73+Grambling!D73+LATech!D73+McNeese!D73+Nicholls!D73+NwSU!D73+SLU!D73+ULL!D73+ULM!D73+UNO!D73</f>
        <v>57641503.079999998</v>
      </c>
      <c r="E73" s="60">
        <f>IF(ISBLANK(D73),"  ",IF(F73&gt;0,D73/F73,IF(D73&gt;0,1,0)))</f>
        <v>1</v>
      </c>
      <c r="F73" s="44">
        <f>D73+B73</f>
        <v>57641503.079999998</v>
      </c>
      <c r="G73" s="62">
        <f>IF(ISBLANK(F73),"  ",IF(F76&gt;0,F73/F76,IF(F73&gt;0,1,0)))</f>
        <v>4.4385908463085127E-2</v>
      </c>
      <c r="H73" s="9">
        <f>ULSBoard!H73+Grambling!H73+LATech!H73+McNeese!H73+Nicholls!H73+NwSU!H73+SLU!H73+ULL!H73+ULM!H73+UNO!H73</f>
        <v>0</v>
      </c>
      <c r="I73" s="58">
        <f>IF(ISBLANK(H73),"  ",IF(L73&gt;0,H73/L73,IF(H73&gt;0,1,0)))</f>
        <v>0</v>
      </c>
      <c r="J73" s="53">
        <f>ULSBoard!J73+Grambling!J73+LATech!J73+McNeese!J73+Nicholls!J73+NwSU!J73+SLU!J73+ULL!J73+ULM!J73+UNO!J73</f>
        <v>58532768</v>
      </c>
      <c r="K73" s="60">
        <f>IF(ISBLANK(J73),"  ",IF(L73&gt;0,J73/L73,IF(J73&gt;0,1,0)))</f>
        <v>1</v>
      </c>
      <c r="L73" s="44">
        <f>J73+H73</f>
        <v>58532768</v>
      </c>
      <c r="M73" s="62">
        <f>IF(ISBLANK(L73),"  ",IF(L76&gt;0,L73/L76,IF(L73&gt;0,1,0)))</f>
        <v>4.3251000609728397E-2</v>
      </c>
    </row>
    <row r="74" spans="1:14" s="86" customFormat="1" ht="45" x14ac:dyDescent="0.6">
      <c r="A74" s="87" t="s">
        <v>72</v>
      </c>
      <c r="B74" s="118">
        <f>B73+B72+B70+B69</f>
        <v>0</v>
      </c>
      <c r="C74" s="81">
        <f t="shared" si="0"/>
        <v>0</v>
      </c>
      <c r="D74" s="96">
        <f>D73+D72+D70+D69</f>
        <v>180499104.66</v>
      </c>
      <c r="E74" s="84">
        <f>IF(ISBLANK(D74),"  ",IF(F74&gt;0,D74/F74,IF(D74&gt;0,1,0)))</f>
        <v>1</v>
      </c>
      <c r="F74" s="119">
        <f>F73+F72+F71+F70+F69</f>
        <v>180499104.66</v>
      </c>
      <c r="G74" s="83">
        <f>IF(ISBLANK(F74),"  ",IF(F76&gt;0,F74/F76,IF(F74&gt;0,1,0)))</f>
        <v>0.13899042025306574</v>
      </c>
      <c r="H74" s="118">
        <f>H73+H72+H70+H69</f>
        <v>0</v>
      </c>
      <c r="I74" s="81">
        <f>IF(ISBLANK(H74),"  ",IF(L74&gt;0,H74/L74,IF(H74&gt;0,1,0)))</f>
        <v>0</v>
      </c>
      <c r="J74" s="96">
        <f>J73+J72+J70+J69</f>
        <v>181939916</v>
      </c>
      <c r="K74" s="84">
        <f>IF(ISBLANK(J74),"  ",IF(L74&gt;0,J74/L74,IF(J74&gt;0,1,0)))</f>
        <v>1</v>
      </c>
      <c r="L74" s="119">
        <f>L73+L72+L71+L70+L69</f>
        <v>181939916</v>
      </c>
      <c r="M74" s="83">
        <f>IF(ISBLANK(L74),"  ",IF(L76&gt;0,L74/L76,IF(L74&gt;0,1,0)))</f>
        <v>0.13443894226649136</v>
      </c>
    </row>
    <row r="75" spans="1:14" s="86" customFormat="1" ht="45" x14ac:dyDescent="0.6">
      <c r="A75" s="87" t="s">
        <v>73</v>
      </c>
      <c r="B75" s="134">
        <f>ULSBoard!B75+Grambling!B75+LATech!B75+McNeese!B75+Nicholls!B75+NwSU!B75+SLU!B75+ULL!B75+ULM!B75+UNO!B75</f>
        <v>0</v>
      </c>
      <c r="C75" s="81">
        <f>IF(ISBLANK(B75),"  ",IF(F75&gt;0,B75/F75,IF(B75&gt;0,1,0)))</f>
        <v>0</v>
      </c>
      <c r="D75" s="143">
        <f>ULSBoard!D75+Grambling!D75+LATech!D75+McNeese!D75+Nicholls!D75+NwSU!D75+SLU!D75+ULL!D75+ULM!D75+UNO!D75</f>
        <v>0</v>
      </c>
      <c r="E75" s="84">
        <f>IF(ISBLANK(D75),"  ",IF(F75&gt;0,D75/F75,IF(D75&gt;0,1,0)))</f>
        <v>0</v>
      </c>
      <c r="F75" s="120">
        <f>D75+B75</f>
        <v>0</v>
      </c>
      <c r="G75" s="83">
        <f>IF(ISBLANK(F75),"  ",IF(F77&gt;0,F75/F77,IF(F75&gt;0,1,0)))</f>
        <v>0</v>
      </c>
      <c r="H75" s="134">
        <f>ULSBoard!H75+Grambling!H75+LATech!H75+McNeese!H75+Nicholls!H75+NwSU!H75+SLU!H75+ULL!H75+ULM!H75+UNO!H75</f>
        <v>0</v>
      </c>
      <c r="I75" s="81">
        <f>IF(ISBLANK(H75),"  ",IF(L75&gt;0,H75/L75,IF(H75&gt;0,1,0)))</f>
        <v>0</v>
      </c>
      <c r="J75" s="143">
        <f>ULSBoard!J75+Grambling!J75+LATech!J75+McNeese!J75+Nicholls!J75+NwSU!J75+SLU!J75+ULL!J75+ULM!J75+UNO!J75</f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86" customFormat="1" ht="45.75" thickBot="1" x14ac:dyDescent="0.65">
      <c r="A76" s="121" t="s">
        <v>74</v>
      </c>
      <c r="B76" s="122">
        <f>B74+B67+B47+B40+B48+B75</f>
        <v>730051236.87</v>
      </c>
      <c r="C76" s="123">
        <f t="shared" si="0"/>
        <v>0.5621641636947039</v>
      </c>
      <c r="D76" s="122">
        <f>D74+D67+D47+D40+D48+D75</f>
        <v>561903640.11000001</v>
      </c>
      <c r="E76" s="124">
        <f>IF(ISBLANK(D76),"  ",IF(F76&gt;0,D76/F76,IF(D76&gt;0,1,0)))</f>
        <v>0.43268482260745361</v>
      </c>
      <c r="F76" s="122">
        <f>F74+F67+F47+F40+F48+F75</f>
        <v>1298644211.0999999</v>
      </c>
      <c r="G76" s="125">
        <f>IF(ISBLANK(F76),"  ",IF(F76&gt;0,F76/F76,IF(F76&gt;0,1,0)))</f>
        <v>1</v>
      </c>
      <c r="H76" s="122">
        <f>H74+H67+H47+H40+H48+H75</f>
        <v>774325357</v>
      </c>
      <c r="I76" s="123">
        <f>IF(ISBLANK(H76),"  ",IF(L76&gt;0,H76/L76,IF(H76&gt;0,1,0)))</f>
        <v>0.57216406522471586</v>
      </c>
      <c r="J76" s="122">
        <f>J74+J67+J47+J40+J48+J75</f>
        <v>579002130.79999995</v>
      </c>
      <c r="K76" s="124">
        <f>IF(ISBLANK(J76),"  ",IF(L76&gt;0,J76/L76,IF(J76&gt;0,1,0)))</f>
        <v>0.42783593477528414</v>
      </c>
      <c r="L76" s="122">
        <f>L74+L67+L47+L40+L48+L75</f>
        <v>1353327487.8</v>
      </c>
      <c r="M76" s="125">
        <f>IF(ISBLANK(L76),"  ",IF(L76&gt;0,L76/L76,IF(L76&gt;0,1,0)))</f>
        <v>1</v>
      </c>
    </row>
    <row r="77" spans="1:14" ht="21" thickTop="1" x14ac:dyDescent="0.3">
      <c r="A77" s="126"/>
      <c r="B77" s="127"/>
      <c r="C77" s="128"/>
      <c r="D77" s="127"/>
      <c r="E77" s="128"/>
      <c r="F77" s="127"/>
      <c r="G77" s="128"/>
      <c r="H77" s="127"/>
      <c r="I77" s="128"/>
      <c r="J77" s="127"/>
      <c r="K77" s="128"/>
      <c r="L77" s="127"/>
      <c r="M77" s="128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75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46"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67" customWidth="1"/>
    <col min="2" max="2" width="56.42578125" style="306" customWidth="1"/>
    <col min="3" max="3" width="45.5703125" style="267" customWidth="1"/>
    <col min="4" max="4" width="45.5703125" style="306" customWidth="1"/>
    <col min="5" max="5" width="45.5703125" style="267" customWidth="1"/>
    <col min="6" max="6" width="45.5703125" style="306" customWidth="1"/>
    <col min="7" max="7" width="45.5703125" style="267" customWidth="1"/>
    <col min="8" max="8" width="54.7109375" style="306" customWidth="1"/>
    <col min="9" max="9" width="45.5703125" style="267" customWidth="1"/>
    <col min="10" max="10" width="45.5703125" style="306" customWidth="1"/>
    <col min="11" max="11" width="45.5703125" style="267" customWidth="1"/>
    <col min="12" max="12" width="45.5703125" style="306" customWidth="1"/>
    <col min="13" max="13" width="45.5703125" style="267" customWidth="1"/>
    <col min="14" max="16384" width="12.42578125" style="267"/>
  </cols>
  <sheetData>
    <row r="1" spans="1:17" s="266" customFormat="1" ht="45" x14ac:dyDescent="0.6">
      <c r="A1" s="270" t="s">
        <v>0</v>
      </c>
      <c r="B1" s="271"/>
      <c r="C1" s="3"/>
      <c r="D1" s="271"/>
      <c r="E1" s="272"/>
      <c r="F1" s="273"/>
      <c r="G1" s="272"/>
      <c r="H1" s="273"/>
      <c r="I1" s="6"/>
      <c r="J1" s="274" t="s">
        <v>1</v>
      </c>
      <c r="K1" s="8" t="s">
        <v>95</v>
      </c>
      <c r="L1" s="9"/>
      <c r="M1" s="8"/>
      <c r="N1" s="275"/>
      <c r="O1" s="275"/>
      <c r="P1" s="275"/>
      <c r="Q1" s="275"/>
    </row>
    <row r="2" spans="1:17" s="266" customFormat="1" ht="45" x14ac:dyDescent="0.6">
      <c r="A2" s="270" t="s">
        <v>2</v>
      </c>
      <c r="B2" s="271"/>
      <c r="C2" s="3"/>
      <c r="D2" s="271"/>
      <c r="E2" s="3"/>
      <c r="F2" s="271"/>
      <c r="G2" s="3"/>
      <c r="H2" s="271"/>
      <c r="I2" s="3"/>
      <c r="J2" s="271"/>
      <c r="K2" s="3"/>
      <c r="L2" s="271"/>
      <c r="M2" s="272"/>
    </row>
    <row r="3" spans="1:17" s="266" customFormat="1" ht="45.75" thickBot="1" x14ac:dyDescent="0.65">
      <c r="A3" s="276" t="s">
        <v>3</v>
      </c>
      <c r="B3" s="277"/>
      <c r="C3" s="14"/>
      <c r="D3" s="277"/>
      <c r="E3" s="14"/>
      <c r="F3" s="277"/>
      <c r="G3" s="14"/>
      <c r="H3" s="277"/>
      <c r="I3" s="14"/>
      <c r="J3" s="277"/>
      <c r="K3" s="14"/>
      <c r="L3" s="277"/>
      <c r="M3" s="15"/>
      <c r="N3" s="278"/>
      <c r="O3" s="278"/>
      <c r="P3" s="278"/>
      <c r="Q3" s="278"/>
    </row>
    <row r="4" spans="1:17" s="266" customFormat="1" ht="19.5" customHeight="1" thickTop="1" x14ac:dyDescent="0.55000000000000004">
      <c r="A4" s="279"/>
      <c r="B4" s="280"/>
      <c r="C4" s="19"/>
      <c r="D4" s="280"/>
      <c r="E4" s="19"/>
      <c r="F4" s="280"/>
      <c r="G4" s="20"/>
      <c r="H4" s="280" t="s">
        <v>4</v>
      </c>
      <c r="I4" s="19"/>
      <c r="J4" s="280"/>
      <c r="K4" s="19"/>
      <c r="L4" s="280"/>
      <c r="M4" s="20"/>
    </row>
    <row r="5" spans="1:17" s="266" customFormat="1" ht="19.5" customHeight="1" x14ac:dyDescent="0.55000000000000004">
      <c r="A5" s="281"/>
      <c r="B5" s="273"/>
      <c r="C5" s="22"/>
      <c r="D5" s="273"/>
      <c r="E5" s="22"/>
      <c r="F5" s="273"/>
      <c r="G5" s="23"/>
      <c r="H5" s="273"/>
      <c r="I5" s="22"/>
      <c r="J5" s="273"/>
      <c r="K5" s="22"/>
      <c r="L5" s="273"/>
      <c r="M5" s="23"/>
    </row>
    <row r="6" spans="1:17" s="266" customFormat="1" ht="45" x14ac:dyDescent="0.6">
      <c r="A6" s="282"/>
      <c r="B6" s="283" t="s">
        <v>135</v>
      </c>
      <c r="C6" s="26"/>
      <c r="D6" s="27"/>
      <c r="E6" s="26"/>
      <c r="F6" s="27"/>
      <c r="G6" s="28"/>
      <c r="H6" s="283" t="s">
        <v>116</v>
      </c>
      <c r="I6" s="26"/>
      <c r="J6" s="27"/>
      <c r="K6" s="26"/>
      <c r="L6" s="27"/>
      <c r="M6" s="29" t="s">
        <v>4</v>
      </c>
    </row>
    <row r="7" spans="1:17" s="266" customFormat="1" ht="18.75" customHeight="1" x14ac:dyDescent="0.55000000000000004">
      <c r="A7" s="281" t="s">
        <v>4</v>
      </c>
      <c r="B7" s="273" t="s">
        <v>4</v>
      </c>
      <c r="C7" s="22"/>
      <c r="D7" s="273" t="s">
        <v>4</v>
      </c>
      <c r="E7" s="22"/>
      <c r="F7" s="273" t="s">
        <v>4</v>
      </c>
      <c r="G7" s="23"/>
      <c r="H7" s="273" t="s">
        <v>4</v>
      </c>
      <c r="I7" s="22"/>
      <c r="J7" s="273" t="s">
        <v>4</v>
      </c>
      <c r="K7" s="22"/>
      <c r="L7" s="273" t="s">
        <v>4</v>
      </c>
      <c r="M7" s="23"/>
    </row>
    <row r="8" spans="1:17" s="266" customFormat="1" ht="18.75" customHeight="1" x14ac:dyDescent="0.55000000000000004">
      <c r="A8" s="281" t="s">
        <v>4</v>
      </c>
      <c r="B8" s="273" t="s">
        <v>4</v>
      </c>
      <c r="C8" s="22"/>
      <c r="D8" s="273" t="s">
        <v>4</v>
      </c>
      <c r="E8" s="22"/>
      <c r="F8" s="273" t="s">
        <v>4</v>
      </c>
      <c r="G8" s="23"/>
      <c r="H8" s="273" t="s">
        <v>4</v>
      </c>
      <c r="I8" s="22"/>
      <c r="J8" s="273" t="s">
        <v>4</v>
      </c>
      <c r="K8" s="22"/>
      <c r="L8" s="273" t="s">
        <v>4</v>
      </c>
      <c r="M8" s="23"/>
    </row>
    <row r="9" spans="1:17" s="266" customFormat="1" ht="45" x14ac:dyDescent="0.6">
      <c r="A9" s="284" t="s">
        <v>4</v>
      </c>
      <c r="B9" s="285" t="s">
        <v>4</v>
      </c>
      <c r="C9" s="32" t="s">
        <v>6</v>
      </c>
      <c r="D9" s="33" t="s">
        <v>4</v>
      </c>
      <c r="E9" s="32" t="s">
        <v>6</v>
      </c>
      <c r="F9" s="33" t="s">
        <v>4</v>
      </c>
      <c r="G9" s="34" t="s">
        <v>6</v>
      </c>
      <c r="H9" s="285" t="s">
        <v>4</v>
      </c>
      <c r="I9" s="32" t="s">
        <v>6</v>
      </c>
      <c r="J9" s="33" t="s">
        <v>4</v>
      </c>
      <c r="K9" s="32" t="s">
        <v>6</v>
      </c>
      <c r="L9" s="33" t="s">
        <v>4</v>
      </c>
      <c r="M9" s="34" t="s">
        <v>6</v>
      </c>
      <c r="N9" s="286"/>
    </row>
    <row r="10" spans="1:17" s="266" customFormat="1" ht="45" x14ac:dyDescent="0.6">
      <c r="A10" s="287" t="s">
        <v>7</v>
      </c>
      <c r="B10" s="288" t="s">
        <v>8</v>
      </c>
      <c r="C10" s="38" t="s">
        <v>9</v>
      </c>
      <c r="D10" s="39" t="s">
        <v>10</v>
      </c>
      <c r="E10" s="38" t="s">
        <v>9</v>
      </c>
      <c r="F10" s="39" t="s">
        <v>9</v>
      </c>
      <c r="G10" s="40" t="s">
        <v>9</v>
      </c>
      <c r="H10" s="288" t="s">
        <v>8</v>
      </c>
      <c r="I10" s="38" t="s">
        <v>9</v>
      </c>
      <c r="J10" s="39" t="s">
        <v>10</v>
      </c>
      <c r="K10" s="38" t="s">
        <v>9</v>
      </c>
      <c r="L10" s="39" t="s">
        <v>9</v>
      </c>
      <c r="M10" s="40" t="s">
        <v>9</v>
      </c>
      <c r="N10" s="286"/>
    </row>
    <row r="11" spans="1:17" s="266" customFormat="1" ht="44.25" x14ac:dyDescent="0.55000000000000004">
      <c r="A11" s="289" t="s">
        <v>11</v>
      </c>
      <c r="B11" s="290" t="s">
        <v>4</v>
      </c>
      <c r="C11" s="43"/>
      <c r="D11" s="44" t="s">
        <v>4</v>
      </c>
      <c r="E11" s="43"/>
      <c r="F11" s="44" t="s">
        <v>4</v>
      </c>
      <c r="G11" s="45"/>
      <c r="H11" s="290" t="s">
        <v>4</v>
      </c>
      <c r="I11" s="43"/>
      <c r="J11" s="44" t="s">
        <v>4</v>
      </c>
      <c r="K11" s="43"/>
      <c r="L11" s="44" t="s">
        <v>4</v>
      </c>
      <c r="M11" s="45" t="s">
        <v>11</v>
      </c>
      <c r="N11" s="286"/>
    </row>
    <row r="12" spans="1:17" s="266" customFormat="1" ht="45" x14ac:dyDescent="0.6">
      <c r="A12" s="282" t="s">
        <v>12</v>
      </c>
      <c r="B12" s="291" t="s">
        <v>4</v>
      </c>
      <c r="C12" s="47" t="s">
        <v>4</v>
      </c>
      <c r="D12" s="48"/>
      <c r="E12" s="49"/>
      <c r="F12" s="48"/>
      <c r="G12" s="50"/>
      <c r="H12" s="291"/>
      <c r="I12" s="49"/>
      <c r="J12" s="48"/>
      <c r="K12" s="49"/>
      <c r="L12" s="48"/>
      <c r="M12" s="50"/>
      <c r="N12" s="286"/>
    </row>
    <row r="13" spans="1:17" s="275" customFormat="1" ht="44.25" x14ac:dyDescent="0.55000000000000004">
      <c r="A13" s="51" t="s">
        <v>13</v>
      </c>
      <c r="B13" s="9">
        <v>601566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601566</v>
      </c>
      <c r="G13" s="56">
        <f>IF(ISBLANK(F13),"  ",IF(F76&gt;0,F13/F76,IF(F13&gt;0,1,0)))</f>
        <v>0.18747709384107925</v>
      </c>
      <c r="H13" s="9">
        <v>1034112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1034112</v>
      </c>
      <c r="M13" s="56">
        <f>IF(ISBLANK(L13),"  ",IF(L76&gt;0,L13/L76,IF(L13&gt;0,1,0)))</f>
        <v>0.31837325806499284</v>
      </c>
      <c r="N13" s="57"/>
    </row>
    <row r="14" spans="1:17" s="266" customFormat="1" ht="44.25" x14ac:dyDescent="0.55000000000000004">
      <c r="A14" s="281" t="s">
        <v>14</v>
      </c>
      <c r="B14" s="273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73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86"/>
    </row>
    <row r="15" spans="1:17" s="266" customFormat="1" ht="44.25" x14ac:dyDescent="0.55000000000000004">
      <c r="A15" s="289" t="s">
        <v>15</v>
      </c>
      <c r="B15" s="292">
        <v>432546</v>
      </c>
      <c r="C15" s="64">
        <f t="shared" si="0"/>
        <v>1</v>
      </c>
      <c r="D15" s="290">
        <v>0</v>
      </c>
      <c r="E15" s="65">
        <f>IF(ISBLANK(D15),"  ",IF(F15&gt;0,D15/F15,IF(D15&gt;0,1,0)))</f>
        <v>0</v>
      </c>
      <c r="F15" s="48">
        <f>D15+B15</f>
        <v>432546</v>
      </c>
      <c r="G15" s="66">
        <f>IF(ISBLANK(F15),"  ",IF(F76&gt;0,F15/F76,IF(F15&gt;0,1,0)))</f>
        <v>0.13480227777597714</v>
      </c>
      <c r="H15" s="292">
        <v>0</v>
      </c>
      <c r="I15" s="64">
        <f>IF(ISBLANK(H15),"  ",IF(L15&gt;0,H15/L15,IF(H15&gt;0,1,0)))</f>
        <v>0</v>
      </c>
      <c r="J15" s="290">
        <v>0</v>
      </c>
      <c r="K15" s="65">
        <f>IF(ISBLANK(J15),"  ",IF(L15&gt;0,J15/L15,IF(J15&gt;0,1,0)))</f>
        <v>0</v>
      </c>
      <c r="L15" s="48">
        <f t="shared" si="1"/>
        <v>0</v>
      </c>
      <c r="M15" s="66">
        <f>IF(ISBLANK(L15),"  ",IF(L76&gt;0,L15/L76,IF(L15&gt;0,1,0)))</f>
        <v>0</v>
      </c>
      <c r="N15" s="286"/>
    </row>
    <row r="16" spans="1:17" s="266" customFormat="1" ht="44.25" x14ac:dyDescent="0.55000000000000004">
      <c r="A16" s="67" t="s">
        <v>16</v>
      </c>
      <c r="B16" s="273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8">
        <f t="shared" ref="F16:F39" si="2">D16+B16</f>
        <v>0</v>
      </c>
      <c r="G16" s="56">
        <f>IF(ISBLANK(F16),"  ",IF(F76&gt;0,F16/F76,IF(F16&gt;0,1,0)))</f>
        <v>0</v>
      </c>
      <c r="H16" s="273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8">
        <f t="shared" si="1"/>
        <v>0</v>
      </c>
      <c r="M16" s="56">
        <f>IF(ISBLANK(L16),"  ",IF(L76&gt;0,L16/L76,IF(L16&gt;0,1,0)))</f>
        <v>0</v>
      </c>
      <c r="N16" s="286"/>
    </row>
    <row r="17" spans="1:14" s="266" customFormat="1" ht="44.25" x14ac:dyDescent="0.55000000000000004">
      <c r="A17" s="69" t="s">
        <v>17</v>
      </c>
      <c r="B17" s="290">
        <v>0</v>
      </c>
      <c r="C17" s="58">
        <f t="shared" si="0"/>
        <v>0</v>
      </c>
      <c r="D17" s="70">
        <v>0</v>
      </c>
      <c r="E17" s="54">
        <f t="shared" ref="E17:E34" si="5">IF(ISBLANK(D17),"  ",IF(F17&gt;0,D17/F17,IF(D17&gt;0,1,0)))</f>
        <v>0</v>
      </c>
      <c r="F17" s="44">
        <f t="shared" si="2"/>
        <v>0</v>
      </c>
      <c r="G17" s="62">
        <f>IF(ISBLANK(F17),"  ",IF(F76&gt;0,F17/F76,IF(F17&gt;0,1,0)))</f>
        <v>0</v>
      </c>
      <c r="H17" s="290">
        <v>0</v>
      </c>
      <c r="I17" s="58">
        <f t="shared" si="3"/>
        <v>0</v>
      </c>
      <c r="J17" s="70">
        <v>0</v>
      </c>
      <c r="K17" s="60">
        <f t="shared" si="4"/>
        <v>0</v>
      </c>
      <c r="L17" s="44">
        <f t="shared" si="1"/>
        <v>0</v>
      </c>
      <c r="M17" s="62">
        <f>IF(ISBLANK(L17),"  ",IF(L76&gt;0,L17/L76,IF(L17&gt;0,1,0)))</f>
        <v>0</v>
      </c>
      <c r="N17" s="286"/>
    </row>
    <row r="18" spans="1:14" s="266" customFormat="1" ht="44.25" x14ac:dyDescent="0.55000000000000004">
      <c r="A18" s="69" t="s">
        <v>18</v>
      </c>
      <c r="B18" s="290">
        <v>0</v>
      </c>
      <c r="C18" s="58">
        <f t="shared" si="0"/>
        <v>0</v>
      </c>
      <c r="D18" s="70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90">
        <v>0</v>
      </c>
      <c r="I18" s="58">
        <f t="shared" si="3"/>
        <v>0</v>
      </c>
      <c r="J18" s="70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86"/>
    </row>
    <row r="19" spans="1:14" s="266" customFormat="1" ht="44.25" x14ac:dyDescent="0.55000000000000004">
      <c r="A19" s="69" t="s">
        <v>19</v>
      </c>
      <c r="B19" s="290">
        <v>0</v>
      </c>
      <c r="C19" s="58">
        <f t="shared" si="0"/>
        <v>0</v>
      </c>
      <c r="D19" s="70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90">
        <v>0</v>
      </c>
      <c r="I19" s="58">
        <f t="shared" si="3"/>
        <v>0</v>
      </c>
      <c r="J19" s="70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86"/>
    </row>
    <row r="20" spans="1:14" s="266" customFormat="1" ht="44.25" x14ac:dyDescent="0.55000000000000004">
      <c r="A20" s="69" t="s">
        <v>20</v>
      </c>
      <c r="B20" s="290">
        <v>0</v>
      </c>
      <c r="C20" s="58">
        <f t="shared" si="0"/>
        <v>0</v>
      </c>
      <c r="D20" s="70">
        <v>0</v>
      </c>
      <c r="E20" s="54">
        <f t="shared" si="5"/>
        <v>0</v>
      </c>
      <c r="F20" s="44">
        <f>D20+B20</f>
        <v>0</v>
      </c>
      <c r="G20" s="62">
        <f>IF(ISBLANK(F20),"  ",IF(F77&gt;0,F20/F77,IF(F20&gt;0,1,0)))</f>
        <v>0</v>
      </c>
      <c r="H20" s="290">
        <v>0</v>
      </c>
      <c r="I20" s="58">
        <f t="shared" si="3"/>
        <v>0</v>
      </c>
      <c r="J20" s="70">
        <v>0</v>
      </c>
      <c r="K20" s="60">
        <f t="shared" si="4"/>
        <v>0</v>
      </c>
      <c r="L20" s="44">
        <f t="shared" si="1"/>
        <v>0</v>
      </c>
      <c r="M20" s="62">
        <f>IF(ISBLANK(L20),"  ",IF(L77&gt;0,L20/L77,IF(L20&gt;0,1,0)))</f>
        <v>0</v>
      </c>
      <c r="N20" s="286"/>
    </row>
    <row r="21" spans="1:14" s="266" customFormat="1" ht="44.25" x14ac:dyDescent="0.55000000000000004">
      <c r="A21" s="69" t="s">
        <v>21</v>
      </c>
      <c r="B21" s="290">
        <v>0</v>
      </c>
      <c r="C21" s="58">
        <f t="shared" si="0"/>
        <v>0</v>
      </c>
      <c r="D21" s="70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90">
        <v>0</v>
      </c>
      <c r="I21" s="58">
        <f t="shared" si="3"/>
        <v>0</v>
      </c>
      <c r="J21" s="70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86"/>
    </row>
    <row r="22" spans="1:14" s="266" customFormat="1" ht="44.25" x14ac:dyDescent="0.55000000000000004">
      <c r="A22" s="69" t="s">
        <v>22</v>
      </c>
      <c r="B22" s="290">
        <v>0</v>
      </c>
      <c r="C22" s="58">
        <f t="shared" si="0"/>
        <v>0</v>
      </c>
      <c r="D22" s="70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90">
        <v>0</v>
      </c>
      <c r="I22" s="58">
        <f t="shared" si="3"/>
        <v>0</v>
      </c>
      <c r="J22" s="70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86"/>
    </row>
    <row r="23" spans="1:14" s="266" customFormat="1" ht="44.25" x14ac:dyDescent="0.55000000000000004">
      <c r="A23" s="69" t="s">
        <v>23</v>
      </c>
      <c r="B23" s="290">
        <v>0</v>
      </c>
      <c r="C23" s="58">
        <f t="shared" si="0"/>
        <v>0</v>
      </c>
      <c r="D23" s="70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90">
        <v>0</v>
      </c>
      <c r="I23" s="58">
        <f t="shared" si="3"/>
        <v>0</v>
      </c>
      <c r="J23" s="70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86"/>
    </row>
    <row r="24" spans="1:14" s="266" customFormat="1" ht="44.25" x14ac:dyDescent="0.55000000000000004">
      <c r="A24" s="69" t="s">
        <v>24</v>
      </c>
      <c r="B24" s="290">
        <v>0</v>
      </c>
      <c r="C24" s="58">
        <f t="shared" si="0"/>
        <v>0</v>
      </c>
      <c r="D24" s="70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90">
        <v>0</v>
      </c>
      <c r="I24" s="58">
        <f t="shared" si="3"/>
        <v>0</v>
      </c>
      <c r="J24" s="70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86"/>
    </row>
    <row r="25" spans="1:14" s="266" customFormat="1" ht="44.25" x14ac:dyDescent="0.55000000000000004">
      <c r="A25" s="69" t="s">
        <v>25</v>
      </c>
      <c r="B25" s="290">
        <v>0</v>
      </c>
      <c r="C25" s="58">
        <f t="shared" si="0"/>
        <v>0</v>
      </c>
      <c r="D25" s="70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90">
        <v>0</v>
      </c>
      <c r="I25" s="58">
        <f t="shared" si="3"/>
        <v>0</v>
      </c>
      <c r="J25" s="70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86"/>
    </row>
    <row r="26" spans="1:14" s="266" customFormat="1" ht="44.25" x14ac:dyDescent="0.55000000000000004">
      <c r="A26" s="69" t="s">
        <v>26</v>
      </c>
      <c r="B26" s="290">
        <v>0</v>
      </c>
      <c r="C26" s="58">
        <f t="shared" si="0"/>
        <v>0</v>
      </c>
      <c r="D26" s="70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90">
        <v>0</v>
      </c>
      <c r="I26" s="58">
        <f t="shared" si="3"/>
        <v>0</v>
      </c>
      <c r="J26" s="70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86"/>
    </row>
    <row r="27" spans="1:14" s="266" customFormat="1" ht="44.25" x14ac:dyDescent="0.55000000000000004">
      <c r="A27" s="69" t="s">
        <v>27</v>
      </c>
      <c r="B27" s="290">
        <v>0</v>
      </c>
      <c r="C27" s="58">
        <f t="shared" si="0"/>
        <v>0</v>
      </c>
      <c r="D27" s="70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90">
        <v>0</v>
      </c>
      <c r="I27" s="58">
        <f t="shared" si="3"/>
        <v>0</v>
      </c>
      <c r="J27" s="70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86"/>
    </row>
    <row r="28" spans="1:14" s="266" customFormat="1" ht="44.25" x14ac:dyDescent="0.55000000000000004">
      <c r="A28" s="71" t="s">
        <v>28</v>
      </c>
      <c r="B28" s="290">
        <v>0</v>
      </c>
      <c r="C28" s="58">
        <f t="shared" si="0"/>
        <v>0</v>
      </c>
      <c r="D28" s="70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90">
        <v>0</v>
      </c>
      <c r="I28" s="58">
        <f t="shared" si="3"/>
        <v>0</v>
      </c>
      <c r="J28" s="70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86"/>
    </row>
    <row r="29" spans="1:14" s="266" customFormat="1" ht="44.25" x14ac:dyDescent="0.55000000000000004">
      <c r="A29" s="71" t="s">
        <v>29</v>
      </c>
      <c r="B29" s="290">
        <v>0</v>
      </c>
      <c r="C29" s="58">
        <f t="shared" si="0"/>
        <v>0</v>
      </c>
      <c r="D29" s="70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90">
        <v>0</v>
      </c>
      <c r="I29" s="58">
        <f t="shared" si="3"/>
        <v>0</v>
      </c>
      <c r="J29" s="70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86"/>
    </row>
    <row r="30" spans="1:14" s="266" customFormat="1" ht="44.25" x14ac:dyDescent="0.55000000000000004">
      <c r="A30" s="71" t="s">
        <v>30</v>
      </c>
      <c r="B30" s="290">
        <v>0</v>
      </c>
      <c r="C30" s="58">
        <f t="shared" si="0"/>
        <v>0</v>
      </c>
      <c r="D30" s="70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",IF(F77&gt;0,F30/F77,IF(F30&gt;0,1,0)))</f>
        <v>0</v>
      </c>
      <c r="H30" s="290">
        <v>0</v>
      </c>
      <c r="I30" s="58">
        <f t="shared" si="3"/>
        <v>0</v>
      </c>
      <c r="J30" s="70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",IF(L77&gt;0,L30/L77,IF(L30&gt;0,1,0)))</f>
        <v>0</v>
      </c>
      <c r="N30" s="286"/>
    </row>
    <row r="31" spans="1:14" s="266" customFormat="1" ht="44.25" x14ac:dyDescent="0.55000000000000004">
      <c r="A31" s="71" t="s">
        <v>31</v>
      </c>
      <c r="B31" s="290">
        <v>0</v>
      </c>
      <c r="C31" s="58">
        <f t="shared" si="0"/>
        <v>0</v>
      </c>
      <c r="D31" s="70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",IF(F78&gt;0,F31/F78,IF(F31&gt;0,1,0)))</f>
        <v>0</v>
      </c>
      <c r="H31" s="290">
        <v>0</v>
      </c>
      <c r="I31" s="58">
        <f t="shared" si="3"/>
        <v>0</v>
      </c>
      <c r="J31" s="70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",IF(L78&gt;0,L31/L78,IF(L31&gt;0,1,0)))</f>
        <v>0</v>
      </c>
      <c r="N31" s="286"/>
    </row>
    <row r="32" spans="1:14" s="266" customFormat="1" ht="44.25" x14ac:dyDescent="0.55000000000000004">
      <c r="A32" s="71" t="s">
        <v>32</v>
      </c>
      <c r="B32" s="290">
        <v>0</v>
      </c>
      <c r="C32" s="58">
        <f t="shared" si="0"/>
        <v>0</v>
      </c>
      <c r="D32" s="70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",IF(F79&gt;0,F32/F79,IF(F32&gt;0,1,0)))</f>
        <v>0</v>
      </c>
      <c r="H32" s="290">
        <v>0</v>
      </c>
      <c r="I32" s="58">
        <f t="shared" si="3"/>
        <v>0</v>
      </c>
      <c r="J32" s="70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",IF(L79&gt;0,L32/L79,IF(L32&gt;0,1,0)))</f>
        <v>0</v>
      </c>
      <c r="N32" s="286"/>
    </row>
    <row r="33" spans="1:14" s="266" customFormat="1" ht="44.25" x14ac:dyDescent="0.55000000000000004">
      <c r="A33" s="132" t="s">
        <v>76</v>
      </c>
      <c r="B33" s="290">
        <v>0</v>
      </c>
      <c r="C33" s="58">
        <f>IF(ISBLANK(B33),"  ",IF(F33&gt;0,B33/F33,IF(B33&gt;0,1,0)))</f>
        <v>0</v>
      </c>
      <c r="D33" s="70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",IF(F80&gt;0,F33/F80,IF(F33&gt;0,1,0)))</f>
        <v>0</v>
      </c>
      <c r="H33" s="290">
        <v>0</v>
      </c>
      <c r="I33" s="58">
        <f>IF(ISBLANK(H33),"  ",IF(L33&gt;0,H33/L33,IF(H33&gt;0,1,0)))</f>
        <v>0</v>
      </c>
      <c r="J33" s="70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",IF(L80&gt;0,L33/L80,IF(L33&gt;0,1,0)))</f>
        <v>0</v>
      </c>
      <c r="N33" s="286"/>
    </row>
    <row r="34" spans="1:14" s="266" customFormat="1" ht="44.25" x14ac:dyDescent="0.55000000000000004">
      <c r="A34" s="71" t="s">
        <v>33</v>
      </c>
      <c r="B34" s="290">
        <v>432546</v>
      </c>
      <c r="C34" s="58">
        <f t="shared" si="0"/>
        <v>1</v>
      </c>
      <c r="D34" s="70">
        <v>0</v>
      </c>
      <c r="E34" s="54">
        <f t="shared" si="5"/>
        <v>0</v>
      </c>
      <c r="F34" s="44">
        <f t="shared" si="2"/>
        <v>432546</v>
      </c>
      <c r="G34" s="62">
        <f>IF(ISBLANK(F34),"  ",IF(F76&gt;0,F34/F76,IF(F34&gt;0,1,0)))</f>
        <v>0.13480227777597714</v>
      </c>
      <c r="H34" s="290">
        <v>0</v>
      </c>
      <c r="I34" s="58">
        <f t="shared" si="3"/>
        <v>0</v>
      </c>
      <c r="J34" s="70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86"/>
    </row>
    <row r="35" spans="1:14" s="266" customFormat="1" ht="45" x14ac:dyDescent="0.6">
      <c r="A35" s="293" t="s">
        <v>34</v>
      </c>
      <c r="B35" s="73"/>
      <c r="C35" s="74" t="s">
        <v>4</v>
      </c>
      <c r="D35" s="70"/>
      <c r="E35" s="75" t="s">
        <v>4</v>
      </c>
      <c r="F35" s="44"/>
      <c r="G35" s="76" t="s">
        <v>4</v>
      </c>
      <c r="H35" s="73" t="s">
        <v>4</v>
      </c>
      <c r="I35" s="74" t="s">
        <v>4</v>
      </c>
      <c r="J35" s="70"/>
      <c r="K35" s="75" t="s">
        <v>4</v>
      </c>
      <c r="L35" s="44"/>
      <c r="M35" s="76" t="s">
        <v>4</v>
      </c>
      <c r="N35" s="286"/>
    </row>
    <row r="36" spans="1:14" s="266" customFormat="1" ht="44.25" x14ac:dyDescent="0.55000000000000004">
      <c r="A36" s="67" t="s">
        <v>35</v>
      </c>
      <c r="B36" s="290">
        <v>0</v>
      </c>
      <c r="C36" s="58">
        <f t="shared" si="0"/>
        <v>0</v>
      </c>
      <c r="D36" s="70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90">
        <v>0</v>
      </c>
      <c r="I36" s="58">
        <f>IF(ISBLANK(H36),"  ",IF(L36&gt;0,H36/L36,IF(H36&gt;0,1,0)))</f>
        <v>0</v>
      </c>
      <c r="J36" s="70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86"/>
    </row>
    <row r="37" spans="1:14" s="266" customFormat="1" ht="45" x14ac:dyDescent="0.6">
      <c r="A37" s="293" t="s">
        <v>36</v>
      </c>
      <c r="B37" s="73"/>
      <c r="C37" s="74" t="s">
        <v>4</v>
      </c>
      <c r="D37" s="70"/>
      <c r="E37" s="75" t="s">
        <v>4</v>
      </c>
      <c r="F37" s="44"/>
      <c r="G37" s="76" t="s">
        <v>4</v>
      </c>
      <c r="H37" s="73"/>
      <c r="I37" s="74" t="s">
        <v>4</v>
      </c>
      <c r="J37" s="70"/>
      <c r="K37" s="75" t="s">
        <v>4</v>
      </c>
      <c r="L37" s="44"/>
      <c r="M37" s="76" t="s">
        <v>4</v>
      </c>
      <c r="N37" s="286"/>
    </row>
    <row r="38" spans="1:14" s="266" customFormat="1" ht="44.25" x14ac:dyDescent="0.55000000000000004">
      <c r="A38" s="69" t="s">
        <v>35</v>
      </c>
      <c r="B38" s="294">
        <v>0</v>
      </c>
      <c r="C38" s="58">
        <f t="shared" si="0"/>
        <v>0</v>
      </c>
      <c r="D38" s="78">
        <v>0</v>
      </c>
      <c r="E38" s="60">
        <f>IF(ISBLANK(D38),"  ",IF(F38&gt;0,D38/F38,IF(D38&gt;0,1,0)))</f>
        <v>0</v>
      </c>
      <c r="F38" s="79">
        <f t="shared" si="2"/>
        <v>0</v>
      </c>
      <c r="G38" s="62">
        <f>IF(ISBLANK(F38),"  ",IF(F76&gt;0,F38/F76,IF(F38&gt;0,1,0)))</f>
        <v>0</v>
      </c>
      <c r="H38" s="294">
        <v>0</v>
      </c>
      <c r="I38" s="58">
        <f>IF(ISBLANK(H38),"  ",IF(L38&gt;0,H38/L38,IF(H38&gt;0,1,0)))</f>
        <v>0</v>
      </c>
      <c r="J38" s="78">
        <v>0</v>
      </c>
      <c r="K38" s="60">
        <f>IF(ISBLANK(J38),"  ",IF(L38&gt;0,J38/L38,IF(J38&gt;0,1,0)))</f>
        <v>0</v>
      </c>
      <c r="L38" s="79">
        <f>J38+H38</f>
        <v>0</v>
      </c>
      <c r="M38" s="62">
        <f>IF(ISBLANK(L38),"  ",IF(L76&gt;0,L38/L76,IF(L38&gt;0,1,0)))</f>
        <v>0</v>
      </c>
      <c r="N38" s="286"/>
    </row>
    <row r="39" spans="1:14" s="266" customFormat="1" ht="44.25" x14ac:dyDescent="0.55000000000000004">
      <c r="A39" s="69" t="s">
        <v>37</v>
      </c>
      <c r="B39" s="294"/>
      <c r="C39" s="58" t="str">
        <f t="shared" si="0"/>
        <v xml:space="preserve">  </v>
      </c>
      <c r="D39" s="78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94"/>
      <c r="I39" s="58" t="str">
        <f>IF(ISBLANK(H39),"  ",IF(L39&gt;0,H39/L39,IF(H39&gt;0,1,0)))</f>
        <v xml:space="preserve">  </v>
      </c>
      <c r="J39" s="78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86"/>
    </row>
    <row r="40" spans="1:14" s="268" customFormat="1" ht="45" x14ac:dyDescent="0.6">
      <c r="A40" s="293" t="s">
        <v>38</v>
      </c>
      <c r="B40" s="295">
        <v>1034112</v>
      </c>
      <c r="C40" s="81">
        <f t="shared" si="0"/>
        <v>1</v>
      </c>
      <c r="D40" s="295">
        <v>0</v>
      </c>
      <c r="E40" s="82">
        <f>IF(ISBLANK(D40),"  ",IF(F40&gt;0,D40/F40,IF(D40&gt;0,1,0)))</f>
        <v>0</v>
      </c>
      <c r="F40" s="295">
        <f>F39+F38+F36+F34+F29+F28+F26+F27+F25+F24+F23+F22+F21+F20+F19+F18+F17+F16+F14+F13+F30+F31+F32</f>
        <v>1034112</v>
      </c>
      <c r="G40" s="83">
        <f>IF(ISBLANK(F40),"  ",IF(F76&gt;0,F40/F76,IF(F40&gt;0,1,0)))</f>
        <v>0.32227937161705639</v>
      </c>
      <c r="H40" s="295">
        <v>1034112</v>
      </c>
      <c r="I40" s="81">
        <f>IF(ISBLANK(H40),"  ",IF(L40&gt;0,H40/L40,IF(H40&gt;0,1,0)))</f>
        <v>1</v>
      </c>
      <c r="J40" s="295">
        <v>0</v>
      </c>
      <c r="K40" s="84">
        <f>IF(ISBLANK(J40),"  ",IF(L40&gt;0,J40/L40,IF(J40&gt;0,1,0)))</f>
        <v>0</v>
      </c>
      <c r="L40" s="295">
        <f>L39+L38+L36+L34+L29+L28+L26+L27+L25+L24+L23+L22+L21+L20+L19+L18+L17+L16+L14+L13+L30+L31+L32</f>
        <v>1034112</v>
      </c>
      <c r="M40" s="83">
        <f>IF(ISBLANK(L40),"  ",IF(L76&gt;0,L40/L76,IF(L40&gt;0,1,0)))</f>
        <v>0.31837325806499284</v>
      </c>
      <c r="N40" s="269"/>
    </row>
    <row r="41" spans="1:14" s="266" customFormat="1" ht="45" x14ac:dyDescent="0.6">
      <c r="A41" s="296" t="s">
        <v>39</v>
      </c>
      <c r="B41" s="292"/>
      <c r="C41" s="74" t="s">
        <v>4</v>
      </c>
      <c r="D41" s="70"/>
      <c r="E41" s="75" t="s">
        <v>4</v>
      </c>
      <c r="F41" s="44"/>
      <c r="G41" s="76" t="s">
        <v>4</v>
      </c>
      <c r="H41" s="292"/>
      <c r="I41" s="74" t="s">
        <v>4</v>
      </c>
      <c r="J41" s="70"/>
      <c r="K41" s="75" t="s">
        <v>4</v>
      </c>
      <c r="L41" s="44"/>
      <c r="M41" s="76" t="s">
        <v>4</v>
      </c>
      <c r="N41" s="286"/>
    </row>
    <row r="42" spans="1:14" s="266" customFormat="1" ht="44.25" x14ac:dyDescent="0.55000000000000004">
      <c r="A42" s="281" t="s">
        <v>40</v>
      </c>
      <c r="B42" s="291">
        <v>0</v>
      </c>
      <c r="C42" s="52">
        <f t="shared" si="0"/>
        <v>0</v>
      </c>
      <c r="D42" s="88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 t="e">
        <f>IF(ISBLANK(F42),"  ",IF(F76&gt;0,F42/D76,IF(F42&gt;0,1,0)))</f>
        <v>#DIV/0!</v>
      </c>
      <c r="H42" s="291">
        <v>0</v>
      </c>
      <c r="I42" s="52">
        <f t="shared" ref="I42:I48" si="7">IF(ISBLANK(H42),"  ",IF(L42&gt;0,H42/L42,IF(H42&gt;0,1,0)))</f>
        <v>0</v>
      </c>
      <c r="J42" s="88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 t="e">
        <f>IF(ISBLANK(L42),"  ",IF(L76&gt;0,L42/J76,IF(L42&gt;0,1,0)))</f>
        <v>#DIV/0!</v>
      </c>
      <c r="N42" s="286"/>
    </row>
    <row r="43" spans="1:14" s="266" customFormat="1" ht="44.25" x14ac:dyDescent="0.55000000000000004">
      <c r="A43" s="297" t="s">
        <v>41</v>
      </c>
      <c r="B43" s="290">
        <v>0</v>
      </c>
      <c r="C43" s="58">
        <f t="shared" si="0"/>
        <v>0</v>
      </c>
      <c r="D43" s="70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90">
        <v>0</v>
      </c>
      <c r="I43" s="58">
        <f t="shared" si="7"/>
        <v>0</v>
      </c>
      <c r="J43" s="70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86"/>
    </row>
    <row r="44" spans="1:14" s="266" customFormat="1" ht="44.25" x14ac:dyDescent="0.55000000000000004">
      <c r="A44" s="90" t="s">
        <v>42</v>
      </c>
      <c r="B44" s="290">
        <v>0</v>
      </c>
      <c r="C44" s="58">
        <f t="shared" si="0"/>
        <v>0</v>
      </c>
      <c r="D44" s="70">
        <v>0</v>
      </c>
      <c r="E44" s="60">
        <f t="shared" si="6"/>
        <v>0</v>
      </c>
      <c r="F44" s="79">
        <f>D44+B44</f>
        <v>0</v>
      </c>
      <c r="G44" s="62">
        <f>IF(ISBLANK(F44),"  ",IF(D76&gt;0,F44/D76,IF(F44&gt;0,1,0)))</f>
        <v>0</v>
      </c>
      <c r="H44" s="290">
        <v>0</v>
      </c>
      <c r="I44" s="58">
        <f t="shared" si="7"/>
        <v>0</v>
      </c>
      <c r="J44" s="70">
        <v>0</v>
      </c>
      <c r="K44" s="60">
        <f t="shared" si="8"/>
        <v>0</v>
      </c>
      <c r="L44" s="79">
        <f>J44+H44</f>
        <v>0</v>
      </c>
      <c r="M44" s="62">
        <f>IF(ISBLANK(L44),"  ",IF(J76&gt;0,L44/J76,IF(L44&gt;0,1,0)))</f>
        <v>0</v>
      </c>
      <c r="N44" s="286"/>
    </row>
    <row r="45" spans="1:14" s="266" customFormat="1" ht="44.25" x14ac:dyDescent="0.55000000000000004">
      <c r="A45" s="289" t="s">
        <v>43</v>
      </c>
      <c r="B45" s="290">
        <v>0</v>
      </c>
      <c r="C45" s="58">
        <f t="shared" si="0"/>
        <v>0</v>
      </c>
      <c r="D45" s="70">
        <v>0</v>
      </c>
      <c r="E45" s="60">
        <f t="shared" si="6"/>
        <v>0</v>
      </c>
      <c r="F45" s="79">
        <f>D45+B45</f>
        <v>0</v>
      </c>
      <c r="G45" s="62">
        <f>IF(ISBLANK(F45),"  ",IF(D76&gt;0,F45/D76,IF(F45&gt;0,1,0)))</f>
        <v>0</v>
      </c>
      <c r="H45" s="290">
        <v>0</v>
      </c>
      <c r="I45" s="58">
        <f t="shared" si="7"/>
        <v>0</v>
      </c>
      <c r="J45" s="70">
        <v>0</v>
      </c>
      <c r="K45" s="60">
        <f t="shared" si="8"/>
        <v>0</v>
      </c>
      <c r="L45" s="79">
        <f>J45+H45</f>
        <v>0</v>
      </c>
      <c r="M45" s="62">
        <f>IF(ISBLANK(L45),"  ",IF(J76&gt;0,L45/J76,IF(L45&gt;0,1,0)))</f>
        <v>0</v>
      </c>
      <c r="N45" s="286"/>
    </row>
    <row r="46" spans="1:14" s="266" customFormat="1" ht="44.25" x14ac:dyDescent="0.55000000000000004">
      <c r="A46" s="297" t="s">
        <v>44</v>
      </c>
      <c r="B46" s="290">
        <v>0</v>
      </c>
      <c r="C46" s="58">
        <f t="shared" si="0"/>
        <v>0</v>
      </c>
      <c r="D46" s="70">
        <v>0</v>
      </c>
      <c r="E46" s="60">
        <f t="shared" si="6"/>
        <v>0</v>
      </c>
      <c r="F46" s="79">
        <f>D46+B46</f>
        <v>0</v>
      </c>
      <c r="G46" s="62">
        <f>IF(ISBLANK(F46),"  ",IF(F76&gt;0,F46/F76,IF(F46&gt;0,1,0)))</f>
        <v>0</v>
      </c>
      <c r="H46" s="290">
        <v>0</v>
      </c>
      <c r="I46" s="58">
        <f t="shared" si="7"/>
        <v>0</v>
      </c>
      <c r="J46" s="70">
        <v>0</v>
      </c>
      <c r="K46" s="60">
        <f t="shared" si="8"/>
        <v>0</v>
      </c>
      <c r="L46" s="79">
        <f>J46+H46</f>
        <v>0</v>
      </c>
      <c r="M46" s="62">
        <f>IF(ISBLANK(L46),"  ",IF(L76&gt;0,L46/L76,IF(L46&gt;0,1,0)))</f>
        <v>0</v>
      </c>
      <c r="N46" s="286"/>
    </row>
    <row r="47" spans="1:14" s="268" customFormat="1" ht="45" x14ac:dyDescent="0.6">
      <c r="A47" s="296" t="s">
        <v>45</v>
      </c>
      <c r="B47" s="298">
        <v>0</v>
      </c>
      <c r="C47" s="81">
        <f t="shared" si="0"/>
        <v>0</v>
      </c>
      <c r="D47" s="92">
        <v>0</v>
      </c>
      <c r="E47" s="84">
        <f t="shared" si="6"/>
        <v>0</v>
      </c>
      <c r="F47" s="93">
        <f>F46+F45+F44+F43+F42</f>
        <v>0</v>
      </c>
      <c r="G47" s="83">
        <f>IF(ISBLANK(F47),"  ",IF(F76&gt;0,F47/F76,IF(F47&gt;0,1,0)))</f>
        <v>0</v>
      </c>
      <c r="H47" s="298">
        <v>0</v>
      </c>
      <c r="I47" s="81">
        <f t="shared" si="7"/>
        <v>0</v>
      </c>
      <c r="J47" s="92">
        <v>0</v>
      </c>
      <c r="K47" s="84">
        <f t="shared" si="8"/>
        <v>0</v>
      </c>
      <c r="L47" s="93">
        <f>L46+L45+L44+L43+L42</f>
        <v>0</v>
      </c>
      <c r="M47" s="83">
        <f>IF(ISBLANK(L47),"  ",IF(L76&gt;0,L47/L76,IF(L47&gt;0,1,0)))</f>
        <v>0</v>
      </c>
      <c r="N47" s="269"/>
    </row>
    <row r="48" spans="1:14" s="268" customFormat="1" ht="45" x14ac:dyDescent="0.6">
      <c r="A48" s="299" t="s">
        <v>46</v>
      </c>
      <c r="B48" s="95">
        <v>0</v>
      </c>
      <c r="C48" s="81">
        <f t="shared" si="0"/>
        <v>0</v>
      </c>
      <c r="D48" s="96">
        <v>0</v>
      </c>
      <c r="E48" s="84">
        <f t="shared" si="6"/>
        <v>0</v>
      </c>
      <c r="F48" s="97">
        <f>D48+B48</f>
        <v>0</v>
      </c>
      <c r="G48" s="83">
        <f>IF(ISBLANK(F48),"  ",IF(F76&gt;0,F48/F76,IF(F48&gt;0,1,0)))</f>
        <v>0</v>
      </c>
      <c r="H48" s="95">
        <v>0</v>
      </c>
      <c r="I48" s="81">
        <f t="shared" si="7"/>
        <v>0</v>
      </c>
      <c r="J48" s="95">
        <v>0</v>
      </c>
      <c r="K48" s="84">
        <f t="shared" si="8"/>
        <v>0</v>
      </c>
      <c r="L48" s="97">
        <f>J48+H48</f>
        <v>0</v>
      </c>
      <c r="M48" s="83">
        <f>IF(ISBLANK(L48),"  ",IF(L76&gt;0,L48/L76,IF(L48&gt;0,1,0)))</f>
        <v>0</v>
      </c>
      <c r="N48" s="269"/>
    </row>
    <row r="49" spans="1:14" s="266" customFormat="1" ht="45" x14ac:dyDescent="0.6">
      <c r="A49" s="282" t="s">
        <v>47</v>
      </c>
      <c r="B49" s="98"/>
      <c r="C49" s="99" t="s">
        <v>4</v>
      </c>
      <c r="D49" s="59"/>
      <c r="E49" s="100" t="s">
        <v>4</v>
      </c>
      <c r="F49" s="48"/>
      <c r="G49" s="101" t="s">
        <v>4</v>
      </c>
      <c r="H49" s="98"/>
      <c r="I49" s="99" t="s">
        <v>4</v>
      </c>
      <c r="J49" s="59"/>
      <c r="K49" s="100" t="s">
        <v>4</v>
      </c>
      <c r="L49" s="48"/>
      <c r="M49" s="101" t="s">
        <v>4</v>
      </c>
      <c r="N49" s="286"/>
    </row>
    <row r="50" spans="1:14" s="266" customFormat="1" ht="44.25" x14ac:dyDescent="0.55000000000000004">
      <c r="A50" s="281" t="s">
        <v>48</v>
      </c>
      <c r="B50" s="98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2">
        <f t="shared" ref="F50:F55" si="10">D50+B50</f>
        <v>0</v>
      </c>
      <c r="G50" s="56">
        <f>IF(ISBLANK(F50),"  ",IF(F76&gt;0,F50/F76,IF(F50&gt;0,1,0)))</f>
        <v>0</v>
      </c>
      <c r="H50" s="98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2">
        <f t="shared" ref="L50:L66" si="13">J50+H50</f>
        <v>0</v>
      </c>
      <c r="M50" s="56">
        <f>IF(ISBLANK(L50),"  ",IF(L76&gt;0,L50/L76,IF(L50&gt;0,1,0)))</f>
        <v>0</v>
      </c>
      <c r="N50" s="286"/>
    </row>
    <row r="51" spans="1:14" s="266" customFormat="1" ht="44.25" x14ac:dyDescent="0.55000000000000004">
      <c r="A51" s="289" t="s">
        <v>49</v>
      </c>
      <c r="B51" s="292">
        <v>0</v>
      </c>
      <c r="C51" s="58">
        <f t="shared" si="0"/>
        <v>0</v>
      </c>
      <c r="D51" s="70">
        <v>0</v>
      </c>
      <c r="E51" s="60">
        <f t="shared" si="9"/>
        <v>0</v>
      </c>
      <c r="F51" s="103">
        <f t="shared" si="10"/>
        <v>0</v>
      </c>
      <c r="G51" s="62">
        <f>IF(ISBLANK(F51),"  ",IF(F76&gt;0,F51/F76,IF(F51&gt;0,1,0)))</f>
        <v>0</v>
      </c>
      <c r="H51" s="292">
        <v>0</v>
      </c>
      <c r="I51" s="58">
        <f t="shared" si="11"/>
        <v>0</v>
      </c>
      <c r="J51" s="70">
        <v>0</v>
      </c>
      <c r="K51" s="60">
        <f t="shared" si="12"/>
        <v>0</v>
      </c>
      <c r="L51" s="103">
        <f t="shared" si="13"/>
        <v>0</v>
      </c>
      <c r="M51" s="62">
        <f>IF(ISBLANK(L51),"  ",IF(L76&gt;0,L51/L76,IF(L51&gt;0,1,0)))</f>
        <v>0</v>
      </c>
      <c r="N51" s="286"/>
    </row>
    <row r="52" spans="1:14" s="266" customFormat="1" ht="44.25" x14ac:dyDescent="0.55000000000000004">
      <c r="A52" s="104" t="s">
        <v>50</v>
      </c>
      <c r="B52" s="105">
        <v>0</v>
      </c>
      <c r="C52" s="58">
        <f t="shared" si="0"/>
        <v>0</v>
      </c>
      <c r="D52" s="106">
        <v>0</v>
      </c>
      <c r="E52" s="60">
        <f t="shared" si="9"/>
        <v>0</v>
      </c>
      <c r="F52" s="107">
        <f t="shared" si="10"/>
        <v>0</v>
      </c>
      <c r="G52" s="62">
        <f>IF(ISBLANK(F52),"  ",IF(F76&gt;0,F52/F76,IF(F52&gt;0,1,0)))</f>
        <v>0</v>
      </c>
      <c r="H52" s="105">
        <v>0</v>
      </c>
      <c r="I52" s="58">
        <f t="shared" si="11"/>
        <v>0</v>
      </c>
      <c r="J52" s="106">
        <v>0</v>
      </c>
      <c r="K52" s="60">
        <f t="shared" si="12"/>
        <v>0</v>
      </c>
      <c r="L52" s="107">
        <f t="shared" si="13"/>
        <v>0</v>
      </c>
      <c r="M52" s="62">
        <f>IF(ISBLANK(L52),"  ",IF(L76&gt;0,L52/L76,IF(L52&gt;0,1,0)))</f>
        <v>0</v>
      </c>
      <c r="N52" s="286"/>
    </row>
    <row r="53" spans="1:14" s="266" customFormat="1" ht="44.25" x14ac:dyDescent="0.55000000000000004">
      <c r="A53" s="104" t="s">
        <v>51</v>
      </c>
      <c r="B53" s="105">
        <v>0</v>
      </c>
      <c r="C53" s="58">
        <f t="shared" si="0"/>
        <v>0</v>
      </c>
      <c r="D53" s="106">
        <v>0</v>
      </c>
      <c r="E53" s="60">
        <f t="shared" si="9"/>
        <v>0</v>
      </c>
      <c r="F53" s="107">
        <f t="shared" si="10"/>
        <v>0</v>
      </c>
      <c r="G53" s="62">
        <f>IF(ISBLANK(F53),"  ",IF(F76&gt;0,F53/F76,IF(F53&gt;0,1,0)))</f>
        <v>0</v>
      </c>
      <c r="H53" s="105">
        <v>0</v>
      </c>
      <c r="I53" s="58">
        <f t="shared" si="11"/>
        <v>0</v>
      </c>
      <c r="J53" s="106">
        <v>0</v>
      </c>
      <c r="K53" s="60">
        <f t="shared" si="12"/>
        <v>0</v>
      </c>
      <c r="L53" s="107">
        <f t="shared" si="13"/>
        <v>0</v>
      </c>
      <c r="M53" s="62">
        <f>IF(ISBLANK(L53),"  ",IF(L76&gt;0,L53/L76,IF(L53&gt;0,1,0)))</f>
        <v>0</v>
      </c>
      <c r="N53" s="286"/>
    </row>
    <row r="54" spans="1:14" s="266" customFormat="1" ht="44.25" x14ac:dyDescent="0.55000000000000004">
      <c r="A54" s="104" t="s">
        <v>52</v>
      </c>
      <c r="B54" s="105">
        <v>0</v>
      </c>
      <c r="C54" s="58">
        <f>IF(ISBLANK(B54),"  ",IF(F54&gt;0,B54/F54,IF(B54&gt;0,1,0)))</f>
        <v>0</v>
      </c>
      <c r="D54" s="106">
        <v>0</v>
      </c>
      <c r="E54" s="60">
        <f>IF(ISBLANK(D54),"  ",IF(F54&gt;0,D54/F54,IF(D54&gt;0,1,0)))</f>
        <v>0</v>
      </c>
      <c r="F54" s="107">
        <f t="shared" si="10"/>
        <v>0</v>
      </c>
      <c r="G54" s="62">
        <f>IF(ISBLANK(F54),"  ",IF(F78&gt;0,F54/F78,IF(F54&gt;0,1,0)))</f>
        <v>0</v>
      </c>
      <c r="H54" s="105">
        <v>0</v>
      </c>
      <c r="I54" s="58">
        <f>IF(ISBLANK(H54),"  ",IF(L54&gt;0,H54/L54,IF(H54&gt;0,1,0)))</f>
        <v>0</v>
      </c>
      <c r="J54" s="106">
        <v>0</v>
      </c>
      <c r="K54" s="60">
        <f>IF(ISBLANK(J54),"  ",IF(L54&gt;0,J54/L54,IF(J54&gt;0,1,0)))</f>
        <v>0</v>
      </c>
      <c r="L54" s="107">
        <f t="shared" si="13"/>
        <v>0</v>
      </c>
      <c r="M54" s="62">
        <f>IF(ISBLANK(L54),"  ",IF(L78&gt;0,L54/L78,IF(L54&gt;0,1,0)))</f>
        <v>0</v>
      </c>
      <c r="N54" s="286"/>
    </row>
    <row r="55" spans="1:14" s="266" customFormat="1" ht="44.25" x14ac:dyDescent="0.55000000000000004">
      <c r="A55" s="289" t="s">
        <v>53</v>
      </c>
      <c r="B55" s="292">
        <v>0</v>
      </c>
      <c r="C55" s="58">
        <f t="shared" si="0"/>
        <v>0</v>
      </c>
      <c r="D55" s="70">
        <v>0</v>
      </c>
      <c r="E55" s="60">
        <f t="shared" si="9"/>
        <v>0</v>
      </c>
      <c r="F55" s="103">
        <f t="shared" si="10"/>
        <v>0</v>
      </c>
      <c r="G55" s="62">
        <f>IF(ISBLANK(F55),"  ",IF(F76&gt;0,F55/F76,IF(F55&gt;0,1,0)))</f>
        <v>0</v>
      </c>
      <c r="H55" s="292">
        <v>0</v>
      </c>
      <c r="I55" s="58">
        <f t="shared" si="11"/>
        <v>0</v>
      </c>
      <c r="J55" s="70">
        <v>0</v>
      </c>
      <c r="K55" s="60">
        <f t="shared" si="12"/>
        <v>0</v>
      </c>
      <c r="L55" s="103">
        <f t="shared" si="13"/>
        <v>0</v>
      </c>
      <c r="M55" s="62">
        <f>IF(ISBLANK(L55),"  ",IF(L76&gt;0,L55/L76,IF(L55&gt;0,1,0)))</f>
        <v>0</v>
      </c>
      <c r="N55" s="286"/>
    </row>
    <row r="56" spans="1:14" s="268" customFormat="1" ht="45" x14ac:dyDescent="0.6">
      <c r="A56" s="299" t="s">
        <v>54</v>
      </c>
      <c r="B56" s="300">
        <v>0</v>
      </c>
      <c r="C56" s="81">
        <f t="shared" si="0"/>
        <v>0</v>
      </c>
      <c r="D56" s="92">
        <v>0</v>
      </c>
      <c r="E56" s="84">
        <f t="shared" si="9"/>
        <v>0</v>
      </c>
      <c r="F56" s="108">
        <f>F55+F53+F52+F51+F50+F54</f>
        <v>0</v>
      </c>
      <c r="G56" s="83">
        <f>IF(ISBLANK(F56),"  ",IF(F76&gt;0,F56/F76,IF(F56&gt;0,1,0)))</f>
        <v>0</v>
      </c>
      <c r="H56" s="300">
        <v>0</v>
      </c>
      <c r="I56" s="81">
        <f t="shared" si="11"/>
        <v>0</v>
      </c>
      <c r="J56" s="92">
        <v>0</v>
      </c>
      <c r="K56" s="84">
        <f t="shared" si="12"/>
        <v>0</v>
      </c>
      <c r="L56" s="103">
        <f t="shared" si="13"/>
        <v>0</v>
      </c>
      <c r="M56" s="83">
        <f>IF(ISBLANK(L56),"  ",IF(L76&gt;0,L56/L76,IF(L56&gt;0,1,0)))</f>
        <v>0</v>
      </c>
      <c r="N56" s="269"/>
    </row>
    <row r="57" spans="1:14" s="266" customFormat="1" ht="44.25" x14ac:dyDescent="0.55000000000000004">
      <c r="A57" s="51" t="s">
        <v>55</v>
      </c>
      <c r="B57" s="109">
        <v>0</v>
      </c>
      <c r="C57" s="58">
        <f t="shared" si="0"/>
        <v>0</v>
      </c>
      <c r="D57" s="110">
        <v>0</v>
      </c>
      <c r="E57" s="60">
        <f t="shared" si="9"/>
        <v>0</v>
      </c>
      <c r="F57" s="111">
        <f t="shared" ref="F57:F66" si="14">D57+B57</f>
        <v>0</v>
      </c>
      <c r="G57" s="62">
        <f>IF(ISBLANK(F57),"  ",IF(F76&gt;0,F57/F76,IF(F57&gt;0,1,0)))</f>
        <v>0</v>
      </c>
      <c r="H57" s="109">
        <v>0</v>
      </c>
      <c r="I57" s="58">
        <f t="shared" si="11"/>
        <v>0</v>
      </c>
      <c r="J57" s="110">
        <v>0</v>
      </c>
      <c r="K57" s="60">
        <f t="shared" si="12"/>
        <v>0</v>
      </c>
      <c r="L57" s="111">
        <f t="shared" si="13"/>
        <v>0</v>
      </c>
      <c r="M57" s="62">
        <f>IF(ISBLANK(L57),"  ",IF(L76&gt;0,L57/L76,IF(L57&gt;0,1,0)))</f>
        <v>0</v>
      </c>
      <c r="N57" s="286"/>
    </row>
    <row r="58" spans="1:14" s="266" customFormat="1" ht="44.25" x14ac:dyDescent="0.55000000000000004">
      <c r="A58" s="112" t="s">
        <v>56</v>
      </c>
      <c r="B58" s="290">
        <v>0</v>
      </c>
      <c r="C58" s="58">
        <f t="shared" si="0"/>
        <v>0</v>
      </c>
      <c r="D58" s="70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90">
        <v>0</v>
      </c>
      <c r="I58" s="58">
        <f t="shared" si="11"/>
        <v>0</v>
      </c>
      <c r="J58" s="70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86"/>
    </row>
    <row r="59" spans="1:14" s="266" customFormat="1" ht="44.25" x14ac:dyDescent="0.55000000000000004">
      <c r="A59" s="90" t="s">
        <v>57</v>
      </c>
      <c r="B59" s="290">
        <v>0</v>
      </c>
      <c r="C59" s="58">
        <f t="shared" si="0"/>
        <v>0</v>
      </c>
      <c r="D59" s="70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90">
        <v>0</v>
      </c>
      <c r="I59" s="58">
        <f t="shared" si="11"/>
        <v>0</v>
      </c>
      <c r="J59" s="70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86"/>
    </row>
    <row r="60" spans="1:14" s="266" customFormat="1" ht="44.25" x14ac:dyDescent="0.55000000000000004">
      <c r="A60" s="297" t="s">
        <v>58</v>
      </c>
      <c r="B60" s="294">
        <v>0</v>
      </c>
      <c r="C60" s="58">
        <f t="shared" si="0"/>
        <v>0</v>
      </c>
      <c r="D60" s="78">
        <v>0</v>
      </c>
      <c r="E60" s="60">
        <f t="shared" si="9"/>
        <v>0</v>
      </c>
      <c r="F60" s="79">
        <f t="shared" si="14"/>
        <v>0</v>
      </c>
      <c r="G60" s="62">
        <f>IF(ISBLANK(F60),"  ",IF(F76&gt;0,F60/F76,IF(F60&gt;0,1,0)))</f>
        <v>0</v>
      </c>
      <c r="H60" s="294">
        <v>0</v>
      </c>
      <c r="I60" s="58">
        <f t="shared" si="11"/>
        <v>0</v>
      </c>
      <c r="J60" s="78">
        <v>0</v>
      </c>
      <c r="K60" s="60">
        <f t="shared" si="12"/>
        <v>0</v>
      </c>
      <c r="L60" s="79">
        <f t="shared" si="13"/>
        <v>0</v>
      </c>
      <c r="M60" s="62">
        <f>IF(ISBLANK(L60),"  ",IF(L76&gt;0,L60/L76,IF(L60&gt;0,1,0)))</f>
        <v>0</v>
      </c>
      <c r="N60" s="286"/>
    </row>
    <row r="61" spans="1:14" s="266" customFormat="1" ht="44.25" x14ac:dyDescent="0.55000000000000004">
      <c r="A61" s="113" t="s">
        <v>59</v>
      </c>
      <c r="B61" s="290">
        <v>0</v>
      </c>
      <c r="C61" s="58">
        <f t="shared" si="0"/>
        <v>0</v>
      </c>
      <c r="D61" s="70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90">
        <v>0</v>
      </c>
      <c r="I61" s="58">
        <f t="shared" si="11"/>
        <v>0</v>
      </c>
      <c r="J61" s="70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86"/>
    </row>
    <row r="62" spans="1:14" s="266" customFormat="1" ht="44.25" x14ac:dyDescent="0.55000000000000004">
      <c r="A62" s="113" t="s">
        <v>60</v>
      </c>
      <c r="B62" s="290">
        <v>0</v>
      </c>
      <c r="C62" s="58">
        <f t="shared" si="0"/>
        <v>0</v>
      </c>
      <c r="D62" s="70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90">
        <v>0</v>
      </c>
      <c r="I62" s="58">
        <f t="shared" si="11"/>
        <v>0</v>
      </c>
      <c r="J62" s="70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86"/>
    </row>
    <row r="63" spans="1:14" s="266" customFormat="1" ht="44.25" x14ac:dyDescent="0.55000000000000004">
      <c r="A63" s="114" t="s">
        <v>61</v>
      </c>
      <c r="B63" s="290">
        <v>0</v>
      </c>
      <c r="C63" s="58">
        <f t="shared" si="0"/>
        <v>0</v>
      </c>
      <c r="D63" s="70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90">
        <v>0</v>
      </c>
      <c r="I63" s="58">
        <f t="shared" si="11"/>
        <v>0</v>
      </c>
      <c r="J63" s="70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86"/>
    </row>
    <row r="64" spans="1:14" s="266" customFormat="1" ht="44.25" x14ac:dyDescent="0.55000000000000004">
      <c r="A64" s="114" t="s">
        <v>62</v>
      </c>
      <c r="B64" s="290">
        <v>0</v>
      </c>
      <c r="C64" s="58">
        <f t="shared" si="0"/>
        <v>0</v>
      </c>
      <c r="D64" s="70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90">
        <v>0</v>
      </c>
      <c r="I64" s="58">
        <f t="shared" si="11"/>
        <v>0</v>
      </c>
      <c r="J64" s="70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86"/>
    </row>
    <row r="65" spans="1:14" s="266" customFormat="1" ht="44.25" x14ac:dyDescent="0.55000000000000004">
      <c r="A65" s="90" t="s">
        <v>63</v>
      </c>
      <c r="B65" s="290">
        <v>0</v>
      </c>
      <c r="C65" s="58">
        <f t="shared" si="0"/>
        <v>0</v>
      </c>
      <c r="D65" s="70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90">
        <v>0</v>
      </c>
      <c r="I65" s="58">
        <f t="shared" si="11"/>
        <v>0</v>
      </c>
      <c r="J65" s="70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86"/>
    </row>
    <row r="66" spans="1:14" s="266" customFormat="1" ht="44.25" x14ac:dyDescent="0.55000000000000004">
      <c r="A66" s="297" t="s">
        <v>64</v>
      </c>
      <c r="B66" s="290">
        <v>2174632</v>
      </c>
      <c r="C66" s="58">
        <f t="shared" si="0"/>
        <v>1</v>
      </c>
      <c r="D66" s="70">
        <v>0</v>
      </c>
      <c r="E66" s="60">
        <f t="shared" si="9"/>
        <v>0</v>
      </c>
      <c r="F66" s="44">
        <f t="shared" si="14"/>
        <v>2174632</v>
      </c>
      <c r="G66" s="62">
        <f>IF(ISBLANK(F66),"  ",IF(F76&gt;0,F66/F76,IF(F66&gt;0,1,0)))</f>
        <v>0.67772062838294356</v>
      </c>
      <c r="H66" s="290">
        <v>2214000</v>
      </c>
      <c r="I66" s="58">
        <f t="shared" si="11"/>
        <v>1</v>
      </c>
      <c r="J66" s="70">
        <v>0</v>
      </c>
      <c r="K66" s="60">
        <f t="shared" si="12"/>
        <v>0</v>
      </c>
      <c r="L66" s="44">
        <f t="shared" si="13"/>
        <v>2214000</v>
      </c>
      <c r="M66" s="62">
        <f>IF(ISBLANK(L66),"  ",IF(L76&gt;0,L66/L76,IF(L66&gt;0,1,0)))</f>
        <v>0.68162674193500716</v>
      </c>
      <c r="N66" s="286"/>
    </row>
    <row r="67" spans="1:14" s="268" customFormat="1" ht="45" x14ac:dyDescent="0.6">
      <c r="A67" s="301" t="s">
        <v>65</v>
      </c>
      <c r="B67" s="298">
        <v>2174632</v>
      </c>
      <c r="C67" s="81">
        <f t="shared" si="0"/>
        <v>1</v>
      </c>
      <c r="D67" s="92">
        <v>0</v>
      </c>
      <c r="E67" s="84">
        <f t="shared" si="9"/>
        <v>0</v>
      </c>
      <c r="F67" s="298">
        <f>F66+F65+F64+F63+F62+F61+F60+F59+F58+F57+F56</f>
        <v>2174632</v>
      </c>
      <c r="G67" s="83">
        <f>IF(ISBLANK(F67),"  ",IF(F76&gt;0,F67/F76,IF(F67&gt;0,1,0)))</f>
        <v>0.67772062838294356</v>
      </c>
      <c r="H67" s="298">
        <v>2214000</v>
      </c>
      <c r="I67" s="81">
        <f t="shared" si="11"/>
        <v>1</v>
      </c>
      <c r="J67" s="92">
        <v>0</v>
      </c>
      <c r="K67" s="84">
        <f t="shared" si="12"/>
        <v>0</v>
      </c>
      <c r="L67" s="298">
        <f>L66+L65+L64+L63+L62+L61+L60+L59+L58+L57+L56</f>
        <v>2214000</v>
      </c>
      <c r="M67" s="83">
        <f>IF(ISBLANK(L67),"  ",IF(L76&gt;0,L67/L76,IF(L67&gt;0,1,0)))</f>
        <v>0.68162674193500716</v>
      </c>
      <c r="N67" s="269"/>
    </row>
    <row r="68" spans="1:14" s="266" customFormat="1" ht="45" x14ac:dyDescent="0.6">
      <c r="A68" s="282" t="s">
        <v>66</v>
      </c>
      <c r="B68" s="292"/>
      <c r="C68" s="74" t="s">
        <v>4</v>
      </c>
      <c r="D68" s="70"/>
      <c r="E68" s="75" t="s">
        <v>4</v>
      </c>
      <c r="F68" s="44"/>
      <c r="G68" s="76" t="s">
        <v>4</v>
      </c>
      <c r="H68" s="292"/>
      <c r="I68" s="74" t="s">
        <v>4</v>
      </c>
      <c r="J68" s="70"/>
      <c r="K68" s="75" t="s">
        <v>4</v>
      </c>
      <c r="L68" s="44"/>
      <c r="M68" s="76" t="s">
        <v>4</v>
      </c>
    </row>
    <row r="69" spans="1:14" s="266" customFormat="1" ht="44.25" x14ac:dyDescent="0.55000000000000004">
      <c r="A69" s="116" t="s">
        <v>67</v>
      </c>
      <c r="B69" s="273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8">
        <f>D69+B69</f>
        <v>0</v>
      </c>
      <c r="G69" s="56">
        <f>IF(ISBLANK(F69),"  ",IF(F76&gt;0,F69/F76,IF(F69&gt;0,1,0)))</f>
        <v>0</v>
      </c>
      <c r="H69" s="273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8">
        <f>J69+H69</f>
        <v>0</v>
      </c>
      <c r="M69" s="56">
        <f>IF(ISBLANK(L69),"  ",IF(L76&gt;0,L69/L76,IF(L69&gt;0,1,0)))</f>
        <v>0</v>
      </c>
    </row>
    <row r="70" spans="1:14" s="266" customFormat="1" ht="44.25" x14ac:dyDescent="0.55000000000000004">
      <c r="A70" s="289" t="s">
        <v>68</v>
      </c>
      <c r="B70" s="290">
        <v>0</v>
      </c>
      <c r="C70" s="58">
        <f t="shared" si="0"/>
        <v>0</v>
      </c>
      <c r="D70" s="70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90">
        <v>0</v>
      </c>
      <c r="I70" s="58">
        <f>IF(ISBLANK(H70),"  ",IF(L70&gt;0,H70/L70,IF(H70&gt;0,1,0)))</f>
        <v>0</v>
      </c>
      <c r="J70" s="70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66" customFormat="1" ht="45" x14ac:dyDescent="0.6">
      <c r="A71" s="302" t="s">
        <v>69</v>
      </c>
      <c r="B71" s="292"/>
      <c r="C71" s="74" t="s">
        <v>4</v>
      </c>
      <c r="D71" s="70"/>
      <c r="E71" s="75" t="s">
        <v>4</v>
      </c>
      <c r="F71" s="44"/>
      <c r="G71" s="76" t="s">
        <v>4</v>
      </c>
      <c r="H71" s="292"/>
      <c r="I71" s="74" t="s">
        <v>4</v>
      </c>
      <c r="J71" s="70"/>
      <c r="K71" s="75" t="s">
        <v>4</v>
      </c>
      <c r="L71" s="44"/>
      <c r="M71" s="76" t="s">
        <v>4</v>
      </c>
    </row>
    <row r="72" spans="1:14" s="266" customFormat="1" ht="44.25" x14ac:dyDescent="0.55000000000000004">
      <c r="A72" s="90" t="s">
        <v>70</v>
      </c>
      <c r="B72" s="273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8">
        <f>D72+B72</f>
        <v>0</v>
      </c>
      <c r="G72" s="56">
        <f>IF(ISBLANK(F72),"  ",IF(F76&gt;0,F72/F76,IF(F72&gt;0,1,0)))</f>
        <v>0</v>
      </c>
      <c r="H72" s="273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8">
        <f>J72+H72</f>
        <v>0</v>
      </c>
      <c r="M72" s="56">
        <f>IF(ISBLANK(L72),"  ",IF(L76&gt;0,L72/L76,IF(L72&gt;0,1,0)))</f>
        <v>0</v>
      </c>
    </row>
    <row r="73" spans="1:14" s="266" customFormat="1" ht="44.25" x14ac:dyDescent="0.55000000000000004">
      <c r="A73" s="289" t="s">
        <v>71</v>
      </c>
      <c r="B73" s="290">
        <v>0</v>
      </c>
      <c r="C73" s="58">
        <f t="shared" si="0"/>
        <v>0</v>
      </c>
      <c r="D73" s="70">
        <v>0</v>
      </c>
      <c r="E73" s="60">
        <f>IF(ISBLANK(D73),"  ",IF(F73&gt;0,D73/F73,IF(D73&gt;0,1,0)))</f>
        <v>0</v>
      </c>
      <c r="F73" s="44">
        <f>D73+B73</f>
        <v>0</v>
      </c>
      <c r="G73" s="62">
        <f>IF(ISBLANK(F73),"  ",IF(F76&gt;0,F73/F76,IF(F73&gt;0,1,0)))</f>
        <v>0</v>
      </c>
      <c r="H73" s="290">
        <v>0</v>
      </c>
      <c r="I73" s="58">
        <f>IF(ISBLANK(H73),"  ",IF(L73&gt;0,H73/L73,IF(H73&gt;0,1,0)))</f>
        <v>0</v>
      </c>
      <c r="J73" s="70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68" customFormat="1" ht="45" x14ac:dyDescent="0.6">
      <c r="A74" s="296" t="s">
        <v>72</v>
      </c>
      <c r="B74" s="118">
        <v>0</v>
      </c>
      <c r="C74" s="81">
        <f t="shared" si="0"/>
        <v>0</v>
      </c>
      <c r="D74" s="96">
        <v>0</v>
      </c>
      <c r="E74" s="84">
        <f>IF(ISBLANK(D74),"  ",IF(F74&gt;0,D74/F74,IF(D74&gt;0,1,0)))</f>
        <v>0</v>
      </c>
      <c r="F74" s="119">
        <f>F73+F72+F71+F70+F69</f>
        <v>0</v>
      </c>
      <c r="G74" s="83">
        <f>IF(ISBLANK(F74),"  ",IF(F76&gt;0,F74/F76,IF(F74&gt;0,1,0)))</f>
        <v>0</v>
      </c>
      <c r="H74" s="118">
        <v>0</v>
      </c>
      <c r="I74" s="81">
        <f>IF(ISBLANK(H74),"  ",IF(L74&gt;0,H74/L74,IF(H74&gt;0,1,0)))</f>
        <v>0</v>
      </c>
      <c r="J74" s="96">
        <v>0</v>
      </c>
      <c r="K74" s="84">
        <f>IF(ISBLANK(J74),"  ",IF(L74&gt;0,J74/L74,IF(J74&gt;0,1,0)))</f>
        <v>0</v>
      </c>
      <c r="L74" s="119">
        <f>L73+L72+L71+L70+L69</f>
        <v>0</v>
      </c>
      <c r="M74" s="83">
        <f>IF(ISBLANK(L74),"  ",IF(L76&gt;0,L74/L76,IF(L74&gt;0,1,0)))</f>
        <v>0</v>
      </c>
    </row>
    <row r="75" spans="1:14" s="268" customFormat="1" ht="45" x14ac:dyDescent="0.6">
      <c r="A75" s="296" t="s">
        <v>73</v>
      </c>
      <c r="B75" s="118">
        <v>0</v>
      </c>
      <c r="C75" s="84">
        <f>IF(ISBLANK(B75),"  ",IF(F75&gt;0,B75/F75,IF(B75&gt;0,1,0)))</f>
        <v>0</v>
      </c>
      <c r="D75" s="95">
        <v>0</v>
      </c>
      <c r="E75" s="84">
        <f>IF(ISBLANK(D75),"  ",IF(F75&gt;0,D75/F75,IF(D75&gt;0,1,0)))</f>
        <v>0</v>
      </c>
      <c r="F75" s="120">
        <f>D75+B75</f>
        <v>0</v>
      </c>
      <c r="G75" s="83">
        <f>IF(ISBLANK(F75),"  ",IF(F77&gt;0,F75/F77,IF(F75&gt;0,1,0)))</f>
        <v>0</v>
      </c>
      <c r="H75" s="118">
        <v>0</v>
      </c>
      <c r="I75" s="84">
        <f>IF(ISBLANK(H75),"  ",IF(L75&gt;0,H75/L75,IF(H75&gt;0,1,0)))</f>
        <v>0</v>
      </c>
      <c r="J75" s="95">
        <v>0</v>
      </c>
      <c r="K75" s="84">
        <f>IF(ISBLANK(J75),"  ",IF(L75&gt;0,J75/L75,IF(J75&gt;0,1,0)))</f>
        <v>0</v>
      </c>
      <c r="L75" s="120">
        <f>J75+H75</f>
        <v>0</v>
      </c>
      <c r="M75" s="83">
        <f>IF(ISBLANK(L75),"  ",IF(L77&gt;0,L75/L77,IF(L75&gt;0,1,0)))</f>
        <v>0</v>
      </c>
    </row>
    <row r="76" spans="1:14" s="268" customFormat="1" ht="45.75" thickBot="1" x14ac:dyDescent="0.65">
      <c r="A76" s="303" t="s">
        <v>74</v>
      </c>
      <c r="B76" s="122">
        <v>3208744</v>
      </c>
      <c r="C76" s="123">
        <f t="shared" si="0"/>
        <v>1</v>
      </c>
      <c r="D76" s="122">
        <v>0</v>
      </c>
      <c r="E76" s="124">
        <f>IF(ISBLANK(D76),"  ",IF(F76&gt;0,D76/F76,IF(D76&gt;0,1,0)))</f>
        <v>0</v>
      </c>
      <c r="F76" s="122">
        <f>F74+F67+F47+F40+F48+F75</f>
        <v>3208744</v>
      </c>
      <c r="G76" s="125">
        <f>IF(ISBLANK(F76),"  ",IF(F76&gt;0,F76/F76,IF(F76&gt;0,1,0)))</f>
        <v>1</v>
      </c>
      <c r="H76" s="122">
        <v>3248112</v>
      </c>
      <c r="I76" s="123">
        <f>IF(ISBLANK(H76),"  ",IF(L76&gt;0,H76/L76,IF(H76&gt;0,1,0)))</f>
        <v>1</v>
      </c>
      <c r="J76" s="122">
        <v>0</v>
      </c>
      <c r="K76" s="124">
        <f>IF(ISBLANK(J76),"  ",IF(L76&gt;0,J76/L76,IF(J76&gt;0,1,0)))</f>
        <v>0</v>
      </c>
      <c r="L76" s="122">
        <f>L74+L67+L47+L40+L48+L75</f>
        <v>3248112</v>
      </c>
      <c r="M76" s="125">
        <f>IF(ISBLANK(L76),"  ",IF(L76&gt;0,L76/L76,IF(L76&gt;0,1,0)))</f>
        <v>1</v>
      </c>
    </row>
    <row r="77" spans="1:14" ht="21" thickTop="1" x14ac:dyDescent="0.3">
      <c r="A77" s="126"/>
      <c r="B77" s="304"/>
      <c r="C77" s="305"/>
      <c r="D77" s="304"/>
      <c r="E77" s="305"/>
      <c r="F77" s="304"/>
      <c r="G77" s="305"/>
      <c r="H77" s="304"/>
      <c r="I77" s="305"/>
      <c r="J77" s="304"/>
      <c r="K77" s="305"/>
      <c r="L77" s="304"/>
      <c r="M77" s="305"/>
    </row>
    <row r="78" spans="1:14" s="266" customFormat="1" ht="44.25" x14ac:dyDescent="0.55000000000000004">
      <c r="A78" s="272" t="s">
        <v>4</v>
      </c>
      <c r="B78" s="271"/>
      <c r="C78" s="272"/>
      <c r="D78" s="271"/>
      <c r="E78" s="272"/>
      <c r="F78" s="271"/>
      <c r="G78" s="272"/>
      <c r="H78" s="271"/>
      <c r="I78" s="272"/>
      <c r="J78" s="271"/>
      <c r="K78" s="272"/>
      <c r="L78" s="271"/>
      <c r="M78" s="272"/>
    </row>
    <row r="79" spans="1:14" s="266" customFormat="1" ht="44.25" x14ac:dyDescent="0.55000000000000004">
      <c r="A79" s="272" t="s">
        <v>75</v>
      </c>
      <c r="B79" s="271"/>
      <c r="C79" s="272"/>
      <c r="D79" s="271"/>
      <c r="E79" s="272"/>
      <c r="F79" s="271"/>
      <c r="G79" s="272"/>
      <c r="H79" s="271"/>
      <c r="I79" s="272"/>
      <c r="J79" s="271"/>
      <c r="K79" s="272"/>
      <c r="L79" s="271"/>
      <c r="M79" s="272"/>
    </row>
  </sheetData>
  <pageMargins left="0.25" right="0.25" top="0.75" bottom="0.75" header="0.3" footer="0.3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55</vt:i4>
      </vt:variant>
    </vt:vector>
  </HeadingPairs>
  <TitlesOfParts>
    <vt:vector size="110" baseType="lpstr">
      <vt:lpstr>HESummary</vt:lpstr>
      <vt:lpstr>2Year</vt:lpstr>
      <vt:lpstr>4Year</vt:lpstr>
      <vt:lpstr>2&amp;4Year</vt:lpstr>
      <vt:lpstr>BOR</vt:lpstr>
      <vt:lpstr>LUMCON</vt:lpstr>
      <vt:lpstr>LOSFA</vt:lpstr>
      <vt:lpstr>ULS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LSUBoard</vt:lpstr>
      <vt:lpstr>LSU</vt:lpstr>
      <vt:lpstr>LSUA</vt:lpstr>
      <vt:lpstr>LSUS</vt:lpstr>
      <vt:lpstr>LSUE</vt:lpstr>
      <vt:lpstr>LSULaw</vt:lpstr>
      <vt:lpstr>HSCS</vt:lpstr>
      <vt:lpstr>HSCNO</vt:lpstr>
      <vt:lpstr>LSUAg</vt:lpstr>
      <vt:lpstr>PBRC</vt:lpstr>
      <vt:lpstr>Conway</vt:lpstr>
      <vt:lpstr>Long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LTC</vt:lpstr>
      <vt:lpstr>NWLTC</vt:lpstr>
      <vt:lpstr>SCLTC</vt:lpstr>
      <vt:lpstr>'2&amp;4Year'!Print_Area</vt:lpstr>
      <vt:lpstr>'2Year'!Print_Area</vt:lpstr>
      <vt:lpstr>'4Year'!Print_Area</vt:lpstr>
      <vt:lpstr>BOR!Print_Area</vt:lpstr>
      <vt:lpstr>BPCC!Print_Area</vt:lpstr>
      <vt:lpstr>BRCC!Print_Area</vt:lpstr>
      <vt:lpstr>CentLATCC!Print_Area</vt:lpstr>
      <vt:lpstr>Conway!Print_Area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Long!Print_Area</vt:lpstr>
      <vt:lpstr>LOSFA!Print_Area</vt:lpstr>
      <vt:lpstr>LSU!Print_Area</vt:lpstr>
      <vt:lpstr>'LSU Summary'!Print_Area</vt:lpstr>
      <vt:lpstr>LSUA!Print_Area</vt:lpstr>
      <vt:lpstr>LSUAg!Print_Area</vt:lpstr>
      <vt:lpstr>LSUBoard!Print_Area</vt:lpstr>
      <vt:lpstr>LSUE!Print_Area</vt:lpstr>
      <vt:lpstr>LSULaw!Print_Area</vt:lpstr>
      <vt:lpstr>LSUS!Print_Area</vt:lpstr>
      <vt:lpstr>LTC!Print_Area</vt:lpstr>
      <vt:lpstr>LUMCON!Print_Area</vt:lpstr>
      <vt:lpstr>McNeese!Print_Area</vt:lpstr>
      <vt:lpstr>Nicholls!Print_Area</vt:lpstr>
      <vt:lpstr>Northshore!Print_Area</vt:lpstr>
      <vt:lpstr>Nunez!Print_Area</vt:lpstr>
      <vt:lpstr>NWLTC!Print_Area</vt:lpstr>
      <vt:lpstr>NwSU!Print_Area</vt:lpstr>
      <vt:lpstr>Online!Print_Area</vt:lpstr>
      <vt:lpstr>PBRC!Print_Area</vt:lpstr>
      <vt:lpstr>RPCC!Print_Area</vt:lpstr>
      <vt:lpstr>SCLTC!Print_Area</vt:lpstr>
      <vt:lpstr>SLCC!Print_Area</vt:lpstr>
      <vt:lpstr>SLU!Print_Area</vt:lpstr>
      <vt:lpstr>Sowela!Print_Area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ULL!Print_Area</vt:lpstr>
      <vt:lpstr>ULM!Print_Area</vt:lpstr>
      <vt:lpstr>'ULS Summary'!Print_Area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Lori.Parker</cp:lastModifiedBy>
  <cp:lastPrinted>2014-10-17T16:30:25Z</cp:lastPrinted>
  <dcterms:created xsi:type="dcterms:W3CDTF">2013-09-10T15:35:53Z</dcterms:created>
  <dcterms:modified xsi:type="dcterms:W3CDTF">2014-10-17T20:22:28Z</dcterms:modified>
</cp:coreProperties>
</file>