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Y19-20 Capital Outlay Request\"/>
    </mc:Choice>
  </mc:AlternateContent>
  <bookViews>
    <workbookView xWindow="0" yWindow="0" windowWidth="16610" windowHeight="8150"/>
  </bookViews>
  <sheets>
    <sheet name="FY19-20 C.O. REC - DRAFT I" sheetId="4" r:id="rId1"/>
  </sheets>
  <definedNames>
    <definedName name="_xlnm.Print_Area" localSheetId="0">'FY19-20 C.O. REC - DRAFT I'!$A$1:$R$308</definedName>
  </definedNames>
  <calcPr calcId="162913"/>
</workbook>
</file>

<file path=xl/calcChain.xml><?xml version="1.0" encoding="utf-8"?>
<calcChain xmlns="http://schemas.openxmlformats.org/spreadsheetml/2006/main">
  <c r="R153" i="4" l="1"/>
  <c r="K79" i="4" l="1"/>
  <c r="Q157" i="4" l="1"/>
  <c r="R157" i="4" s="1"/>
  <c r="L159" i="4"/>
  <c r="Q12" i="4" l="1"/>
  <c r="Q11" i="4"/>
  <c r="Q10" i="4"/>
  <c r="Q9" i="4"/>
  <c r="AE156" i="4"/>
  <c r="Q156" i="4"/>
  <c r="R156" i="4" s="1"/>
  <c r="AE106" i="4"/>
  <c r="Q106" i="4"/>
  <c r="R106" i="4" s="1"/>
  <c r="Q169" i="4" l="1"/>
  <c r="R169" i="4" s="1"/>
  <c r="M87" i="4"/>
  <c r="L81" i="4"/>
  <c r="AE105" i="4" l="1"/>
  <c r="Q105" i="4"/>
  <c r="R105" i="4" s="1"/>
  <c r="AE41" i="4"/>
  <c r="Q41" i="4"/>
  <c r="Q28" i="4"/>
  <c r="AE103" i="4"/>
  <c r="Q103" i="4"/>
  <c r="R103" i="4" s="1"/>
  <c r="AE102" i="4"/>
  <c r="Q102" i="4"/>
  <c r="R102" i="4" s="1"/>
  <c r="Q104" i="4"/>
  <c r="R104" i="4" s="1"/>
  <c r="AE104" i="4"/>
  <c r="R9" i="4"/>
  <c r="Q279" i="4"/>
  <c r="R279" i="4" s="1"/>
  <c r="Q278" i="4"/>
  <c r="R278" i="4" s="1"/>
  <c r="Q277" i="4"/>
  <c r="R277" i="4" s="1"/>
  <c r="Q276" i="4"/>
  <c r="R276" i="4" s="1"/>
  <c r="AE286" i="4"/>
  <c r="Q286" i="4"/>
  <c r="R286" i="4" s="1"/>
  <c r="AE285" i="4"/>
  <c r="Q285" i="4"/>
  <c r="R285" i="4" s="1"/>
  <c r="AE284" i="4"/>
  <c r="Q284" i="4"/>
  <c r="R284" i="4" s="1"/>
  <c r="AE212" i="4"/>
  <c r="Q212" i="4"/>
  <c r="R212" i="4" s="1"/>
  <c r="AE211" i="4"/>
  <c r="Q211" i="4"/>
  <c r="R211" i="4" s="1"/>
  <c r="AE217" i="4"/>
  <c r="Q217" i="4"/>
  <c r="R217" i="4" s="1"/>
  <c r="AE216" i="4"/>
  <c r="Q216" i="4"/>
  <c r="R216" i="4" s="1"/>
  <c r="AE208" i="4"/>
  <c r="Q208" i="4"/>
  <c r="R208" i="4" s="1"/>
  <c r="AE207" i="4"/>
  <c r="Q207" i="4"/>
  <c r="R207" i="4" s="1"/>
  <c r="AE206" i="4"/>
  <c r="Q206" i="4"/>
  <c r="R206" i="4" s="1"/>
  <c r="AE219" i="4"/>
  <c r="Q219" i="4"/>
  <c r="R219" i="4" s="1"/>
  <c r="AE194" i="4"/>
  <c r="AE268" i="4"/>
  <c r="Q268" i="4"/>
  <c r="R268" i="4" s="1"/>
  <c r="AE267" i="4"/>
  <c r="Q267" i="4"/>
  <c r="R267" i="4" s="1"/>
  <c r="AE258" i="4"/>
  <c r="Q258" i="4"/>
  <c r="R258" i="4" s="1"/>
  <c r="AE257" i="4"/>
  <c r="Q257" i="4"/>
  <c r="R257" i="4" s="1"/>
  <c r="AE223" i="4"/>
  <c r="Q223" i="4"/>
  <c r="R223" i="4" s="1"/>
  <c r="AE222" i="4"/>
  <c r="Q222" i="4"/>
  <c r="R222" i="4" s="1"/>
  <c r="AE221" i="4"/>
  <c r="Q221" i="4"/>
  <c r="R221" i="4" s="1"/>
  <c r="AE234" i="4"/>
  <c r="Q234" i="4"/>
  <c r="R234" i="4" s="1"/>
  <c r="AE233" i="4"/>
  <c r="Q233" i="4"/>
  <c r="R233" i="4" s="1"/>
  <c r="AE232" i="4"/>
  <c r="Q232" i="4"/>
  <c r="R232" i="4" s="1"/>
  <c r="AE238" i="4"/>
  <c r="Q238" i="4"/>
  <c r="R238" i="4" s="1"/>
  <c r="AE237" i="4"/>
  <c r="Q237" i="4"/>
  <c r="R237" i="4" s="1"/>
  <c r="AE236" i="4"/>
  <c r="Q236" i="4"/>
  <c r="R236" i="4" s="1"/>
  <c r="AE235" i="4"/>
  <c r="Q235" i="4"/>
  <c r="R235" i="4" s="1"/>
  <c r="Q241" i="4"/>
  <c r="R241" i="4" s="1"/>
  <c r="Q240" i="4"/>
  <c r="R240" i="4" s="1"/>
  <c r="Q239" i="4"/>
  <c r="R239" i="4" s="1"/>
  <c r="Q243" i="4"/>
  <c r="R243" i="4" s="1"/>
  <c r="Q242" i="4"/>
  <c r="R242" i="4" s="1"/>
  <c r="Q275" i="4"/>
  <c r="R275" i="4" s="1"/>
  <c r="Q274" i="4"/>
  <c r="R274" i="4" s="1"/>
  <c r="Q273" i="4"/>
  <c r="R273" i="4" s="1"/>
  <c r="Q272" i="4"/>
  <c r="R272" i="4" s="1"/>
  <c r="Q271" i="4"/>
  <c r="R271" i="4" s="1"/>
  <c r="Q69" i="4" l="1"/>
  <c r="R69" i="4" s="1"/>
  <c r="Q68" i="4"/>
  <c r="R68" i="4" s="1"/>
  <c r="Q67" i="4"/>
  <c r="Q66" i="4"/>
  <c r="Q65" i="4"/>
  <c r="Q64" i="4"/>
  <c r="Q63" i="4"/>
  <c r="Q62" i="4"/>
  <c r="Q55" i="4"/>
  <c r="R55" i="4" s="1"/>
  <c r="AE149" i="4" l="1"/>
  <c r="Q149" i="4"/>
  <c r="R149" i="4" s="1"/>
  <c r="AE166" i="4"/>
  <c r="Q166" i="4"/>
  <c r="R166" i="4" s="1"/>
  <c r="AE193" i="4" l="1"/>
  <c r="AE192" i="4"/>
  <c r="AE191" i="4"/>
  <c r="AE190" i="4"/>
  <c r="AE292" i="4"/>
  <c r="AE291" i="4"/>
  <c r="AE290" i="4"/>
  <c r="AE289" i="4"/>
  <c r="AE288" i="4"/>
  <c r="AE287" i="4"/>
  <c r="AE283" i="4"/>
  <c r="AE282" i="4"/>
  <c r="AE281" i="4"/>
  <c r="AE86" i="4"/>
  <c r="AE54" i="4"/>
  <c r="AE53" i="4"/>
  <c r="AE52" i="4"/>
  <c r="AE51" i="4"/>
  <c r="AE50" i="4"/>
  <c r="AE49" i="4"/>
  <c r="AE48" i="4"/>
  <c r="AE47" i="4"/>
  <c r="AE46" i="4"/>
  <c r="AE45" i="4"/>
  <c r="AE44" i="4"/>
  <c r="AE43" i="4"/>
  <c r="AE42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Q72" i="4" l="1"/>
  <c r="Q71" i="4"/>
  <c r="Q70" i="4"/>
  <c r="Q281" i="4"/>
  <c r="R281" i="4" s="1"/>
  <c r="Q155" i="4"/>
  <c r="R155" i="4" s="1"/>
  <c r="AE155" i="4"/>
  <c r="AE158" i="4"/>
  <c r="Q158" i="4"/>
  <c r="R158" i="4" s="1"/>
  <c r="AE280" i="4"/>
  <c r="Q280" i="4"/>
  <c r="R280" i="4" s="1"/>
  <c r="AE265" i="4"/>
  <c r="Q265" i="4"/>
  <c r="R265" i="4" s="1"/>
  <c r="AE228" i="4"/>
  <c r="Q228" i="4"/>
  <c r="R228" i="4" s="1"/>
  <c r="AE244" i="4"/>
  <c r="Q244" i="4"/>
  <c r="R244" i="4" s="1"/>
  <c r="Q292" i="4"/>
  <c r="R292" i="4" s="1"/>
  <c r="Q291" i="4"/>
  <c r="R291" i="4" s="1"/>
  <c r="Q290" i="4"/>
  <c r="R290" i="4" s="1"/>
  <c r="Q288" i="4"/>
  <c r="R288" i="4" s="1"/>
  <c r="Q287" i="4"/>
  <c r="R287" i="4" s="1"/>
  <c r="AE266" i="4"/>
  <c r="Q266" i="4"/>
  <c r="R266" i="4" s="1"/>
  <c r="R28" i="4"/>
  <c r="Q45" i="4"/>
  <c r="R45" i="4" s="1"/>
  <c r="Q56" i="4"/>
  <c r="R56" i="4" s="1"/>
  <c r="Q54" i="4"/>
  <c r="R54" i="4" s="1"/>
  <c r="Q16" i="4"/>
  <c r="R16" i="4" s="1"/>
  <c r="Q15" i="4"/>
  <c r="R15" i="4" s="1"/>
  <c r="Q30" i="4"/>
  <c r="R30" i="4" s="1"/>
  <c r="Q24" i="4"/>
  <c r="R24" i="4" s="1"/>
  <c r="AE189" i="4"/>
  <c r="AE188" i="4"/>
  <c r="AE187" i="4"/>
  <c r="AE186" i="4"/>
  <c r="AE185" i="4"/>
  <c r="AE184" i="4"/>
  <c r="AE181" i="4"/>
  <c r="AE254" i="4" l="1"/>
  <c r="Q254" i="4"/>
  <c r="R254" i="4" s="1"/>
  <c r="M159" i="4"/>
  <c r="K159" i="4"/>
  <c r="AE295" i="4"/>
  <c r="AE294" i="4"/>
  <c r="AE293" i="4"/>
  <c r="AE271" i="4"/>
  <c r="AE270" i="4"/>
  <c r="AE269" i="4"/>
  <c r="AE264" i="4"/>
  <c r="AE263" i="4"/>
  <c r="AE262" i="4"/>
  <c r="AE261" i="4"/>
  <c r="AE260" i="4"/>
  <c r="AE259" i="4"/>
  <c r="AE256" i="4"/>
  <c r="AE255" i="4"/>
  <c r="AE252" i="4"/>
  <c r="AE251" i="4"/>
  <c r="AE250" i="4"/>
  <c r="AE249" i="4"/>
  <c r="AE248" i="4"/>
  <c r="AE247" i="4"/>
  <c r="AE246" i="4"/>
  <c r="AE245" i="4"/>
  <c r="AE231" i="4"/>
  <c r="AE230" i="4"/>
  <c r="AE229" i="4"/>
  <c r="AE227" i="4"/>
  <c r="AE226" i="4"/>
  <c r="AE225" i="4"/>
  <c r="AE224" i="4"/>
  <c r="AE220" i="4"/>
  <c r="AE218" i="4"/>
  <c r="AE215" i="4"/>
  <c r="AE214" i="4"/>
  <c r="AE213" i="4"/>
  <c r="AE210" i="4"/>
  <c r="AE209" i="4"/>
  <c r="AE205" i="4"/>
  <c r="AE183" i="4"/>
  <c r="AE182" i="4"/>
  <c r="AE180" i="4"/>
  <c r="AE179" i="4"/>
  <c r="AE178" i="4"/>
  <c r="AE177" i="4"/>
  <c r="AE154" i="4"/>
  <c r="AE153" i="4"/>
  <c r="AE152" i="4"/>
  <c r="AE151" i="4"/>
  <c r="AE150" i="4"/>
  <c r="AE148" i="4"/>
  <c r="AE146" i="4"/>
  <c r="AE145" i="4"/>
  <c r="AE144" i="4"/>
  <c r="AE107" i="4"/>
  <c r="AE100" i="4"/>
  <c r="AE99" i="4"/>
  <c r="AE98" i="4"/>
  <c r="AE95" i="4"/>
  <c r="AE89" i="4"/>
  <c r="AE88" i="4"/>
  <c r="AE85" i="4"/>
  <c r="AE84" i="4"/>
  <c r="AE83" i="4"/>
  <c r="AE82" i="4"/>
  <c r="AE81" i="4"/>
  <c r="AE80" i="4"/>
  <c r="AE79" i="4"/>
  <c r="AE78" i="4"/>
  <c r="AE15" i="4"/>
  <c r="AE14" i="4"/>
  <c r="AE13" i="4"/>
  <c r="AE12" i="4"/>
  <c r="AE11" i="4"/>
  <c r="AE10" i="4"/>
  <c r="Q283" i="4"/>
  <c r="R283" i="4" s="1"/>
  <c r="Q52" i="4"/>
  <c r="R52" i="4" s="1"/>
  <c r="Q42" i="4"/>
  <c r="Q22" i="4"/>
  <c r="R22" i="4" s="1"/>
  <c r="Q260" i="4"/>
  <c r="R260" i="4" s="1"/>
  <c r="Q259" i="4"/>
  <c r="R259" i="4" s="1"/>
  <c r="Q255" i="4"/>
  <c r="R255" i="4" s="1"/>
  <c r="Q47" i="4"/>
  <c r="R47" i="4" s="1"/>
  <c r="Q256" i="4"/>
  <c r="R256" i="4" s="1"/>
  <c r="Q14" i="4"/>
  <c r="R14" i="4" s="1"/>
  <c r="Q13" i="4"/>
  <c r="R13" i="4" s="1"/>
  <c r="R12" i="4"/>
  <c r="R11" i="4"/>
  <c r="Q39" i="4"/>
  <c r="R39" i="4" s="1"/>
  <c r="Q153" i="4"/>
  <c r="Q152" i="4"/>
  <c r="R152" i="4" s="1"/>
  <c r="Q151" i="4"/>
  <c r="R151" i="4" s="1"/>
  <c r="Q231" i="4"/>
  <c r="R231" i="4" s="1"/>
  <c r="Q210" i="4"/>
  <c r="R210" i="4" s="1"/>
  <c r="Q165" i="4"/>
  <c r="R165" i="4" s="1"/>
  <c r="Q214" i="4"/>
  <c r="R214" i="4" s="1"/>
  <c r="Q107" i="4"/>
  <c r="R107" i="4" s="1"/>
  <c r="Q100" i="4"/>
  <c r="R100" i="4" s="1"/>
  <c r="Q247" i="4"/>
  <c r="R247" i="4" s="1"/>
  <c r="Q252" i="4"/>
  <c r="R252" i="4" s="1"/>
  <c r="Q144" i="4"/>
  <c r="R144" i="4" s="1"/>
  <c r="Q154" i="4"/>
  <c r="R154" i="4" s="1"/>
  <c r="Q79" i="4"/>
  <c r="R79" i="4" s="1"/>
  <c r="Q95" i="4"/>
  <c r="R95" i="4" s="1"/>
  <c r="Q99" i="4"/>
  <c r="R99" i="4" s="1"/>
  <c r="Q98" i="4"/>
  <c r="R98" i="4" s="1"/>
  <c r="Q89" i="4"/>
  <c r="R89" i="4" s="1"/>
  <c r="Q88" i="4"/>
  <c r="R88" i="4" s="1"/>
  <c r="Q49" i="4"/>
  <c r="R49" i="4" s="1"/>
  <c r="Q46" i="4"/>
  <c r="R46" i="4" s="1"/>
  <c r="Q44" i="4"/>
  <c r="R44" i="4" s="1"/>
  <c r="Q81" i="4"/>
  <c r="R81" i="4" s="1"/>
  <c r="Q80" i="4"/>
  <c r="R80" i="4" s="1"/>
  <c r="Q282" i="4"/>
  <c r="R282" i="4" s="1"/>
  <c r="Q36" i="4"/>
  <c r="R36" i="4" s="1"/>
  <c r="Q35" i="4"/>
  <c r="R35" i="4" s="1"/>
  <c r="Q246" i="4"/>
  <c r="R246" i="4" s="1"/>
  <c r="Q245" i="4"/>
  <c r="R245" i="4" s="1"/>
  <c r="Q229" i="4"/>
  <c r="R229" i="4" s="1"/>
  <c r="Q227" i="4"/>
  <c r="R227" i="4" s="1"/>
  <c r="Q251" i="4"/>
  <c r="R251" i="4" s="1"/>
  <c r="Q250" i="4"/>
  <c r="R250" i="4" s="1"/>
  <c r="Q249" i="4"/>
  <c r="R249" i="4" s="1"/>
  <c r="Q226" i="4"/>
  <c r="R226" i="4" s="1"/>
  <c r="Q225" i="4"/>
  <c r="R225" i="4" s="1"/>
  <c r="Q203" i="4"/>
  <c r="R203" i="4" s="1"/>
  <c r="Q215" i="4"/>
  <c r="R215" i="4" s="1"/>
  <c r="AE64" i="4"/>
  <c r="R64" i="4"/>
  <c r="AE170" i="4"/>
  <c r="AE168" i="4"/>
  <c r="AE167" i="4"/>
  <c r="Q170" i="4"/>
  <c r="R170" i="4" s="1"/>
  <c r="Q168" i="4"/>
  <c r="R168" i="4" s="1"/>
  <c r="Q167" i="4"/>
  <c r="R167" i="4" s="1"/>
  <c r="Q209" i="4"/>
  <c r="R209" i="4" s="1"/>
  <c r="L58" i="4"/>
  <c r="N159" i="4"/>
  <c r="K125" i="4"/>
  <c r="P125" i="4"/>
  <c r="O125" i="4"/>
  <c r="N125" i="4"/>
  <c r="M125" i="4"/>
  <c r="L73" i="4"/>
  <c r="Q150" i="4"/>
  <c r="R150" i="4" s="1"/>
  <c r="Q295" i="4"/>
  <c r="R295" i="4" s="1"/>
  <c r="Q294" i="4"/>
  <c r="R294" i="4" s="1"/>
  <c r="Q293" i="4"/>
  <c r="R293" i="4" s="1"/>
  <c r="Q289" i="4"/>
  <c r="R289" i="4" s="1"/>
  <c r="Q269" i="4"/>
  <c r="Q213" i="4"/>
  <c r="R213" i="4" s="1"/>
  <c r="Q205" i="4"/>
  <c r="R205" i="4" s="1"/>
  <c r="Q148" i="4"/>
  <c r="R148" i="4" s="1"/>
  <c r="Q146" i="4"/>
  <c r="R146" i="4" s="1"/>
  <c r="Q145" i="4"/>
  <c r="R145" i="4" s="1"/>
  <c r="Q85" i="4"/>
  <c r="R85" i="4" s="1"/>
  <c r="Q84" i="4"/>
  <c r="R84" i="4" s="1"/>
  <c r="Q83" i="4"/>
  <c r="R83" i="4" s="1"/>
  <c r="Q82" i="4"/>
  <c r="R82" i="4" s="1"/>
  <c r="Q78" i="4"/>
  <c r="R78" i="4" s="1"/>
  <c r="Q23" i="4"/>
  <c r="R23" i="4" s="1"/>
  <c r="L125" i="4"/>
  <c r="Q53" i="4"/>
  <c r="R53" i="4" s="1"/>
  <c r="P73" i="4"/>
  <c r="O73" i="4"/>
  <c r="N73" i="4"/>
  <c r="M73" i="4"/>
  <c r="K73" i="4"/>
  <c r="Q218" i="4"/>
  <c r="R218" i="4" s="1"/>
  <c r="Q20" i="4"/>
  <c r="Q29" i="4"/>
  <c r="R10" i="4"/>
  <c r="AD303" i="4"/>
  <c r="AC303" i="4"/>
  <c r="AB303" i="4"/>
  <c r="AA303" i="4"/>
  <c r="Z303" i="4"/>
  <c r="Y303" i="4"/>
  <c r="X303" i="4"/>
  <c r="W303" i="4"/>
  <c r="V303" i="4"/>
  <c r="U303" i="4"/>
  <c r="T303" i="4"/>
  <c r="P303" i="4"/>
  <c r="O303" i="4"/>
  <c r="N303" i="4"/>
  <c r="M303" i="4"/>
  <c r="L303" i="4"/>
  <c r="K303" i="4"/>
  <c r="I303" i="4"/>
  <c r="H303" i="4"/>
  <c r="G303" i="4"/>
  <c r="AE302" i="4"/>
  <c r="AE301" i="4"/>
  <c r="AE300" i="4"/>
  <c r="Q300" i="4"/>
  <c r="R300" i="4" s="1"/>
  <c r="AE299" i="4"/>
  <c r="R299" i="4"/>
  <c r="AE298" i="4"/>
  <c r="R298" i="4"/>
  <c r="AE297" i="4"/>
  <c r="R297" i="4"/>
  <c r="AE296" i="4"/>
  <c r="R296" i="4"/>
  <c r="Q270" i="4"/>
  <c r="Q264" i="4"/>
  <c r="R264" i="4" s="1"/>
  <c r="Q263" i="4"/>
  <c r="R263" i="4" s="1"/>
  <c r="Q262" i="4"/>
  <c r="R262" i="4" s="1"/>
  <c r="Q261" i="4"/>
  <c r="R261" i="4" s="1"/>
  <c r="AE253" i="4"/>
  <c r="Q253" i="4"/>
  <c r="R253" i="4" s="1"/>
  <c r="Q248" i="4"/>
  <c r="R248" i="4" s="1"/>
  <c r="Q230" i="4"/>
  <c r="R230" i="4" s="1"/>
  <c r="Q224" i="4"/>
  <c r="R224" i="4" s="1"/>
  <c r="Q220" i="4"/>
  <c r="R220" i="4" s="1"/>
  <c r="AE204" i="4"/>
  <c r="Q204" i="4"/>
  <c r="R204" i="4" s="1"/>
  <c r="AE203" i="4"/>
  <c r="AE202" i="4"/>
  <c r="Q202" i="4"/>
  <c r="R202" i="4" s="1"/>
  <c r="AE201" i="4"/>
  <c r="Q201" i="4"/>
  <c r="R201" i="4" s="1"/>
  <c r="AE200" i="4"/>
  <c r="Q200" i="4"/>
  <c r="AE176" i="4"/>
  <c r="AD172" i="4"/>
  <c r="AC172" i="4"/>
  <c r="AB172" i="4"/>
  <c r="AA172" i="4"/>
  <c r="Z172" i="4"/>
  <c r="Y172" i="4"/>
  <c r="X172" i="4"/>
  <c r="W172" i="4"/>
  <c r="V172" i="4"/>
  <c r="U172" i="4"/>
  <c r="T172" i="4"/>
  <c r="P172" i="4"/>
  <c r="O172" i="4"/>
  <c r="N172" i="4"/>
  <c r="M172" i="4"/>
  <c r="L172" i="4"/>
  <c r="K172" i="4"/>
  <c r="AE165" i="4"/>
  <c r="AD159" i="4"/>
  <c r="AC159" i="4"/>
  <c r="AB159" i="4"/>
  <c r="AA159" i="4"/>
  <c r="Z159" i="4"/>
  <c r="Y159" i="4"/>
  <c r="X159" i="4"/>
  <c r="W159" i="4"/>
  <c r="V159" i="4"/>
  <c r="U159" i="4"/>
  <c r="T159" i="4"/>
  <c r="P159" i="4"/>
  <c r="O159" i="4"/>
  <c r="AE147" i="4"/>
  <c r="Q147" i="4"/>
  <c r="R147" i="4" s="1"/>
  <c r="AE143" i="4"/>
  <c r="Q143" i="4"/>
  <c r="R143" i="4" s="1"/>
  <c r="AE142" i="4"/>
  <c r="Q142" i="4"/>
  <c r="R142" i="4" s="1"/>
  <c r="AE141" i="4"/>
  <c r="Q141" i="4"/>
  <c r="R141" i="4" s="1"/>
  <c r="AE140" i="4"/>
  <c r="Q140" i="4"/>
  <c r="R140" i="4" s="1"/>
  <c r="AE139" i="4"/>
  <c r="Q139" i="4"/>
  <c r="R139" i="4" s="1"/>
  <c r="AE138" i="4"/>
  <c r="Q138" i="4"/>
  <c r="R138" i="4" s="1"/>
  <c r="AE137" i="4"/>
  <c r="Q137" i="4"/>
  <c r="R137" i="4" s="1"/>
  <c r="AE136" i="4"/>
  <c r="Q136" i="4"/>
  <c r="R136" i="4" s="1"/>
  <c r="AE135" i="4"/>
  <c r="Q135" i="4"/>
  <c r="R135" i="4" s="1"/>
  <c r="AE134" i="4"/>
  <c r="Q134" i="4"/>
  <c r="R134" i="4" s="1"/>
  <c r="AE133" i="4"/>
  <c r="Q133" i="4"/>
  <c r="R133" i="4" s="1"/>
  <c r="AE132" i="4"/>
  <c r="Q132" i="4"/>
  <c r="R132" i="4" s="1"/>
  <c r="AE131" i="4"/>
  <c r="Q131" i="4"/>
  <c r="R131" i="4" s="1"/>
  <c r="AE130" i="4"/>
  <c r="Q130" i="4"/>
  <c r="R130" i="4" s="1"/>
  <c r="AE129" i="4"/>
  <c r="Q129" i="4"/>
  <c r="R129" i="4" s="1"/>
  <c r="AD125" i="4"/>
  <c r="AC125" i="4"/>
  <c r="AB125" i="4"/>
  <c r="AA125" i="4"/>
  <c r="Z125" i="4"/>
  <c r="Y125" i="4"/>
  <c r="X125" i="4"/>
  <c r="W125" i="4"/>
  <c r="V125" i="4"/>
  <c r="U125" i="4"/>
  <c r="T125" i="4"/>
  <c r="Q121" i="4"/>
  <c r="R121" i="4" s="1"/>
  <c r="Q120" i="4"/>
  <c r="R120" i="4" s="1"/>
  <c r="Q119" i="4"/>
  <c r="R119" i="4" s="1"/>
  <c r="Q118" i="4"/>
  <c r="R118" i="4" s="1"/>
  <c r="Q117" i="4"/>
  <c r="R117" i="4" s="1"/>
  <c r="Q116" i="4"/>
  <c r="R116" i="4" s="1"/>
  <c r="Q115" i="4"/>
  <c r="R115" i="4" s="1"/>
  <c r="Q114" i="4"/>
  <c r="R114" i="4" s="1"/>
  <c r="Q113" i="4"/>
  <c r="R113" i="4" s="1"/>
  <c r="Q112" i="4"/>
  <c r="R112" i="4" s="1"/>
  <c r="Q111" i="4"/>
  <c r="R111" i="4" s="1"/>
  <c r="Q110" i="4"/>
  <c r="R110" i="4" s="1"/>
  <c r="Q109" i="4"/>
  <c r="R109" i="4" s="1"/>
  <c r="AE108" i="4"/>
  <c r="Q108" i="4"/>
  <c r="R108" i="4" s="1"/>
  <c r="AE101" i="4"/>
  <c r="Q101" i="4"/>
  <c r="R101" i="4" s="1"/>
  <c r="AE97" i="4"/>
  <c r="Q97" i="4"/>
  <c r="R97" i="4" s="1"/>
  <c r="AE96" i="4"/>
  <c r="Q96" i="4"/>
  <c r="R96" i="4" s="1"/>
  <c r="AE94" i="4"/>
  <c r="Q94" i="4"/>
  <c r="R94" i="4" s="1"/>
  <c r="AE93" i="4"/>
  <c r="Q93" i="4"/>
  <c r="R93" i="4" s="1"/>
  <c r="AE92" i="4"/>
  <c r="Q92" i="4"/>
  <c r="R92" i="4" s="1"/>
  <c r="AE91" i="4"/>
  <c r="Q91" i="4"/>
  <c r="R91" i="4" s="1"/>
  <c r="AE90" i="4"/>
  <c r="AE87" i="4"/>
  <c r="Q87" i="4"/>
  <c r="R87" i="4" s="1"/>
  <c r="Q86" i="4"/>
  <c r="R86" i="4" s="1"/>
  <c r="AE77" i="4"/>
  <c r="Q77" i="4"/>
  <c r="R77" i="4" s="1"/>
  <c r="AD73" i="4"/>
  <c r="AC73" i="4"/>
  <c r="AB73" i="4"/>
  <c r="AA73" i="4"/>
  <c r="Z73" i="4"/>
  <c r="Y73" i="4"/>
  <c r="X73" i="4"/>
  <c r="W73" i="4"/>
  <c r="V73" i="4"/>
  <c r="U73" i="4"/>
  <c r="T73" i="4"/>
  <c r="R71" i="4"/>
  <c r="AE70" i="4"/>
  <c r="R70" i="4"/>
  <c r="AE69" i="4"/>
  <c r="AE68" i="4"/>
  <c r="AE67" i="4"/>
  <c r="AE66" i="4"/>
  <c r="AE65" i="4"/>
  <c r="R65" i="4"/>
  <c r="AE63" i="4"/>
  <c r="R63" i="4"/>
  <c r="AE62" i="4"/>
  <c r="R62" i="4"/>
  <c r="AD58" i="4"/>
  <c r="AC58" i="4"/>
  <c r="AB58" i="4"/>
  <c r="AA58" i="4"/>
  <c r="Z58" i="4"/>
  <c r="Y58" i="4"/>
  <c r="X58" i="4"/>
  <c r="W58" i="4"/>
  <c r="V58" i="4"/>
  <c r="U58" i="4"/>
  <c r="T58" i="4"/>
  <c r="P58" i="4"/>
  <c r="O58" i="4"/>
  <c r="N58" i="4"/>
  <c r="M58" i="4"/>
  <c r="K58" i="4"/>
  <c r="AE56" i="4"/>
  <c r="Q51" i="4"/>
  <c r="R51" i="4" s="1"/>
  <c r="Q50" i="4"/>
  <c r="R50" i="4" s="1"/>
  <c r="Q48" i="4"/>
  <c r="R48" i="4" s="1"/>
  <c r="Q43" i="4"/>
  <c r="R43" i="4" s="1"/>
  <c r="Q40" i="4"/>
  <c r="R40" i="4" s="1"/>
  <c r="Q38" i="4"/>
  <c r="R38" i="4" s="1"/>
  <c r="Q37" i="4"/>
  <c r="R37" i="4" s="1"/>
  <c r="Q34" i="4"/>
  <c r="R34" i="4" s="1"/>
  <c r="Q33" i="4"/>
  <c r="R33" i="4" s="1"/>
  <c r="Q32" i="4"/>
  <c r="R32" i="4" s="1"/>
  <c r="Q31" i="4"/>
  <c r="R31" i="4" s="1"/>
  <c r="Q27" i="4"/>
  <c r="R27" i="4" s="1"/>
  <c r="Q26" i="4"/>
  <c r="R26" i="4" s="1"/>
  <c r="Q25" i="4"/>
  <c r="R25" i="4" s="1"/>
  <c r="Q21" i="4"/>
  <c r="R21" i="4" s="1"/>
  <c r="Q19" i="4"/>
  <c r="R19" i="4" s="1"/>
  <c r="Q18" i="4"/>
  <c r="R18" i="4" s="1"/>
  <c r="Q17" i="4"/>
  <c r="R17" i="4" s="1"/>
  <c r="AE9" i="4"/>
  <c r="R8" i="4"/>
  <c r="R58" i="4" l="1"/>
  <c r="W305" i="4"/>
  <c r="AA305" i="4"/>
  <c r="U305" i="4"/>
  <c r="AC305" i="4"/>
  <c r="Y305" i="4"/>
  <c r="V305" i="4"/>
  <c r="Z305" i="4"/>
  <c r="AD305" i="4"/>
  <c r="T305" i="4"/>
  <c r="X305" i="4"/>
  <c r="AB305" i="4"/>
  <c r="T307" i="4"/>
  <c r="X307" i="4"/>
  <c r="AB307" i="4"/>
  <c r="U307" i="4"/>
  <c r="Y307" i="4"/>
  <c r="AC307" i="4"/>
  <c r="V307" i="4"/>
  <c r="Z307" i="4"/>
  <c r="AD307" i="4"/>
  <c r="W307" i="4"/>
  <c r="AA307" i="4"/>
  <c r="R200" i="4"/>
  <c r="R303" i="4" s="1"/>
  <c r="Q303" i="4"/>
  <c r="K305" i="4"/>
  <c r="O305" i="4"/>
  <c r="O307" i="4"/>
  <c r="N305" i="4"/>
  <c r="P307" i="4"/>
  <c r="M307" i="4"/>
  <c r="W161" i="4"/>
  <c r="AA161" i="4"/>
  <c r="Z161" i="4"/>
  <c r="AD161" i="4"/>
  <c r="U161" i="4"/>
  <c r="Y161" i="4"/>
  <c r="K307" i="4"/>
  <c r="P305" i="4"/>
  <c r="T161" i="4"/>
  <c r="X161" i="4"/>
  <c r="AB161" i="4"/>
  <c r="N307" i="4"/>
  <c r="L305" i="4"/>
  <c r="Q90" i="4"/>
  <c r="R90" i="4" s="1"/>
  <c r="R125" i="4" s="1"/>
  <c r="AC161" i="4"/>
  <c r="M305" i="4"/>
  <c r="AE303" i="4"/>
  <c r="V161" i="4"/>
  <c r="AE159" i="4"/>
  <c r="AE73" i="4"/>
  <c r="AE125" i="4"/>
  <c r="AE58" i="4"/>
  <c r="AE172" i="4"/>
  <c r="R73" i="4"/>
  <c r="R159" i="4"/>
  <c r="Q159" i="4"/>
  <c r="Q73" i="4"/>
  <c r="Q172" i="4"/>
  <c r="Q58" i="4"/>
  <c r="L307" i="4"/>
  <c r="R172" i="4"/>
  <c r="AE305" i="4" l="1"/>
  <c r="AE307" i="4"/>
  <c r="Q125" i="4"/>
  <c r="Q307" i="4" s="1"/>
  <c r="R305" i="4"/>
  <c r="Q305" i="4"/>
  <c r="AE161" i="4"/>
  <c r="R307" i="4"/>
</calcChain>
</file>

<file path=xl/sharedStrings.xml><?xml version="1.0" encoding="utf-8"?>
<sst xmlns="http://schemas.openxmlformats.org/spreadsheetml/2006/main" count="807" uniqueCount="330">
  <si>
    <t>PROJECTS RECOMMENDED BY THE BOARD OF REGENTS</t>
  </si>
  <si>
    <t>FUNDING CURRENTLY INCLUDED IN HOUSE BILL NO. 2 (THE CAPITAL OUTLAY BILL)</t>
  </si>
  <si>
    <t>Priority in Category</t>
  </si>
  <si>
    <t>Overall Priority</t>
  </si>
  <si>
    <t>System</t>
  </si>
  <si>
    <t>Campus</t>
  </si>
  <si>
    <t>Project</t>
  </si>
  <si>
    <t xml:space="preserve">Clsrm S. F. </t>
  </si>
  <si>
    <t xml:space="preserve">Labs S. F. </t>
  </si>
  <si>
    <t>VFA FCI</t>
  </si>
  <si>
    <t>SF</t>
  </si>
  <si>
    <t>Actual Previous Funding</t>
  </si>
  <si>
    <t>Remaining Total</t>
  </si>
  <si>
    <t>Project Total</t>
  </si>
  <si>
    <t>Priority 1</t>
  </si>
  <si>
    <t>Priority 2</t>
  </si>
  <si>
    <t>Priority 3</t>
  </si>
  <si>
    <t>Priority 4</t>
  </si>
  <si>
    <t>Priority 5</t>
  </si>
  <si>
    <t>General Fund Cash</t>
  </si>
  <si>
    <t>Other Cash</t>
  </si>
  <si>
    <t>Revenue Bonds</t>
  </si>
  <si>
    <t>Federal Funds</t>
  </si>
  <si>
    <t>Self Gen.</t>
  </si>
  <si>
    <t>Funding from Other Bills</t>
  </si>
  <si>
    <t>Total</t>
  </si>
  <si>
    <t>NOTES</t>
  </si>
  <si>
    <t>Emergency Projects</t>
  </si>
  <si>
    <t>ULS</t>
  </si>
  <si>
    <t>MSU</t>
  </si>
  <si>
    <t xml:space="preserve">American With Disabilities Act Compliance Campus-Wide </t>
  </si>
  <si>
    <t>BOR</t>
  </si>
  <si>
    <t xml:space="preserve"> </t>
  </si>
  <si>
    <t>LSU</t>
  </si>
  <si>
    <t>LSU A&amp;M</t>
  </si>
  <si>
    <t>TECH</t>
  </si>
  <si>
    <t>LSU-E</t>
  </si>
  <si>
    <t>GSU</t>
  </si>
  <si>
    <t xml:space="preserve">SU </t>
  </si>
  <si>
    <t>SU A&amp;M</t>
  </si>
  <si>
    <t>ULL</t>
  </si>
  <si>
    <t>LSU-A</t>
  </si>
  <si>
    <t>SU</t>
  </si>
  <si>
    <t>SUSLA</t>
  </si>
  <si>
    <t>NSU</t>
  </si>
  <si>
    <t>NiSU</t>
  </si>
  <si>
    <t>ULM</t>
  </si>
  <si>
    <t>Coughlin Hall Renovation</t>
  </si>
  <si>
    <t>LSUHSCS</t>
  </si>
  <si>
    <t>West Campus Re-roof Various Buildings (Multiple Asbestos Slate Roofs)</t>
  </si>
  <si>
    <t>LCTCS</t>
  </si>
  <si>
    <t>Waterproofing and Reroofing of Campus Buildings (all Tech Colleges, BRCC, &amp; Fletcher)</t>
  </si>
  <si>
    <t>TOTAL EMERGENCY PROJECTS</t>
  </si>
  <si>
    <t xml:space="preserve">Self-Generated Projects  </t>
  </si>
  <si>
    <t>THIS CATEGORY IS NOT PRIORITIZED</t>
  </si>
  <si>
    <t>Parking and Pedestrian Development  (SG)</t>
  </si>
  <si>
    <t>UNO</t>
  </si>
  <si>
    <t xml:space="preserve">Library Roof Replacement     (SG)  </t>
  </si>
  <si>
    <t>LSU-S</t>
  </si>
  <si>
    <t>LSUHSCNO</t>
  </si>
  <si>
    <t>Total Self-Generated Projects</t>
  </si>
  <si>
    <t>Continuing Projects</t>
  </si>
  <si>
    <t>Land Acquisition for Post-Secondary Educational Institutions Statewide</t>
  </si>
  <si>
    <t xml:space="preserve">LSU </t>
  </si>
  <si>
    <t>Fletcher TCC</t>
  </si>
  <si>
    <t>SLU</t>
  </si>
  <si>
    <t>Total Continuing Projects</t>
  </si>
  <si>
    <t xml:space="preserve">New Projects   </t>
  </si>
  <si>
    <t>Dental School Mechanical, Electrical Systems Upgrades</t>
  </si>
  <si>
    <t>LSU AG</t>
  </si>
  <si>
    <t xml:space="preserve">Madison Hall Renovation       </t>
  </si>
  <si>
    <t>D. Vickers Renovation</t>
  </si>
  <si>
    <t>LUMCON</t>
  </si>
  <si>
    <t>SUNO</t>
  </si>
  <si>
    <t xml:space="preserve">Small Capital Projects for Various Projects at Tech &amp; Community College campuses </t>
  </si>
  <si>
    <t>Total New Projects</t>
  </si>
  <si>
    <t>Five-Year Plan Future Projects</t>
  </si>
  <si>
    <t>Total Five-Year Plan Future Projects</t>
  </si>
  <si>
    <t>Reauthorizations</t>
  </si>
  <si>
    <t>Patient Care HVAC Replacement</t>
  </si>
  <si>
    <t>LSUS</t>
  </si>
  <si>
    <t xml:space="preserve">Business and Education Building   </t>
  </si>
  <si>
    <t>Oakland Hall Renovation</t>
  </si>
  <si>
    <t>Foster Hall Renovations</t>
  </si>
  <si>
    <t>Montgomery Hall Renovation</t>
  </si>
  <si>
    <t xml:space="preserve">SLU </t>
  </si>
  <si>
    <t>Projects included in Act 391 of 2007</t>
  </si>
  <si>
    <t>Projects included in Act 360 of 2013</t>
  </si>
  <si>
    <t>SOWELA</t>
  </si>
  <si>
    <t>SULC</t>
  </si>
  <si>
    <t>FY 2019-20</t>
  </si>
  <si>
    <t>Elevator Deficiencies</t>
  </si>
  <si>
    <t>ADA Accessibility - Campus Wide</t>
  </si>
  <si>
    <t xml:space="preserve">Contraband Bayou Erosion Retaining Wall, Phase II </t>
  </si>
  <si>
    <t>r</t>
  </si>
  <si>
    <t xml:space="preserve">South Jefferson Street Extension </t>
  </si>
  <si>
    <t xml:space="preserve">Health Sciences Campus Renovation Sugar Hall &amp; Caldwell Hall </t>
  </si>
  <si>
    <t>Fant-Ewing Coliseum Renovation</t>
  </si>
  <si>
    <t>Multi-Purpose Assembly Center</t>
  </si>
  <si>
    <t>Kyser Hall Replacement</t>
  </si>
  <si>
    <t>SUBR</t>
  </si>
  <si>
    <t xml:space="preserve">Medical Education Building Laboratory Exhaust Upgrade </t>
  </si>
  <si>
    <t>Telephone Switch Upgrade</t>
  </si>
  <si>
    <t>NWLTC</t>
  </si>
  <si>
    <t>*Provided that this Appr. Be used for acq. of former Lady of Lourdes facility</t>
  </si>
  <si>
    <t>FY 2020-21</t>
  </si>
  <si>
    <t>Garig Hall Renovation  (SG/RB)</t>
  </si>
  <si>
    <t>Resurface Campus Parking</t>
  </si>
  <si>
    <t>NWLTC - Mansfield Campus Construction (Parking Lot Upgrades)</t>
  </si>
  <si>
    <t>CLTCC</t>
  </si>
  <si>
    <t>Maritime/Petroleum Workforce Training Academy</t>
  </si>
  <si>
    <t>Livestock Education Facility</t>
  </si>
  <si>
    <t>Infrastructure Improvements</t>
  </si>
  <si>
    <t xml:space="preserve">Walker Hall HVAC Emergency Repairs </t>
  </si>
  <si>
    <t>Medical School Roof Replacement (B &amp; E Buildings)</t>
  </si>
  <si>
    <t>Medical School Building Elevator Replacement</t>
  </si>
  <si>
    <t>Campus Utility Infrastructure</t>
  </si>
  <si>
    <t>Roofing/Waterproofing</t>
  </si>
  <si>
    <t>Emergency Repair &amp; Replacement for Underground Electrical Distribution System</t>
  </si>
  <si>
    <t>Central Utilities Plant Chiller Replacement</t>
  </si>
  <si>
    <t>Electrical Upgrade III</t>
  </si>
  <si>
    <t>Medical School B-Building HVAC Replacement</t>
  </si>
  <si>
    <t>Medical School 10th Floor B-Building HVAC Replacement</t>
  </si>
  <si>
    <t>Polk Hall Renovation</t>
  </si>
  <si>
    <t>Bicentennial Education Center Renovations</t>
  </si>
  <si>
    <t xml:space="preserve">ULL </t>
  </si>
  <si>
    <t>Declouet Hall Renovation</t>
  </si>
  <si>
    <t>Dunbar Hall Demolition</t>
  </si>
  <si>
    <t>Digital Library Renovation and Library Carpet Replacement</t>
  </si>
  <si>
    <t>Cowboy Stadium Repairs and Code Upgrades</t>
  </si>
  <si>
    <t>Brown Auditorium Renovation</t>
  </si>
  <si>
    <t>Shearman Fine Arts Building Renovation and Addition</t>
  </si>
  <si>
    <t>FY 2021-22</t>
  </si>
  <si>
    <t>Intramural Center Expansion/Renovation</t>
  </si>
  <si>
    <t>Library Flooring Replacement &amp; Damage Repair</t>
  </si>
  <si>
    <t>Roof Replacement, Multi-Building</t>
  </si>
  <si>
    <t>Information Technology Center Renovation</t>
  </si>
  <si>
    <t>Guidry Stadium Structural Repairs/Waterproofing</t>
  </si>
  <si>
    <t>Geology and Psychology Roof Replacement</t>
  </si>
  <si>
    <t xml:space="preserve">Bicentennial Education Center Roof Replacement </t>
  </si>
  <si>
    <t>Athletic Facilities - Didier Field</t>
  </si>
  <si>
    <t xml:space="preserve">Integrated Engineering &amp; Science Education </t>
  </si>
  <si>
    <t xml:space="preserve">Renovation of Old Engineering Shops for Art Department </t>
  </si>
  <si>
    <t xml:space="preserve">Interim Hospital Repurposing </t>
  </si>
  <si>
    <t>Disaster Recovery - Business Continuity</t>
  </si>
  <si>
    <t>HCSD</t>
  </si>
  <si>
    <t>Favrot Student Union Underground Piping</t>
  </si>
  <si>
    <t>School of Construction Building Renovation</t>
  </si>
  <si>
    <t>Paving/Drainage of Grounds  (Storm Mitigation)</t>
  </si>
  <si>
    <t>French House Renovation</t>
  </si>
  <si>
    <r>
      <t xml:space="preserve">Student Health Center Renovation &amp; Addition (SG/RB) </t>
    </r>
    <r>
      <rPr>
        <b/>
        <sz val="11"/>
        <rFont val="Arial"/>
        <family val="2"/>
      </rPr>
      <t xml:space="preserve"> </t>
    </r>
  </si>
  <si>
    <t>Renovation of Athletic Training &amp; Meeting Facility</t>
  </si>
  <si>
    <t>Fieldhouse, Planning &amp; Construction</t>
  </si>
  <si>
    <t>Nicholson Gateway - Infrastructure Improvements</t>
  </si>
  <si>
    <t>Human Development Center</t>
  </si>
  <si>
    <t>High Voltage Electrical Distribution System Upgrade</t>
  </si>
  <si>
    <t>PENNINGTON</t>
  </si>
  <si>
    <t xml:space="preserve">LSU BoS </t>
  </si>
  <si>
    <t>Major Repairs and Deferred Maintenance of Buildings and Facilities</t>
  </si>
  <si>
    <t>ULS BoS</t>
  </si>
  <si>
    <t>Major Repairs and Deferred Maintenance of Building and Facilities</t>
  </si>
  <si>
    <t>SUS</t>
  </si>
  <si>
    <t>SUS BoS</t>
  </si>
  <si>
    <t>LCTCS BoS</t>
  </si>
  <si>
    <t>New Emergency Generator &amp; Chillers, UMC</t>
  </si>
  <si>
    <t>Emergency Room Expansion, University Medical Center</t>
  </si>
  <si>
    <t>Health Science Center Facility Renovation - Dental School Simulation Facility</t>
  </si>
  <si>
    <r>
      <t>Reroof various buildings on Campus (Carver, Men's Gym, C.P. Adams, &amp; Others)</t>
    </r>
    <r>
      <rPr>
        <b/>
        <sz val="11"/>
        <rFont val="Arial"/>
        <family val="2"/>
      </rPr>
      <t xml:space="preserve"> </t>
    </r>
  </si>
  <si>
    <r>
      <t xml:space="preserve">A.W. Mumford </t>
    </r>
    <r>
      <rPr>
        <b/>
        <sz val="11"/>
        <rFont val="Arial"/>
        <family val="2"/>
      </rPr>
      <t xml:space="preserve">(Consent Decree - ADA)    </t>
    </r>
  </si>
  <si>
    <r>
      <t xml:space="preserve">F.G. Clark Activity Center </t>
    </r>
    <r>
      <rPr>
        <b/>
        <sz val="11"/>
        <rFont val="Arial"/>
        <family val="2"/>
      </rPr>
      <t>(Consent Decree - ADA)</t>
    </r>
    <r>
      <rPr>
        <sz val="11"/>
        <rFont val="Arial"/>
        <family val="2"/>
      </rPr>
      <t xml:space="preserve">   </t>
    </r>
  </si>
  <si>
    <r>
      <t xml:space="preserve">Improvements to Athletic Facilities (Robinson Stadium, Stadium Support, etc.) </t>
    </r>
    <r>
      <rPr>
        <b/>
        <sz val="11"/>
        <rFont val="Arial"/>
        <family val="2"/>
      </rPr>
      <t xml:space="preserve"> </t>
    </r>
  </si>
  <si>
    <t>SUBTOTAL FOR FIVE YEAR PLAN AND PROJECTS NOT RECOMMENDED</t>
  </si>
  <si>
    <r>
      <t xml:space="preserve">GRAND TOTAL FOR ALL </t>
    </r>
    <r>
      <rPr>
        <b/>
        <u/>
        <sz val="10"/>
        <rFont val="Arial"/>
        <family val="2"/>
      </rPr>
      <t xml:space="preserve">RECOMMENDED (EMERGENCY, SELF-GEN, CONTINUING, &amp; NEW </t>
    </r>
    <r>
      <rPr>
        <b/>
        <sz val="10"/>
        <rFont val="Arial"/>
        <family val="2"/>
      </rPr>
      <t>PROJECTS)</t>
    </r>
  </si>
  <si>
    <t>LSU BoS</t>
  </si>
  <si>
    <t xml:space="preserve">Reauthorizations </t>
  </si>
  <si>
    <t>Drew Hall &amp; ETL Renovation</t>
  </si>
  <si>
    <t>FY 2022-23</t>
  </si>
  <si>
    <t>`</t>
  </si>
  <si>
    <t>Campus Street Light Replacement</t>
  </si>
  <si>
    <t>Campus Safety/Technology Enhancements</t>
  </si>
  <si>
    <t>Campus Restroom and Information Center</t>
  </si>
  <si>
    <t xml:space="preserve">Peltier Hall Renovation </t>
  </si>
  <si>
    <t>Operations and Maintenance Building</t>
  </si>
  <si>
    <t>(projects highlighted in yellow are new to the BOR recommendation in 2017)</t>
  </si>
  <si>
    <t>Replacement of Air Handlers and Chillers, WO Moss</t>
  </si>
  <si>
    <t>Air Handling Unit Replacement, Chabert</t>
  </si>
  <si>
    <t>Science Bldg Renovation</t>
  </si>
  <si>
    <t>Comprehensive ADA Assessment/Remediation</t>
  </si>
  <si>
    <t>Stopher Hall - ADA Restroom Upgrades</t>
  </si>
  <si>
    <t>Science Building Roof Replacement</t>
  </si>
  <si>
    <t>Campus-Wide Major Repairs</t>
  </si>
  <si>
    <t>ADA Upgrades, Multi-Building</t>
  </si>
  <si>
    <t>Fire Alarm Integration, Multi-Building</t>
  </si>
  <si>
    <t>Library and Chemistry Building Cooling Tower, Data Center HVAC Upgrades</t>
  </si>
  <si>
    <t>Peltier Hall Roof Replacement</t>
  </si>
  <si>
    <t>Campus Road Repair</t>
  </si>
  <si>
    <t>System-wide Telecommunications Wiring and Equipment (LONI)</t>
  </si>
  <si>
    <t xml:space="preserve">   </t>
  </si>
  <si>
    <r>
      <t xml:space="preserve">T.T. Allain </t>
    </r>
    <r>
      <rPr>
        <b/>
        <sz val="11"/>
        <rFont val="Arial"/>
        <family val="2"/>
      </rPr>
      <t>(Consent Decree - ADA)</t>
    </r>
  </si>
  <si>
    <t>SUAG</t>
  </si>
  <si>
    <t>Memorial Tower  Renovations</t>
  </si>
  <si>
    <t>Health/Human Performance Education Complex ($7,940,160 in Self-Generated Funding)</t>
  </si>
  <si>
    <t>Fletcher Hall Emergency Repairs</t>
  </si>
  <si>
    <t>Air Handler Replacement, Lafayette</t>
  </si>
  <si>
    <t>Campus Fire Alarm Systems Upgrades for 22 Buildings</t>
  </si>
  <si>
    <t>New Campus Elevator Upgrades (ADA)</t>
  </si>
  <si>
    <t>AO Williams Hall Renovations Phase I &amp; II</t>
  </si>
  <si>
    <t>New Student Outdoor Intramural Sports/Rec Facility</t>
  </si>
  <si>
    <t>New Student Orientation &amp; Success Facility (Information Center)</t>
  </si>
  <si>
    <t>New Workforce Training &amp; Technology Center</t>
  </si>
  <si>
    <t>Gas Fired Emergency Generators Infomration Technology &amp; Cafeteria</t>
  </si>
  <si>
    <t xml:space="preserve">Roof Replacement </t>
  </si>
  <si>
    <t>Cafeteria Bldg AHU Replacement</t>
  </si>
  <si>
    <t>Library Replacement</t>
  </si>
  <si>
    <t>Re-Roofing of Campus Bldgs</t>
  </si>
  <si>
    <t>Demolish Jesse Owens Hall</t>
  </si>
  <si>
    <t xml:space="preserve">SUBR </t>
  </si>
  <si>
    <t>Ravine &amp; Bluff Soil Erosion/Sloughing off Repairs/Stabilization</t>
  </si>
  <si>
    <t>Peltier Hall AHU Replacement</t>
  </si>
  <si>
    <t>Air Handler Replacement - Multi Bldg</t>
  </si>
  <si>
    <t>Carson Taylor Hall Renovation</t>
  </si>
  <si>
    <t>Anzalone Hall Renovation</t>
  </si>
  <si>
    <t>Chiller/Cooling Tower Replacement, Campus Main Chilled Water System</t>
  </si>
  <si>
    <t>Campus Lighting Safety Upgrades</t>
  </si>
  <si>
    <t>ADA Compliant Restrooms - Multiple Bldgs</t>
  </si>
  <si>
    <t>NWLTC-Shreveport/Bossier Campus - Bldg Renovations</t>
  </si>
  <si>
    <t>Stephenson Veterinary Hospital</t>
  </si>
  <si>
    <t>Pennington Biomedical Clinical Research Bldg, Imaging Ctr, &amp; High-Tech Research Instrumentation Equip</t>
  </si>
  <si>
    <t>Madison Hall Renovation - Speech &amp; Audiology</t>
  </si>
  <si>
    <t>Wyly Tower Replacement</t>
  </si>
  <si>
    <t>FY 2023-24</t>
  </si>
  <si>
    <t>Board of Regents FY2019-20 Capital Outlay Budget Recommendation</t>
  </si>
  <si>
    <t>Student Success Health &amp; Wellness Center</t>
  </si>
  <si>
    <t>Science Building HVAC Repairs</t>
  </si>
  <si>
    <t>ADA Accessibility Compliance Upgrades</t>
  </si>
  <si>
    <t>Life Safety &amp; ADA Compliance</t>
  </si>
  <si>
    <t>Drainage Outfall</t>
  </si>
  <si>
    <t>Tech Pointe 2</t>
  </si>
  <si>
    <t>Projects Not Recommended by the Board of Regents for FY2019-2020</t>
  </si>
  <si>
    <t>FLETCHER</t>
  </si>
  <si>
    <t>Alexandria - Building Renovation/Repair</t>
  </si>
  <si>
    <t>Renovation of Mechanical Technology Building</t>
  </si>
  <si>
    <t>Gouaux Hall Roof Replacement</t>
  </si>
  <si>
    <t>Picciola Hall Roof Replacement</t>
  </si>
  <si>
    <t>ADA Sidewalk Replacement</t>
  </si>
  <si>
    <t>Candies Hall Roof Replacement</t>
  </si>
  <si>
    <t>Ellender Library Roof Replacement</t>
  </si>
  <si>
    <t>Powell Hall Air Handler Replacement</t>
  </si>
  <si>
    <t>Peltier Hall Auditorium Air Handler Replacement</t>
  </si>
  <si>
    <t>Peltier Hall Air Handler Replacement # 10</t>
  </si>
  <si>
    <t>Barker Hall Air Handler Replacement</t>
  </si>
  <si>
    <t>Polk Hall Window Replacement, 2nd Floor</t>
  </si>
  <si>
    <t>Polk Hall Window Replacement, 1st Floor</t>
  </si>
  <si>
    <t>Replacement of Friedmand Student Union</t>
  </si>
  <si>
    <t>Renovation of Warrington Nursing Building (Shreveport)</t>
  </si>
  <si>
    <t>Criminal Justice Building (Alma J Brown School)</t>
  </si>
  <si>
    <t>Public Safety/Streets/Parking Upgrades</t>
  </si>
  <si>
    <t>Drew Housing Complex Demolition</t>
  </si>
  <si>
    <t>Renovation of A.A. Fredericks Fine Arts Center</t>
  </si>
  <si>
    <t>AC Lewis Library Demolition</t>
  </si>
  <si>
    <t>Gayle Hall Renovations</t>
  </si>
  <si>
    <t>Renovation of Roy Hall</t>
  </si>
  <si>
    <t>Parking Lot Resurfacing</t>
  </si>
  <si>
    <t>Fire Alarm Replacement - Lallie Kemp Regional Medical Center</t>
  </si>
  <si>
    <t>Site Security Access System Upgrade</t>
  </si>
  <si>
    <t>Science Building Exterior Wall Repairs</t>
  </si>
  <si>
    <t>Campus-Wide Energy Conservation Initiatives</t>
  </si>
  <si>
    <t>Hundley Hall Roof Replacement</t>
  </si>
  <si>
    <t>Campus-Wide Pavement Replacement</t>
  </si>
  <si>
    <t>Business and Education Building Renovation</t>
  </si>
  <si>
    <t>Underground Plumbing, Sewer and Storm Line Replacement - Lallie Kemp Regional Medical Center</t>
  </si>
  <si>
    <t>Cooling Tower Replacement - Lallie Kemp Regional Medical Center</t>
  </si>
  <si>
    <t>Bronson Hall Renovation</t>
  </si>
  <si>
    <t>HPE Renovation &amp; Safety Compliance</t>
  </si>
  <si>
    <t>Road/Street &amp; Canal Soil Erosion Improvements at SUAG Experimental Farm Station</t>
  </si>
  <si>
    <t>Existing Meat Processing Facility Expansion &amp; Addition</t>
  </si>
  <si>
    <t>James Lee &amp; JW Fisher Hall Mechanical, HVAC, Lab Fume Hood, etc. Upgrades/Renovations</t>
  </si>
  <si>
    <t>Demolish Farm Cottage, Dairy Silo, &amp; Dairy Barn</t>
  </si>
  <si>
    <t>New Bioprocessing Facility</t>
  </si>
  <si>
    <t>New Multi-Institutional Research Teaching Facility</t>
  </si>
  <si>
    <t>New Multi-Purpose Outdoor Learning Facility</t>
  </si>
  <si>
    <t>New Hi-Tech Solar Greenhouse</t>
  </si>
  <si>
    <t>New Parking Lot &amp; Road Entry (Experimental Farm Lab)</t>
  </si>
  <si>
    <t>New Main Campus Parking Lot</t>
  </si>
  <si>
    <t>New Metro Parking Garage</t>
  </si>
  <si>
    <t>New Student Union &amp; Bookstore</t>
  </si>
  <si>
    <t>New Science Complex (JW Fisher &amp; W James Hall Replacement)</t>
  </si>
  <si>
    <t>HP Long Fieldhouse Renovation</t>
  </si>
  <si>
    <t>Repair to Holbrook Walkway Canopy</t>
  </si>
  <si>
    <t>Fournet Hall Roof Replacement</t>
  </si>
  <si>
    <t>Lewis Collier Hall Science Building Renovations</t>
  </si>
  <si>
    <t>NCR Classroom Building New Elevator (ADA)</t>
  </si>
  <si>
    <t>Mechanical HVAC &amp; Digital Automation Controls</t>
  </si>
  <si>
    <t>WW Stewart Hall Mechanical/HVAC/Automated Controls &amp; ADA Restroom Renovations</t>
  </si>
  <si>
    <t>University Center &amp; H&amp;PE Building Elevators</t>
  </si>
  <si>
    <t>Replacement of Health &amp; Human Performance Roof</t>
  </si>
  <si>
    <t>Animal &amp; Food Science Facilities Renovations &amp; Modernizations</t>
  </si>
  <si>
    <t>LUMCON Houma Marine Campus</t>
  </si>
  <si>
    <t>LUMCON Houma Campus Phase II</t>
  </si>
  <si>
    <t>Pelican Replacement</t>
  </si>
  <si>
    <t>Allen Building (School of Nursing) Renovation</t>
  </si>
  <si>
    <t>Research Park</t>
  </si>
  <si>
    <t>Capital Improvement Projects, Design &amp; Engineering</t>
  </si>
  <si>
    <t>Inpatient Critical Care Renovation</t>
  </si>
  <si>
    <t>SU Laboratory School Addition &amp; Upgrades - Phase 2</t>
  </si>
  <si>
    <t>Roofing System Repairs/Replacements (Navy/Army ROTC, Smith-Brown Union, JB Moore, AC Blanks)</t>
  </si>
  <si>
    <t>Replacement of Leesville Educational Center 3 Building Roof</t>
  </si>
  <si>
    <t>Lake Campus Drainage &amp; Sidewalk/Street Repair</t>
  </si>
  <si>
    <t>Administration Bldg 2nd &amp; 3rd Floor Mechanical/HVAC Repair/Upgrade</t>
  </si>
  <si>
    <t>Metro Campus Window System Replacement</t>
  </si>
  <si>
    <t>Campus Electrical Overhead Power Line Upgrades</t>
  </si>
  <si>
    <t>Fine Arts Center Mechanical/HVAC System &amp; Plumbinb Upgrades</t>
  </si>
  <si>
    <t>Campus-Wide Mechanical/HVAC Upgrades</t>
  </si>
  <si>
    <t>ADA Compliance - All Campuses</t>
  </si>
  <si>
    <t>Pedestrian &amp; Safety Lighting</t>
  </si>
  <si>
    <t>Campus-Wide Safety/Security Improvements</t>
  </si>
  <si>
    <t>Road Replacement &amp; Drainage Upgrade (Behind Hayden Hall)</t>
  </si>
  <si>
    <t>Law Center Library Renovation/Addition</t>
  </si>
  <si>
    <t>Building Security Access Upgrade</t>
  </si>
  <si>
    <t>Boiler Installation (B&amp;E, BH, HPER, TC, UC Buildings)</t>
  </si>
  <si>
    <t>Strategic Capital Plan - Deferred Maintenance/Major Repairs for Buildings (Historic Core)</t>
  </si>
  <si>
    <t>Strategic Capital Plan - Deferred Maintenance/Major Repairs for Buildings (Science)</t>
  </si>
  <si>
    <t>Strategic Capital Plan - Deferred Maintenance/Major Repairs for Infrastructure &amp; Streets</t>
  </si>
  <si>
    <t>JS Clark Admin Bldg Window &amp; Exterior Repairs</t>
  </si>
  <si>
    <t>Bashful Admin Bldg 2nd &amp; 3rd Floor Window System Replacement</t>
  </si>
  <si>
    <t>Metro Allied Helath &amp; Training Center Renovations</t>
  </si>
  <si>
    <t>Science Building Renovation &amp; Lab Modernization</t>
  </si>
  <si>
    <t>Technology Center Roof Replacement</t>
  </si>
  <si>
    <t>Academic Athletic Training &amp; Ancillary Athletic Facility</t>
  </si>
  <si>
    <t>University Center Equipment Replacement and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</si>
</sst>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\$#,##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sz val="12"/>
      <name val="Arial"/>
      <family val="2"/>
    </font>
    <font>
      <strike/>
      <sz val="11"/>
      <name val="Arial"/>
      <family val="2"/>
    </font>
    <font>
      <i/>
      <sz val="10"/>
      <color indexed="23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theme="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395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1" xfId="0" applyFont="1" applyBorder="1"/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textRotation="90" wrapText="1"/>
    </xf>
    <xf numFmtId="0" fontId="0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0" borderId="0" xfId="0" applyFont="1"/>
    <xf numFmtId="0" fontId="0" fillId="0" borderId="0" xfId="0" applyFont="1"/>
    <xf numFmtId="0" fontId="0" fillId="0" borderId="0" xfId="0" applyFont="1" applyFill="1"/>
    <xf numFmtId="0" fontId="8" fillId="0" borderId="0" xfId="0" applyFont="1" applyFill="1"/>
    <xf numFmtId="0" fontId="0" fillId="0" borderId="8" xfId="0" applyBorder="1"/>
    <xf numFmtId="0" fontId="3" fillId="0" borderId="0" xfId="0" applyFont="1"/>
    <xf numFmtId="0" fontId="0" fillId="0" borderId="0" xfId="0" applyFont="1" applyAlignment="1">
      <alignment wrapText="1"/>
    </xf>
    <xf numFmtId="0" fontId="0" fillId="0" borderId="8" xfId="0" applyFont="1" applyBorder="1"/>
    <xf numFmtId="164" fontId="9" fillId="0" borderId="9" xfId="0" applyNumberFormat="1" applyFont="1" applyBorder="1"/>
    <xf numFmtId="0" fontId="9" fillId="0" borderId="0" xfId="0" applyFont="1"/>
    <xf numFmtId="0" fontId="5" fillId="0" borderId="10" xfId="0" applyFont="1" applyFill="1" applyBorder="1"/>
    <xf numFmtId="0" fontId="10" fillId="2" borderId="10" xfId="0" applyFont="1" applyFill="1" applyBorder="1"/>
    <xf numFmtId="2" fontId="10" fillId="0" borderId="11" xfId="0" applyNumberFormat="1" applyFont="1" applyBorder="1"/>
    <xf numFmtId="164" fontId="9" fillId="0" borderId="11" xfId="0" applyNumberFormat="1" applyFont="1" applyBorder="1"/>
    <xf numFmtId="164" fontId="9" fillId="0" borderId="10" xfId="0" applyNumberFormat="1" applyFont="1" applyBorder="1"/>
    <xf numFmtId="164" fontId="9" fillId="0" borderId="9" xfId="0" applyNumberFormat="1" applyFont="1" applyFill="1" applyBorder="1"/>
    <xf numFmtId="164" fontId="9" fillId="0" borderId="0" xfId="0" applyNumberFormat="1" applyFont="1" applyBorder="1"/>
    <xf numFmtId="165" fontId="9" fillId="0" borderId="12" xfId="0" applyNumberFormat="1" applyFont="1" applyBorder="1"/>
    <xf numFmtId="165" fontId="9" fillId="0" borderId="12" xfId="0" applyNumberFormat="1" applyFont="1" applyFill="1" applyBorder="1"/>
    <xf numFmtId="0" fontId="5" fillId="0" borderId="10" xfId="0" applyFont="1" applyBorder="1"/>
    <xf numFmtId="0" fontId="10" fillId="0" borderId="10" xfId="0" applyFont="1" applyBorder="1"/>
    <xf numFmtId="164" fontId="0" fillId="0" borderId="10" xfId="0" applyNumberFormat="1" applyFont="1" applyFill="1" applyBorder="1"/>
    <xf numFmtId="165" fontId="5" fillId="0" borderId="12" xfId="0" applyNumberFormat="1" applyFont="1" applyBorder="1"/>
    <xf numFmtId="164" fontId="9" fillId="0" borderId="11" xfId="0" applyNumberFormat="1" applyFont="1" applyFill="1" applyBorder="1"/>
    <xf numFmtId="0" fontId="10" fillId="0" borderId="11" xfId="0" applyFont="1" applyBorder="1"/>
    <xf numFmtId="164" fontId="9" fillId="0" borderId="10" xfId="0" applyNumberFormat="1" applyFont="1" applyFill="1" applyBorder="1"/>
    <xf numFmtId="0" fontId="11" fillId="0" borderId="10" xfId="0" applyFont="1" applyFill="1" applyBorder="1"/>
    <xf numFmtId="164" fontId="9" fillId="0" borderId="14" xfId="0" applyNumberFormat="1" applyFont="1" applyBorder="1"/>
    <xf numFmtId="0" fontId="12" fillId="0" borderId="15" xfId="0" applyFont="1" applyBorder="1"/>
    <xf numFmtId="0" fontId="10" fillId="0" borderId="11" xfId="0" applyFont="1" applyFill="1" applyBorder="1"/>
    <xf numFmtId="164" fontId="0" fillId="0" borderId="14" xfId="0" applyNumberFormat="1" applyFont="1" applyBorder="1"/>
    <xf numFmtId="164" fontId="9" fillId="0" borderId="12" xfId="0" applyNumberFormat="1" applyFont="1" applyFill="1" applyBorder="1"/>
    <xf numFmtId="164" fontId="0" fillId="0" borderId="10" xfId="0" applyNumberFormat="1" applyFont="1" applyBorder="1"/>
    <xf numFmtId="164" fontId="9" fillId="0" borderId="14" xfId="0" applyNumberFormat="1" applyFont="1" applyFill="1" applyBorder="1"/>
    <xf numFmtId="0" fontId="0" fillId="0" borderId="12" xfId="0" applyBorder="1"/>
    <xf numFmtId="164" fontId="9" fillId="0" borderId="16" xfId="0" applyNumberFormat="1" applyFont="1" applyFill="1" applyBorder="1"/>
    <xf numFmtId="0" fontId="5" fillId="0" borderId="12" xfId="0" applyFont="1" applyFill="1" applyBorder="1"/>
    <xf numFmtId="0" fontId="10" fillId="0" borderId="10" xfId="0" applyFont="1" applyFill="1" applyBorder="1"/>
    <xf numFmtId="164" fontId="9" fillId="0" borderId="17" xfId="0" applyNumberFormat="1" applyFont="1" applyBorder="1" applyAlignment="1">
      <alignment horizontal="center"/>
    </xf>
    <xf numFmtId="164" fontId="9" fillId="0" borderId="12" xfId="0" applyNumberFormat="1" applyFont="1" applyBorder="1"/>
    <xf numFmtId="164" fontId="9" fillId="0" borderId="18" xfId="0" applyNumberFormat="1" applyFont="1" applyFill="1" applyBorder="1"/>
    <xf numFmtId="164" fontId="9" fillId="0" borderId="16" xfId="0" applyNumberFormat="1" applyFont="1" applyBorder="1"/>
    <xf numFmtId="164" fontId="9" fillId="0" borderId="1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0" borderId="19" xfId="0" applyFont="1" applyFill="1" applyBorder="1"/>
    <xf numFmtId="164" fontId="9" fillId="0" borderId="19" xfId="0" applyNumberFormat="1" applyFont="1" applyBorder="1"/>
    <xf numFmtId="164" fontId="0" fillId="0" borderId="19" xfId="0" applyNumberFormat="1" applyFont="1" applyBorder="1"/>
    <xf numFmtId="164" fontId="9" fillId="0" borderId="20" xfId="0" applyNumberFormat="1" applyFont="1" applyBorder="1"/>
    <xf numFmtId="164" fontId="9" fillId="0" borderId="21" xfId="0" applyNumberFormat="1" applyFont="1" applyBorder="1"/>
    <xf numFmtId="0" fontId="5" fillId="0" borderId="11" xfId="0" applyFont="1" applyFill="1" applyBorder="1"/>
    <xf numFmtId="0" fontId="10" fillId="0" borderId="14" xfId="0" applyFont="1" applyBorder="1"/>
    <xf numFmtId="164" fontId="9" fillId="0" borderId="19" xfId="0" applyNumberFormat="1" applyFont="1" applyFill="1" applyBorder="1"/>
    <xf numFmtId="164" fontId="0" fillId="0" borderId="0" xfId="0" applyNumberFormat="1" applyFont="1" applyFill="1" applyBorder="1"/>
    <xf numFmtId="164" fontId="0" fillId="0" borderId="12" xfId="0" applyNumberFormat="1" applyFont="1" applyFill="1" applyBorder="1"/>
    <xf numFmtId="164" fontId="0" fillId="0" borderId="18" xfId="0" applyNumberFormat="1" applyFont="1" applyBorder="1"/>
    <xf numFmtId="164" fontId="0" fillId="0" borderId="19" xfId="0" applyNumberFormat="1" applyFont="1" applyFill="1" applyBorder="1"/>
    <xf numFmtId="42" fontId="9" fillId="0" borderId="12" xfId="1" applyNumberFormat="1" applyFont="1" applyBorder="1"/>
    <xf numFmtId="164" fontId="9" fillId="0" borderId="23" xfId="0" applyNumberFormat="1" applyFont="1" applyFill="1" applyBorder="1"/>
    <xf numFmtId="164" fontId="0" fillId="0" borderId="16" xfId="0" applyNumberFormat="1" applyFont="1" applyBorder="1"/>
    <xf numFmtId="164" fontId="0" fillId="0" borderId="12" xfId="0" applyNumberFormat="1" applyFont="1" applyBorder="1"/>
    <xf numFmtId="164" fontId="9" fillId="0" borderId="24" xfId="0" applyNumberFormat="1" applyFont="1" applyBorder="1"/>
    <xf numFmtId="164" fontId="9" fillId="0" borderId="25" xfId="0" applyNumberFormat="1" applyFont="1" applyFill="1" applyBorder="1"/>
    <xf numFmtId="164" fontId="9" fillId="0" borderId="17" xfId="0" applyNumberFormat="1" applyFont="1" applyFill="1" applyBorder="1"/>
    <xf numFmtId="164" fontId="0" fillId="0" borderId="26" xfId="0" applyNumberFormat="1" applyFont="1" applyBorder="1"/>
    <xf numFmtId="164" fontId="9" fillId="0" borderId="18" xfId="0" applyNumberFormat="1" applyFont="1" applyBorder="1"/>
    <xf numFmtId="164" fontId="0" fillId="0" borderId="0" xfId="0" applyNumberFormat="1" applyFont="1" applyBorder="1"/>
    <xf numFmtId="0" fontId="9" fillId="0" borderId="24" xfId="0" applyFont="1" applyBorder="1"/>
    <xf numFmtId="0" fontId="9" fillId="0" borderId="24" xfId="0" applyFont="1" applyFill="1" applyBorder="1"/>
    <xf numFmtId="0" fontId="13" fillId="0" borderId="24" xfId="0" applyFont="1" applyBorder="1"/>
    <xf numFmtId="164" fontId="9" fillId="0" borderId="28" xfId="0" applyNumberFormat="1" applyFont="1" applyBorder="1"/>
    <xf numFmtId="164" fontId="0" fillId="0" borderId="29" xfId="0" applyNumberFormat="1" applyFont="1" applyBorder="1"/>
    <xf numFmtId="0" fontId="9" fillId="0" borderId="0" xfId="0" applyFont="1" applyFill="1"/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9" fillId="0" borderId="17" xfId="0" applyNumberFormat="1" applyFont="1" applyBorder="1"/>
    <xf numFmtId="0" fontId="0" fillId="2" borderId="12" xfId="0" applyFill="1" applyBorder="1"/>
    <xf numFmtId="164" fontId="9" fillId="0" borderId="26" xfId="0" applyNumberFormat="1" applyFont="1" applyBorder="1"/>
    <xf numFmtId="0" fontId="14" fillId="2" borderId="10" xfId="0" applyFont="1" applyFill="1" applyBorder="1"/>
    <xf numFmtId="0" fontId="14" fillId="0" borderId="24" xfId="0" applyFont="1" applyBorder="1"/>
    <xf numFmtId="0" fontId="10" fillId="0" borderId="24" xfId="0" applyFont="1" applyBorder="1"/>
    <xf numFmtId="0" fontId="0" fillId="0" borderId="31" xfId="0" applyBorder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164" fontId="9" fillId="0" borderId="0" xfId="0" applyNumberFormat="1" applyFont="1"/>
    <xf numFmtId="0" fontId="10" fillId="0" borderId="0" xfId="0" applyFont="1" applyFill="1"/>
    <xf numFmtId="0" fontId="0" fillId="0" borderId="6" xfId="0" applyBorder="1"/>
    <xf numFmtId="0" fontId="10" fillId="0" borderId="12" xfId="0" applyFont="1" applyFill="1" applyBorder="1"/>
    <xf numFmtId="0" fontId="10" fillId="0" borderId="16" xfId="0" applyFont="1" applyBorder="1"/>
    <xf numFmtId="164" fontId="9" fillId="0" borderId="32" xfId="0" applyNumberFormat="1" applyFont="1" applyBorder="1"/>
    <xf numFmtId="0" fontId="10" fillId="2" borderId="19" xfId="0" applyFont="1" applyFill="1" applyBorder="1"/>
    <xf numFmtId="2" fontId="10" fillId="0" borderId="17" xfId="0" applyNumberFormat="1" applyFont="1" applyBorder="1"/>
    <xf numFmtId="165" fontId="9" fillId="0" borderId="17" xfId="0" applyNumberFormat="1" applyFont="1" applyBorder="1" applyAlignment="1">
      <alignment horizontal="right"/>
    </xf>
    <xf numFmtId="165" fontId="0" fillId="0" borderId="12" xfId="0" applyNumberFormat="1" applyFill="1" applyBorder="1"/>
    <xf numFmtId="164" fontId="5" fillId="0" borderId="11" xfId="0" applyNumberFormat="1" applyFont="1" applyFill="1" applyBorder="1"/>
    <xf numFmtId="0" fontId="15" fillId="0" borderId="0" xfId="0" applyFont="1"/>
    <xf numFmtId="164" fontId="9" fillId="0" borderId="27" xfId="0" applyNumberFormat="1" applyFont="1" applyBorder="1"/>
    <xf numFmtId="164" fontId="0" fillId="0" borderId="20" xfId="0" applyNumberFormat="1" applyFont="1" applyFill="1" applyBorder="1"/>
    <xf numFmtId="165" fontId="9" fillId="0" borderId="14" xfId="0" applyNumberFormat="1" applyFont="1" applyBorder="1"/>
    <xf numFmtId="164" fontId="9" fillId="0" borderId="15" xfId="0" applyNumberFormat="1" applyFont="1" applyBorder="1"/>
    <xf numFmtId="164" fontId="0" fillId="0" borderId="21" xfId="0" applyNumberFormat="1" applyFont="1" applyFill="1" applyBorder="1"/>
    <xf numFmtId="164" fontId="9" fillId="0" borderId="0" xfId="0" applyNumberFormat="1" applyFont="1" applyFill="1" applyBorder="1"/>
    <xf numFmtId="0" fontId="16" fillId="2" borderId="10" xfId="0" applyFont="1" applyFill="1" applyBorder="1"/>
    <xf numFmtId="2" fontId="10" fillId="0" borderId="12" xfId="0" applyNumberFormat="1" applyFont="1" applyBorder="1"/>
    <xf numFmtId="164" fontId="9" fillId="0" borderId="21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35" xfId="0" applyFont="1" applyBorder="1"/>
    <xf numFmtId="0" fontId="10" fillId="0" borderId="12" xfId="0" applyFont="1" applyBorder="1"/>
    <xf numFmtId="165" fontId="9" fillId="0" borderId="10" xfId="0" applyNumberFormat="1" applyFont="1" applyBorder="1"/>
    <xf numFmtId="165" fontId="9" fillId="0" borderId="9" xfId="0" applyNumberFormat="1" applyFont="1" applyBorder="1"/>
    <xf numFmtId="0" fontId="10" fillId="0" borderId="0" xfId="0" applyFont="1" applyBorder="1"/>
    <xf numFmtId="0" fontId="10" fillId="0" borderId="21" xfId="0" applyFont="1" applyBorder="1"/>
    <xf numFmtId="164" fontId="9" fillId="0" borderId="33" xfId="0" applyNumberFormat="1" applyFont="1" applyFill="1" applyBorder="1"/>
    <xf numFmtId="165" fontId="12" fillId="0" borderId="12" xfId="0" applyNumberFormat="1" applyFont="1" applyBorder="1"/>
    <xf numFmtId="0" fontId="12" fillId="0" borderId="0" xfId="0" applyFont="1"/>
    <xf numFmtId="0" fontId="10" fillId="0" borderId="19" xfId="0" applyFont="1" applyFill="1" applyBorder="1"/>
    <xf numFmtId="165" fontId="9" fillId="0" borderId="11" xfId="0" applyNumberFormat="1" applyFont="1" applyBorder="1"/>
    <xf numFmtId="165" fontId="0" fillId="0" borderId="12" xfId="0" applyNumberFormat="1" applyBorder="1"/>
    <xf numFmtId="164" fontId="9" fillId="0" borderId="12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5" fontId="9" fillId="0" borderId="1" xfId="0" applyNumberFormat="1" applyFont="1" applyFill="1" applyBorder="1"/>
    <xf numFmtId="164" fontId="9" fillId="0" borderId="35" xfId="0" applyNumberFormat="1" applyFont="1" applyBorder="1"/>
    <xf numFmtId="164" fontId="9" fillId="0" borderId="36" xfId="0" applyNumberFormat="1" applyFont="1" applyBorder="1"/>
    <xf numFmtId="165" fontId="0" fillId="0" borderId="0" xfId="0" applyNumberFormat="1" applyBorder="1"/>
    <xf numFmtId="164" fontId="0" fillId="0" borderId="10" xfId="0" applyNumberFormat="1" applyBorder="1"/>
    <xf numFmtId="164" fontId="0" fillId="0" borderId="0" xfId="0" applyNumberFormat="1" applyFont="1"/>
    <xf numFmtId="164" fontId="0" fillId="0" borderId="0" xfId="0" applyNumberFormat="1" applyFont="1" applyFill="1"/>
    <xf numFmtId="0" fontId="9" fillId="0" borderId="12" xfId="0" applyFont="1" applyBorder="1"/>
    <xf numFmtId="164" fontId="0" fillId="0" borderId="37" xfId="0" applyNumberFormat="1" applyFont="1" applyBorder="1"/>
    <xf numFmtId="0" fontId="0" fillId="0" borderId="38" xfId="0" applyBorder="1"/>
    <xf numFmtId="0" fontId="0" fillId="3" borderId="0" xfId="0" applyFont="1" applyFill="1"/>
    <xf numFmtId="0" fontId="10" fillId="3" borderId="0" xfId="0" applyFont="1" applyFill="1"/>
    <xf numFmtId="165" fontId="9" fillId="0" borderId="16" xfId="0" applyNumberFormat="1" applyFont="1" applyBorder="1"/>
    <xf numFmtId="165" fontId="9" fillId="0" borderId="22" xfId="0" applyNumberFormat="1" applyFont="1" applyBorder="1"/>
    <xf numFmtId="165" fontId="9" fillId="0" borderId="19" xfId="0" applyNumberFormat="1" applyFont="1" applyBorder="1"/>
    <xf numFmtId="165" fontId="9" fillId="0" borderId="18" xfId="0" applyNumberFormat="1" applyFont="1" applyBorder="1"/>
    <xf numFmtId="0" fontId="9" fillId="0" borderId="35" xfId="0" applyFont="1" applyBorder="1"/>
    <xf numFmtId="165" fontId="5" fillId="0" borderId="16" xfId="0" applyNumberFormat="1" applyFont="1" applyBorder="1"/>
    <xf numFmtId="8" fontId="10" fillId="0" borderId="12" xfId="0" applyNumberFormat="1" applyFont="1" applyFill="1" applyBorder="1"/>
    <xf numFmtId="164" fontId="0" fillId="0" borderId="39" xfId="0" applyNumberFormat="1" applyFont="1" applyBorder="1"/>
    <xf numFmtId="164" fontId="0" fillId="0" borderId="24" xfId="0" applyNumberFormat="1" applyFont="1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2" fillId="0" borderId="0" xfId="0" applyFont="1"/>
    <xf numFmtId="164" fontId="5" fillId="0" borderId="30" xfId="0" applyNumberFormat="1" applyFont="1" applyBorder="1"/>
    <xf numFmtId="164" fontId="5" fillId="0" borderId="0" xfId="0" applyNumberFormat="1" applyFont="1" applyBorder="1"/>
    <xf numFmtId="165" fontId="5" fillId="0" borderId="1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0" fontId="2" fillId="0" borderId="31" xfId="0" applyFont="1" applyBorder="1"/>
    <xf numFmtId="0" fontId="2" fillId="0" borderId="40" xfId="0" applyFont="1" applyFill="1" applyBorder="1"/>
    <xf numFmtId="164" fontId="2" fillId="0" borderId="0" xfId="0" applyNumberFormat="1" applyFont="1"/>
    <xf numFmtId="0" fontId="10" fillId="0" borderId="20" xfId="0" applyFont="1" applyFill="1" applyBorder="1"/>
    <xf numFmtId="164" fontId="0" fillId="0" borderId="11" xfId="0" applyNumberFormat="1" applyFont="1" applyBorder="1"/>
    <xf numFmtId="0" fontId="10" fillId="0" borderId="16" xfId="0" applyFont="1" applyFill="1" applyBorder="1"/>
    <xf numFmtId="0" fontId="10" fillId="0" borderId="22" xfId="0" applyFont="1" applyFill="1" applyBorder="1"/>
    <xf numFmtId="0" fontId="9" fillId="0" borderId="14" xfId="0" applyFont="1" applyFill="1" applyBorder="1" applyAlignment="1">
      <alignment horizontal="center"/>
    </xf>
    <xf numFmtId="164" fontId="9" fillId="0" borderId="12" xfId="0" applyNumberFormat="1" applyFont="1" applyBorder="1" applyAlignment="1">
      <alignment horizontal="right"/>
    </xf>
    <xf numFmtId="165" fontId="9" fillId="0" borderId="14" xfId="0" applyNumberFormat="1" applyFont="1" applyFill="1" applyBorder="1"/>
    <xf numFmtId="165" fontId="9" fillId="0" borderId="16" xfId="0" applyNumberFormat="1" applyFont="1" applyFill="1" applyBorder="1"/>
    <xf numFmtId="165" fontId="9" fillId="0" borderId="10" xfId="0" applyNumberFormat="1" applyFont="1" applyFill="1" applyBorder="1"/>
    <xf numFmtId="0" fontId="11" fillId="0" borderId="11" xfId="0" applyFont="1" applyFill="1" applyBorder="1"/>
    <xf numFmtId="164" fontId="0" fillId="0" borderId="17" xfId="0" applyNumberFormat="1" applyFont="1" applyBorder="1"/>
    <xf numFmtId="0" fontId="5" fillId="0" borderId="0" xfId="0" applyFont="1" applyFill="1" applyBorder="1" applyAlignment="1">
      <alignment horizontal="center"/>
    </xf>
    <xf numFmtId="165" fontId="9" fillId="0" borderId="24" xfId="0" applyNumberFormat="1" applyFont="1" applyBorder="1"/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64" fontId="9" fillId="0" borderId="22" xfId="0" applyNumberFormat="1" applyFont="1" applyBorder="1"/>
    <xf numFmtId="164" fontId="9" fillId="0" borderId="21" xfId="0" applyNumberFormat="1" applyFont="1" applyFill="1" applyBorder="1"/>
    <xf numFmtId="0" fontId="11" fillId="0" borderId="12" xfId="0" applyFont="1" applyFill="1" applyBorder="1"/>
    <xf numFmtId="164" fontId="0" fillId="0" borderId="0" xfId="0" applyNumberFormat="1"/>
    <xf numFmtId="164" fontId="2" fillId="0" borderId="37" xfId="0" applyNumberFormat="1" applyFont="1" applyBorder="1"/>
    <xf numFmtId="0" fontId="9" fillId="0" borderId="32" xfId="0" applyFont="1" applyFill="1" applyBorder="1" applyAlignment="1">
      <alignment horizontal="center"/>
    </xf>
    <xf numFmtId="2" fontId="10" fillId="0" borderId="21" xfId="0" applyNumberFormat="1" applyFont="1" applyBorder="1"/>
    <xf numFmtId="164" fontId="2" fillId="0" borderId="29" xfId="0" applyNumberFormat="1" applyFont="1" applyBorder="1"/>
    <xf numFmtId="164" fontId="5" fillId="0" borderId="0" xfId="0" applyNumberFormat="1" applyFont="1" applyFill="1" applyBorder="1"/>
    <xf numFmtId="164" fontId="5" fillId="0" borderId="36" xfId="0" applyNumberFormat="1" applyFont="1" applyBorder="1"/>
    <xf numFmtId="164" fontId="2" fillId="0" borderId="0" xfId="0" applyNumberFormat="1" applyFont="1" applyFill="1"/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164" fontId="0" fillId="0" borderId="11" xfId="0" applyNumberFormat="1" applyFill="1" applyBorder="1"/>
    <xf numFmtId="0" fontId="10" fillId="2" borderId="16" xfId="0" applyFont="1" applyFill="1" applyBorder="1"/>
    <xf numFmtId="0" fontId="9" fillId="0" borderId="14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1" fillId="0" borderId="19" xfId="0" applyFont="1" applyFill="1" applyBorder="1"/>
    <xf numFmtId="2" fontId="10" fillId="0" borderId="20" xfId="0" applyNumberFormat="1" applyFont="1" applyBorder="1"/>
    <xf numFmtId="2" fontId="10" fillId="0" borderId="26" xfId="0" applyNumberFormat="1" applyFont="1" applyBorder="1"/>
    <xf numFmtId="164" fontId="9" fillId="0" borderId="26" xfId="0" applyNumberFormat="1" applyFont="1" applyFill="1" applyBorder="1"/>
    <xf numFmtId="164" fontId="9" fillId="2" borderId="11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0" fillId="0" borderId="21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0" fillId="0" borderId="1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5" fillId="0" borderId="16" xfId="0" applyFont="1" applyFill="1" applyBorder="1"/>
    <xf numFmtId="0" fontId="11" fillId="0" borderId="16" xfId="0" applyFont="1" applyFill="1" applyBorder="1"/>
    <xf numFmtId="0" fontId="5" fillId="2" borderId="16" xfId="0" applyFont="1" applyFill="1" applyBorder="1"/>
    <xf numFmtId="0" fontId="5" fillId="0" borderId="44" xfId="0" applyFont="1" applyFill="1" applyBorder="1"/>
    <xf numFmtId="0" fontId="9" fillId="0" borderId="46" xfId="0" applyFont="1" applyFill="1" applyBorder="1"/>
    <xf numFmtId="0" fontId="9" fillId="0" borderId="47" xfId="0" applyFont="1" applyFill="1" applyBorder="1"/>
    <xf numFmtId="0" fontId="9" fillId="0" borderId="17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11" fillId="0" borderId="44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164" fontId="9" fillId="0" borderId="41" xfId="0" applyNumberFormat="1" applyFont="1" applyBorder="1"/>
    <xf numFmtId="164" fontId="9" fillId="0" borderId="48" xfId="0" applyNumberFormat="1" applyFont="1" applyBorder="1"/>
    <xf numFmtId="0" fontId="11" fillId="0" borderId="20" xfId="0" applyFont="1" applyFill="1" applyBorder="1"/>
    <xf numFmtId="0" fontId="11" fillId="0" borderId="45" xfId="0" applyFont="1" applyFill="1" applyBorder="1"/>
    <xf numFmtId="0" fontId="11" fillId="0" borderId="22" xfId="0" applyFont="1" applyFill="1" applyBorder="1"/>
    <xf numFmtId="0" fontId="11" fillId="0" borderId="42" xfId="0" applyFont="1" applyFill="1" applyBorder="1"/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165" fontId="9" fillId="0" borderId="17" xfId="0" applyNumberFormat="1" applyFont="1" applyBorder="1"/>
    <xf numFmtId="0" fontId="19" fillId="2" borderId="10" xfId="0" applyFont="1" applyFill="1" applyBorder="1"/>
    <xf numFmtId="165" fontId="9" fillId="0" borderId="1" xfId="0" applyNumberFormat="1" applyFont="1" applyBorder="1"/>
    <xf numFmtId="165" fontId="9" fillId="0" borderId="26" xfId="0" applyNumberFormat="1" applyFont="1" applyBorder="1"/>
    <xf numFmtId="165" fontId="9" fillId="0" borderId="20" xfId="0" applyNumberFormat="1" applyFont="1" applyBorder="1"/>
    <xf numFmtId="0" fontId="9" fillId="0" borderId="19" xfId="0" applyFont="1" applyBorder="1" applyAlignment="1">
      <alignment horizontal="center"/>
    </xf>
    <xf numFmtId="0" fontId="19" fillId="2" borderId="16" xfId="0" applyFont="1" applyFill="1" applyBorder="1"/>
    <xf numFmtId="0" fontId="19" fillId="2" borderId="14" xfId="0" applyFont="1" applyFill="1" applyBorder="1"/>
    <xf numFmtId="164" fontId="0" fillId="0" borderId="22" xfId="0" applyNumberFormat="1" applyFont="1" applyBorder="1"/>
    <xf numFmtId="164" fontId="0" fillId="0" borderId="27" xfId="0" applyNumberFormat="1" applyFont="1" applyBorder="1"/>
    <xf numFmtId="164" fontId="0" fillId="0" borderId="1" xfId="0" applyNumberFormat="1" applyFont="1" applyFill="1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0" fillId="0" borderId="19" xfId="0" applyFont="1" applyBorder="1"/>
    <xf numFmtId="0" fontId="10" fillId="0" borderId="0" xfId="0" applyFont="1" applyFill="1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9" fillId="0" borderId="20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right"/>
    </xf>
    <xf numFmtId="164" fontId="9" fillId="0" borderId="49" xfId="0" applyNumberFormat="1" applyFont="1" applyFill="1" applyBorder="1"/>
    <xf numFmtId="164" fontId="0" fillId="0" borderId="12" xfId="0" applyNumberFormat="1" applyFont="1" applyFill="1" applyBorder="1" applyAlignment="1">
      <alignment horizontal="right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2" fontId="10" fillId="0" borderId="1" xfId="0" applyNumberFormat="1" applyFont="1" applyBorder="1"/>
    <xf numFmtId="0" fontId="10" fillId="2" borderId="12" xfId="0" applyFont="1" applyFill="1" applyBorder="1"/>
    <xf numFmtId="0" fontId="9" fillId="0" borderId="17" xfId="0" applyFont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164" fontId="9" fillId="0" borderId="21" xfId="0" applyNumberFormat="1" applyFont="1" applyFill="1" applyBorder="1" applyAlignment="1">
      <alignment horizontal="right"/>
    </xf>
    <xf numFmtId="165" fontId="9" fillId="0" borderId="0" xfId="0" applyNumberFormat="1" applyFont="1" applyBorder="1"/>
    <xf numFmtId="164" fontId="9" fillId="0" borderId="20" xfId="0" applyNumberFormat="1" applyFont="1" applyFill="1" applyBorder="1"/>
    <xf numFmtId="0" fontId="10" fillId="0" borderId="21" xfId="0" applyFont="1" applyFill="1" applyBorder="1"/>
    <xf numFmtId="8" fontId="10" fillId="0" borderId="10" xfId="0" applyNumberFormat="1" applyFont="1" applyFill="1" applyBorder="1"/>
    <xf numFmtId="0" fontId="11" fillId="0" borderId="21" xfId="0" applyFont="1" applyFill="1" applyBorder="1"/>
    <xf numFmtId="0" fontId="11" fillId="0" borderId="24" xfId="0" applyFont="1" applyFill="1" applyBorder="1"/>
    <xf numFmtId="0" fontId="20" fillId="0" borderId="10" xfId="2" applyFont="1" applyFill="1" applyBorder="1"/>
    <xf numFmtId="0" fontId="7" fillId="0" borderId="0" xfId="0" applyFont="1" applyFill="1"/>
    <xf numFmtId="0" fontId="0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164" fontId="9" fillId="0" borderId="42" xfId="0" applyNumberFormat="1" applyFont="1" applyBorder="1"/>
    <xf numFmtId="164" fontId="9" fillId="0" borderId="35" xfId="0" applyNumberFormat="1" applyFont="1" applyFill="1" applyBorder="1"/>
    <xf numFmtId="164" fontId="9" fillId="0" borderId="51" xfId="0" applyNumberFormat="1" applyFont="1" applyBorder="1"/>
    <xf numFmtId="8" fontId="10" fillId="0" borderId="0" xfId="0" applyNumberFormat="1" applyFont="1" applyFill="1" applyBorder="1"/>
    <xf numFmtId="164" fontId="9" fillId="0" borderId="49" xfId="0" applyNumberFormat="1" applyFont="1" applyBorder="1"/>
    <xf numFmtId="0" fontId="11" fillId="0" borderId="34" xfId="0" applyFont="1" applyFill="1" applyBorder="1"/>
    <xf numFmtId="0" fontId="11" fillId="0" borderId="15" xfId="0" applyFont="1" applyFill="1" applyBorder="1"/>
    <xf numFmtId="164" fontId="9" fillId="0" borderId="42" xfId="0" applyNumberFormat="1" applyFont="1" applyFill="1" applyBorder="1"/>
    <xf numFmtId="164" fontId="9" fillId="0" borderId="54" xfId="0" applyNumberFormat="1" applyFont="1" applyBorder="1"/>
    <xf numFmtId="164" fontId="9" fillId="0" borderId="43" xfId="0" applyNumberFormat="1" applyFont="1" applyFill="1" applyBorder="1"/>
    <xf numFmtId="164" fontId="0" fillId="0" borderId="34" xfId="0" applyNumberFormat="1" applyFont="1" applyBorder="1"/>
    <xf numFmtId="164" fontId="9" fillId="0" borderId="15" xfId="0" applyNumberFormat="1" applyFont="1" applyBorder="1" applyAlignment="1">
      <alignment horizontal="center"/>
    </xf>
    <xf numFmtId="0" fontId="10" fillId="0" borderId="41" xfId="0" applyFont="1" applyFill="1" applyBorder="1"/>
    <xf numFmtId="164" fontId="9" fillId="0" borderId="34" xfId="0" applyNumberFormat="1" applyFont="1" applyBorder="1"/>
    <xf numFmtId="164" fontId="9" fillId="0" borderId="54" xfId="0" applyNumberFormat="1" applyFont="1" applyFill="1" applyBorder="1"/>
    <xf numFmtId="0" fontId="11" fillId="0" borderId="57" xfId="0" applyFont="1" applyFill="1" applyBorder="1"/>
    <xf numFmtId="8" fontId="10" fillId="0" borderId="50" xfId="0" applyNumberFormat="1" applyFont="1" applyFill="1" applyBorder="1"/>
    <xf numFmtId="0" fontId="11" fillId="0" borderId="52" xfId="0" applyFont="1" applyFill="1" applyBorder="1"/>
    <xf numFmtId="0" fontId="11" fillId="0" borderId="55" xfId="0" applyFont="1" applyFill="1" applyBorder="1"/>
    <xf numFmtId="0" fontId="11" fillId="0" borderId="56" xfId="0" applyFont="1" applyFill="1" applyBorder="1"/>
    <xf numFmtId="0" fontId="10" fillId="0" borderId="15" xfId="0" applyFont="1" applyFill="1" applyBorder="1"/>
    <xf numFmtId="165" fontId="9" fillId="0" borderId="54" xfId="0" applyNumberFormat="1" applyFont="1" applyBorder="1"/>
    <xf numFmtId="164" fontId="0" fillId="0" borderId="41" xfId="0" applyNumberFormat="1" applyFont="1" applyFill="1" applyBorder="1"/>
    <xf numFmtId="0" fontId="9" fillId="0" borderId="54" xfId="0" applyFont="1" applyBorder="1" applyAlignment="1">
      <alignment horizontal="center"/>
    </xf>
    <xf numFmtId="164" fontId="9" fillId="0" borderId="56" xfId="0" applyNumberFormat="1" applyFont="1" applyFill="1" applyBorder="1"/>
    <xf numFmtId="0" fontId="9" fillId="0" borderId="18" xfId="0" applyFont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0" fillId="0" borderId="41" xfId="0" quotePrefix="1" applyFont="1" applyFill="1" applyBorder="1"/>
    <xf numFmtId="164" fontId="9" fillId="0" borderId="58" xfId="0" applyNumberFormat="1" applyFont="1" applyBorder="1"/>
    <xf numFmtId="0" fontId="11" fillId="0" borderId="0" xfId="0" applyFont="1" applyFill="1" applyBorder="1"/>
    <xf numFmtId="0" fontId="11" fillId="0" borderId="53" xfId="0" applyFont="1" applyFill="1" applyBorder="1"/>
    <xf numFmtId="0" fontId="11" fillId="0" borderId="17" xfId="0" applyFont="1" applyFill="1" applyBorder="1"/>
    <xf numFmtId="0" fontId="11" fillId="0" borderId="26" xfId="0" applyFont="1" applyFill="1" applyBorder="1"/>
    <xf numFmtId="0" fontId="11" fillId="0" borderId="54" xfId="0" applyFont="1" applyFill="1" applyBorder="1"/>
    <xf numFmtId="0" fontId="11" fillId="0" borderId="43" xfId="0" applyFont="1" applyFill="1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5" fillId="0" borderId="13" xfId="0" applyFont="1" applyBorder="1" applyAlignment="1">
      <alignment wrapText="1"/>
    </xf>
    <xf numFmtId="0" fontId="5" fillId="0" borderId="0" xfId="0" applyFont="1" applyAlignment="1"/>
    <xf numFmtId="0" fontId="21" fillId="5" borderId="0" xfId="0" applyFont="1" applyFill="1" applyAlignment="1">
      <alignment horizontal="center" wrapText="1"/>
    </xf>
    <xf numFmtId="0" fontId="21" fillId="5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>
      <alignment wrapText="1"/>
    </xf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7"/>
  <sheetViews>
    <sheetView tabSelected="1" view="pageBreakPreview" zoomScale="50" zoomScaleNormal="10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3" sqref="D3"/>
    </sheetView>
  </sheetViews>
  <sheetFormatPr defaultRowHeight="14.5" x14ac:dyDescent="0.35"/>
  <cols>
    <col min="1" max="1" width="1.08984375" customWidth="1"/>
    <col min="2" max="2" width="6" style="164" customWidth="1"/>
    <col min="3" max="3" width="4.08984375" style="164" customWidth="1"/>
    <col min="4" max="4" width="9.36328125" style="1" customWidth="1"/>
    <col min="5" max="5" width="17.81640625" customWidth="1"/>
    <col min="6" max="6" width="103.7265625" customWidth="1"/>
    <col min="7" max="8" width="6.08984375" hidden="1" customWidth="1"/>
    <col min="9" max="9" width="5.453125" hidden="1" customWidth="1"/>
    <col min="10" max="10" width="7.453125" hidden="1" customWidth="1"/>
    <col min="11" max="11" width="17.453125" customWidth="1"/>
    <col min="12" max="13" width="17.08984375" customWidth="1"/>
    <col min="14" max="14" width="15.453125" customWidth="1"/>
    <col min="15" max="15" width="14.90625" customWidth="1"/>
    <col min="16" max="16" width="16" customWidth="1"/>
    <col min="17" max="17" width="19.54296875" customWidth="1"/>
    <col min="18" max="18" width="19" style="22" customWidth="1"/>
    <col min="19" max="19" width="1.453125" customWidth="1"/>
    <col min="20" max="20" width="12.54296875" bestFit="1" customWidth="1"/>
    <col min="21" max="21" width="12.08984375" customWidth="1"/>
    <col min="22" max="23" width="3.36328125" hidden="1" customWidth="1"/>
    <col min="24" max="24" width="12.6328125" customWidth="1"/>
    <col min="25" max="26" width="10.08984375" hidden="1" customWidth="1"/>
    <col min="27" max="27" width="13" customWidth="1"/>
    <col min="28" max="28" width="5.6328125" hidden="1" customWidth="1"/>
    <col min="29" max="29" width="12.6328125" customWidth="1"/>
    <col min="30" max="30" width="14.6328125" customWidth="1"/>
    <col min="31" max="31" width="17" style="175" customWidth="1"/>
    <col min="257" max="257" width="1.08984375" customWidth="1"/>
    <col min="258" max="258" width="4" customWidth="1"/>
    <col min="259" max="259" width="4.08984375" customWidth="1"/>
    <col min="260" max="260" width="9.36328125" customWidth="1"/>
    <col min="261" max="261" width="16.453125" customWidth="1"/>
    <col min="262" max="262" width="158.6328125" customWidth="1"/>
    <col min="263" max="266" width="0" hidden="1" customWidth="1"/>
    <col min="267" max="267" width="14.6328125" customWidth="1"/>
    <col min="268" max="268" width="16" customWidth="1"/>
    <col min="269" max="269" width="15.08984375" customWidth="1"/>
    <col min="270" max="270" width="15.453125" customWidth="1"/>
    <col min="271" max="271" width="14.90625" customWidth="1"/>
    <col min="272" max="272" width="16" customWidth="1"/>
    <col min="273" max="273" width="14" customWidth="1"/>
    <col min="274" max="274" width="16.54296875" customWidth="1"/>
    <col min="275" max="275" width="1.453125" customWidth="1"/>
    <col min="276" max="276" width="12.54296875" bestFit="1" customWidth="1"/>
    <col min="277" max="277" width="12.08984375" customWidth="1"/>
    <col min="278" max="279" width="3.36328125" bestFit="1" customWidth="1"/>
    <col min="280" max="280" width="12.6328125" customWidth="1"/>
    <col min="281" max="281" width="10.08984375" customWidth="1"/>
    <col min="282" max="282" width="10.08984375" bestFit="1" customWidth="1"/>
    <col min="283" max="283" width="13" customWidth="1"/>
    <col min="284" max="284" width="5.6328125" bestFit="1" customWidth="1"/>
    <col min="285" max="285" width="12.6328125" customWidth="1"/>
    <col min="286" max="286" width="10.08984375" customWidth="1"/>
    <col min="287" max="287" width="12.36328125" bestFit="1" customWidth="1"/>
    <col min="513" max="513" width="1.08984375" customWidth="1"/>
    <col min="514" max="514" width="4" customWidth="1"/>
    <col min="515" max="515" width="4.08984375" customWidth="1"/>
    <col min="516" max="516" width="9.36328125" customWidth="1"/>
    <col min="517" max="517" width="16.453125" customWidth="1"/>
    <col min="518" max="518" width="158.6328125" customWidth="1"/>
    <col min="519" max="522" width="0" hidden="1" customWidth="1"/>
    <col min="523" max="523" width="14.6328125" customWidth="1"/>
    <col min="524" max="524" width="16" customWidth="1"/>
    <col min="525" max="525" width="15.08984375" customWidth="1"/>
    <col min="526" max="526" width="15.453125" customWidth="1"/>
    <col min="527" max="527" width="14.90625" customWidth="1"/>
    <col min="528" max="528" width="16" customWidth="1"/>
    <col min="529" max="529" width="14" customWidth="1"/>
    <col min="530" max="530" width="16.54296875" customWidth="1"/>
    <col min="531" max="531" width="1.453125" customWidth="1"/>
    <col min="532" max="532" width="12.54296875" bestFit="1" customWidth="1"/>
    <col min="533" max="533" width="12.08984375" customWidth="1"/>
    <col min="534" max="535" width="3.36328125" bestFit="1" customWidth="1"/>
    <col min="536" max="536" width="12.6328125" customWidth="1"/>
    <col min="537" max="537" width="10.08984375" customWidth="1"/>
    <col min="538" max="538" width="10.08984375" bestFit="1" customWidth="1"/>
    <col min="539" max="539" width="13" customWidth="1"/>
    <col min="540" max="540" width="5.6328125" bestFit="1" customWidth="1"/>
    <col min="541" max="541" width="12.6328125" customWidth="1"/>
    <col min="542" max="542" width="10.08984375" customWidth="1"/>
    <col min="543" max="543" width="12.36328125" bestFit="1" customWidth="1"/>
    <col min="769" max="769" width="1.08984375" customWidth="1"/>
    <col min="770" max="770" width="4" customWidth="1"/>
    <col min="771" max="771" width="4.08984375" customWidth="1"/>
    <col min="772" max="772" width="9.36328125" customWidth="1"/>
    <col min="773" max="773" width="16.453125" customWidth="1"/>
    <col min="774" max="774" width="158.6328125" customWidth="1"/>
    <col min="775" max="778" width="0" hidden="1" customWidth="1"/>
    <col min="779" max="779" width="14.6328125" customWidth="1"/>
    <col min="780" max="780" width="16" customWidth="1"/>
    <col min="781" max="781" width="15.08984375" customWidth="1"/>
    <col min="782" max="782" width="15.453125" customWidth="1"/>
    <col min="783" max="783" width="14.90625" customWidth="1"/>
    <col min="784" max="784" width="16" customWidth="1"/>
    <col min="785" max="785" width="14" customWidth="1"/>
    <col min="786" max="786" width="16.54296875" customWidth="1"/>
    <col min="787" max="787" width="1.453125" customWidth="1"/>
    <col min="788" max="788" width="12.54296875" bestFit="1" customWidth="1"/>
    <col min="789" max="789" width="12.08984375" customWidth="1"/>
    <col min="790" max="791" width="3.36328125" bestFit="1" customWidth="1"/>
    <col min="792" max="792" width="12.6328125" customWidth="1"/>
    <col min="793" max="793" width="10.08984375" customWidth="1"/>
    <col min="794" max="794" width="10.08984375" bestFit="1" customWidth="1"/>
    <col min="795" max="795" width="13" customWidth="1"/>
    <col min="796" max="796" width="5.6328125" bestFit="1" customWidth="1"/>
    <col min="797" max="797" width="12.6328125" customWidth="1"/>
    <col min="798" max="798" width="10.08984375" customWidth="1"/>
    <col min="799" max="799" width="12.36328125" bestFit="1" customWidth="1"/>
    <col min="1025" max="1025" width="1.08984375" customWidth="1"/>
    <col min="1026" max="1026" width="4" customWidth="1"/>
    <col min="1027" max="1027" width="4.08984375" customWidth="1"/>
    <col min="1028" max="1028" width="9.36328125" customWidth="1"/>
    <col min="1029" max="1029" width="16.453125" customWidth="1"/>
    <col min="1030" max="1030" width="158.6328125" customWidth="1"/>
    <col min="1031" max="1034" width="0" hidden="1" customWidth="1"/>
    <col min="1035" max="1035" width="14.6328125" customWidth="1"/>
    <col min="1036" max="1036" width="16" customWidth="1"/>
    <col min="1037" max="1037" width="15.08984375" customWidth="1"/>
    <col min="1038" max="1038" width="15.453125" customWidth="1"/>
    <col min="1039" max="1039" width="14.90625" customWidth="1"/>
    <col min="1040" max="1040" width="16" customWidth="1"/>
    <col min="1041" max="1041" width="14" customWidth="1"/>
    <col min="1042" max="1042" width="16.54296875" customWidth="1"/>
    <col min="1043" max="1043" width="1.453125" customWidth="1"/>
    <col min="1044" max="1044" width="12.54296875" bestFit="1" customWidth="1"/>
    <col min="1045" max="1045" width="12.08984375" customWidth="1"/>
    <col min="1046" max="1047" width="3.36328125" bestFit="1" customWidth="1"/>
    <col min="1048" max="1048" width="12.6328125" customWidth="1"/>
    <col min="1049" max="1049" width="10.08984375" customWidth="1"/>
    <col min="1050" max="1050" width="10.08984375" bestFit="1" customWidth="1"/>
    <col min="1051" max="1051" width="13" customWidth="1"/>
    <col min="1052" max="1052" width="5.6328125" bestFit="1" customWidth="1"/>
    <col min="1053" max="1053" width="12.6328125" customWidth="1"/>
    <col min="1054" max="1054" width="10.08984375" customWidth="1"/>
    <col min="1055" max="1055" width="12.36328125" bestFit="1" customWidth="1"/>
    <col min="1281" max="1281" width="1.08984375" customWidth="1"/>
    <col min="1282" max="1282" width="4" customWidth="1"/>
    <col min="1283" max="1283" width="4.08984375" customWidth="1"/>
    <col min="1284" max="1284" width="9.36328125" customWidth="1"/>
    <col min="1285" max="1285" width="16.453125" customWidth="1"/>
    <col min="1286" max="1286" width="158.6328125" customWidth="1"/>
    <col min="1287" max="1290" width="0" hidden="1" customWidth="1"/>
    <col min="1291" max="1291" width="14.6328125" customWidth="1"/>
    <col min="1292" max="1292" width="16" customWidth="1"/>
    <col min="1293" max="1293" width="15.08984375" customWidth="1"/>
    <col min="1294" max="1294" width="15.453125" customWidth="1"/>
    <col min="1295" max="1295" width="14.90625" customWidth="1"/>
    <col min="1296" max="1296" width="16" customWidth="1"/>
    <col min="1297" max="1297" width="14" customWidth="1"/>
    <col min="1298" max="1298" width="16.54296875" customWidth="1"/>
    <col min="1299" max="1299" width="1.453125" customWidth="1"/>
    <col min="1300" max="1300" width="12.54296875" bestFit="1" customWidth="1"/>
    <col min="1301" max="1301" width="12.08984375" customWidth="1"/>
    <col min="1302" max="1303" width="3.36328125" bestFit="1" customWidth="1"/>
    <col min="1304" max="1304" width="12.6328125" customWidth="1"/>
    <col min="1305" max="1305" width="10.08984375" customWidth="1"/>
    <col min="1306" max="1306" width="10.08984375" bestFit="1" customWidth="1"/>
    <col min="1307" max="1307" width="13" customWidth="1"/>
    <col min="1308" max="1308" width="5.6328125" bestFit="1" customWidth="1"/>
    <col min="1309" max="1309" width="12.6328125" customWidth="1"/>
    <col min="1310" max="1310" width="10.08984375" customWidth="1"/>
    <col min="1311" max="1311" width="12.36328125" bestFit="1" customWidth="1"/>
    <col min="1537" max="1537" width="1.08984375" customWidth="1"/>
    <col min="1538" max="1538" width="4" customWidth="1"/>
    <col min="1539" max="1539" width="4.08984375" customWidth="1"/>
    <col min="1540" max="1540" width="9.36328125" customWidth="1"/>
    <col min="1541" max="1541" width="16.453125" customWidth="1"/>
    <col min="1542" max="1542" width="158.6328125" customWidth="1"/>
    <col min="1543" max="1546" width="0" hidden="1" customWidth="1"/>
    <col min="1547" max="1547" width="14.6328125" customWidth="1"/>
    <col min="1548" max="1548" width="16" customWidth="1"/>
    <col min="1549" max="1549" width="15.08984375" customWidth="1"/>
    <col min="1550" max="1550" width="15.453125" customWidth="1"/>
    <col min="1551" max="1551" width="14.90625" customWidth="1"/>
    <col min="1552" max="1552" width="16" customWidth="1"/>
    <col min="1553" max="1553" width="14" customWidth="1"/>
    <col min="1554" max="1554" width="16.54296875" customWidth="1"/>
    <col min="1555" max="1555" width="1.453125" customWidth="1"/>
    <col min="1556" max="1556" width="12.54296875" bestFit="1" customWidth="1"/>
    <col min="1557" max="1557" width="12.08984375" customWidth="1"/>
    <col min="1558" max="1559" width="3.36328125" bestFit="1" customWidth="1"/>
    <col min="1560" max="1560" width="12.6328125" customWidth="1"/>
    <col min="1561" max="1561" width="10.08984375" customWidth="1"/>
    <col min="1562" max="1562" width="10.08984375" bestFit="1" customWidth="1"/>
    <col min="1563" max="1563" width="13" customWidth="1"/>
    <col min="1564" max="1564" width="5.6328125" bestFit="1" customWidth="1"/>
    <col min="1565" max="1565" width="12.6328125" customWidth="1"/>
    <col min="1566" max="1566" width="10.08984375" customWidth="1"/>
    <col min="1567" max="1567" width="12.36328125" bestFit="1" customWidth="1"/>
    <col min="1793" max="1793" width="1.08984375" customWidth="1"/>
    <col min="1794" max="1794" width="4" customWidth="1"/>
    <col min="1795" max="1795" width="4.08984375" customWidth="1"/>
    <col min="1796" max="1796" width="9.36328125" customWidth="1"/>
    <col min="1797" max="1797" width="16.453125" customWidth="1"/>
    <col min="1798" max="1798" width="158.6328125" customWidth="1"/>
    <col min="1799" max="1802" width="0" hidden="1" customWidth="1"/>
    <col min="1803" max="1803" width="14.6328125" customWidth="1"/>
    <col min="1804" max="1804" width="16" customWidth="1"/>
    <col min="1805" max="1805" width="15.08984375" customWidth="1"/>
    <col min="1806" max="1806" width="15.453125" customWidth="1"/>
    <col min="1807" max="1807" width="14.90625" customWidth="1"/>
    <col min="1808" max="1808" width="16" customWidth="1"/>
    <col min="1809" max="1809" width="14" customWidth="1"/>
    <col min="1810" max="1810" width="16.54296875" customWidth="1"/>
    <col min="1811" max="1811" width="1.453125" customWidth="1"/>
    <col min="1812" max="1812" width="12.54296875" bestFit="1" customWidth="1"/>
    <col min="1813" max="1813" width="12.08984375" customWidth="1"/>
    <col min="1814" max="1815" width="3.36328125" bestFit="1" customWidth="1"/>
    <col min="1816" max="1816" width="12.6328125" customWidth="1"/>
    <col min="1817" max="1817" width="10.08984375" customWidth="1"/>
    <col min="1818" max="1818" width="10.08984375" bestFit="1" customWidth="1"/>
    <col min="1819" max="1819" width="13" customWidth="1"/>
    <col min="1820" max="1820" width="5.6328125" bestFit="1" customWidth="1"/>
    <col min="1821" max="1821" width="12.6328125" customWidth="1"/>
    <col min="1822" max="1822" width="10.08984375" customWidth="1"/>
    <col min="1823" max="1823" width="12.36328125" bestFit="1" customWidth="1"/>
    <col min="2049" max="2049" width="1.08984375" customWidth="1"/>
    <col min="2050" max="2050" width="4" customWidth="1"/>
    <col min="2051" max="2051" width="4.08984375" customWidth="1"/>
    <col min="2052" max="2052" width="9.36328125" customWidth="1"/>
    <col min="2053" max="2053" width="16.453125" customWidth="1"/>
    <col min="2054" max="2054" width="158.6328125" customWidth="1"/>
    <col min="2055" max="2058" width="0" hidden="1" customWidth="1"/>
    <col min="2059" max="2059" width="14.6328125" customWidth="1"/>
    <col min="2060" max="2060" width="16" customWidth="1"/>
    <col min="2061" max="2061" width="15.08984375" customWidth="1"/>
    <col min="2062" max="2062" width="15.453125" customWidth="1"/>
    <col min="2063" max="2063" width="14.90625" customWidth="1"/>
    <col min="2064" max="2064" width="16" customWidth="1"/>
    <col min="2065" max="2065" width="14" customWidth="1"/>
    <col min="2066" max="2066" width="16.54296875" customWidth="1"/>
    <col min="2067" max="2067" width="1.453125" customWidth="1"/>
    <col min="2068" max="2068" width="12.54296875" bestFit="1" customWidth="1"/>
    <col min="2069" max="2069" width="12.08984375" customWidth="1"/>
    <col min="2070" max="2071" width="3.36328125" bestFit="1" customWidth="1"/>
    <col min="2072" max="2072" width="12.6328125" customWidth="1"/>
    <col min="2073" max="2073" width="10.08984375" customWidth="1"/>
    <col min="2074" max="2074" width="10.08984375" bestFit="1" customWidth="1"/>
    <col min="2075" max="2075" width="13" customWidth="1"/>
    <col min="2076" max="2076" width="5.6328125" bestFit="1" customWidth="1"/>
    <col min="2077" max="2077" width="12.6328125" customWidth="1"/>
    <col min="2078" max="2078" width="10.08984375" customWidth="1"/>
    <col min="2079" max="2079" width="12.36328125" bestFit="1" customWidth="1"/>
    <col min="2305" max="2305" width="1.08984375" customWidth="1"/>
    <col min="2306" max="2306" width="4" customWidth="1"/>
    <col min="2307" max="2307" width="4.08984375" customWidth="1"/>
    <col min="2308" max="2308" width="9.36328125" customWidth="1"/>
    <col min="2309" max="2309" width="16.453125" customWidth="1"/>
    <col min="2310" max="2310" width="158.6328125" customWidth="1"/>
    <col min="2311" max="2314" width="0" hidden="1" customWidth="1"/>
    <col min="2315" max="2315" width="14.6328125" customWidth="1"/>
    <col min="2316" max="2316" width="16" customWidth="1"/>
    <col min="2317" max="2317" width="15.08984375" customWidth="1"/>
    <col min="2318" max="2318" width="15.453125" customWidth="1"/>
    <col min="2319" max="2319" width="14.90625" customWidth="1"/>
    <col min="2320" max="2320" width="16" customWidth="1"/>
    <col min="2321" max="2321" width="14" customWidth="1"/>
    <col min="2322" max="2322" width="16.54296875" customWidth="1"/>
    <col min="2323" max="2323" width="1.453125" customWidth="1"/>
    <col min="2324" max="2324" width="12.54296875" bestFit="1" customWidth="1"/>
    <col min="2325" max="2325" width="12.08984375" customWidth="1"/>
    <col min="2326" max="2327" width="3.36328125" bestFit="1" customWidth="1"/>
    <col min="2328" max="2328" width="12.6328125" customWidth="1"/>
    <col min="2329" max="2329" width="10.08984375" customWidth="1"/>
    <col min="2330" max="2330" width="10.08984375" bestFit="1" customWidth="1"/>
    <col min="2331" max="2331" width="13" customWidth="1"/>
    <col min="2332" max="2332" width="5.6328125" bestFit="1" customWidth="1"/>
    <col min="2333" max="2333" width="12.6328125" customWidth="1"/>
    <col min="2334" max="2334" width="10.08984375" customWidth="1"/>
    <col min="2335" max="2335" width="12.36328125" bestFit="1" customWidth="1"/>
    <col min="2561" max="2561" width="1.08984375" customWidth="1"/>
    <col min="2562" max="2562" width="4" customWidth="1"/>
    <col min="2563" max="2563" width="4.08984375" customWidth="1"/>
    <col min="2564" max="2564" width="9.36328125" customWidth="1"/>
    <col min="2565" max="2565" width="16.453125" customWidth="1"/>
    <col min="2566" max="2566" width="158.6328125" customWidth="1"/>
    <col min="2567" max="2570" width="0" hidden="1" customWidth="1"/>
    <col min="2571" max="2571" width="14.6328125" customWidth="1"/>
    <col min="2572" max="2572" width="16" customWidth="1"/>
    <col min="2573" max="2573" width="15.08984375" customWidth="1"/>
    <col min="2574" max="2574" width="15.453125" customWidth="1"/>
    <col min="2575" max="2575" width="14.90625" customWidth="1"/>
    <col min="2576" max="2576" width="16" customWidth="1"/>
    <col min="2577" max="2577" width="14" customWidth="1"/>
    <col min="2578" max="2578" width="16.54296875" customWidth="1"/>
    <col min="2579" max="2579" width="1.453125" customWidth="1"/>
    <col min="2580" max="2580" width="12.54296875" bestFit="1" customWidth="1"/>
    <col min="2581" max="2581" width="12.08984375" customWidth="1"/>
    <col min="2582" max="2583" width="3.36328125" bestFit="1" customWidth="1"/>
    <col min="2584" max="2584" width="12.6328125" customWidth="1"/>
    <col min="2585" max="2585" width="10.08984375" customWidth="1"/>
    <col min="2586" max="2586" width="10.08984375" bestFit="1" customWidth="1"/>
    <col min="2587" max="2587" width="13" customWidth="1"/>
    <col min="2588" max="2588" width="5.6328125" bestFit="1" customWidth="1"/>
    <col min="2589" max="2589" width="12.6328125" customWidth="1"/>
    <col min="2590" max="2590" width="10.08984375" customWidth="1"/>
    <col min="2591" max="2591" width="12.36328125" bestFit="1" customWidth="1"/>
    <col min="2817" max="2817" width="1.08984375" customWidth="1"/>
    <col min="2818" max="2818" width="4" customWidth="1"/>
    <col min="2819" max="2819" width="4.08984375" customWidth="1"/>
    <col min="2820" max="2820" width="9.36328125" customWidth="1"/>
    <col min="2821" max="2821" width="16.453125" customWidth="1"/>
    <col min="2822" max="2822" width="158.6328125" customWidth="1"/>
    <col min="2823" max="2826" width="0" hidden="1" customWidth="1"/>
    <col min="2827" max="2827" width="14.6328125" customWidth="1"/>
    <col min="2828" max="2828" width="16" customWidth="1"/>
    <col min="2829" max="2829" width="15.08984375" customWidth="1"/>
    <col min="2830" max="2830" width="15.453125" customWidth="1"/>
    <col min="2831" max="2831" width="14.90625" customWidth="1"/>
    <col min="2832" max="2832" width="16" customWidth="1"/>
    <col min="2833" max="2833" width="14" customWidth="1"/>
    <col min="2834" max="2834" width="16.54296875" customWidth="1"/>
    <col min="2835" max="2835" width="1.453125" customWidth="1"/>
    <col min="2836" max="2836" width="12.54296875" bestFit="1" customWidth="1"/>
    <col min="2837" max="2837" width="12.08984375" customWidth="1"/>
    <col min="2838" max="2839" width="3.36328125" bestFit="1" customWidth="1"/>
    <col min="2840" max="2840" width="12.6328125" customWidth="1"/>
    <col min="2841" max="2841" width="10.08984375" customWidth="1"/>
    <col min="2842" max="2842" width="10.08984375" bestFit="1" customWidth="1"/>
    <col min="2843" max="2843" width="13" customWidth="1"/>
    <col min="2844" max="2844" width="5.6328125" bestFit="1" customWidth="1"/>
    <col min="2845" max="2845" width="12.6328125" customWidth="1"/>
    <col min="2846" max="2846" width="10.08984375" customWidth="1"/>
    <col min="2847" max="2847" width="12.36328125" bestFit="1" customWidth="1"/>
    <col min="3073" max="3073" width="1.08984375" customWidth="1"/>
    <col min="3074" max="3074" width="4" customWidth="1"/>
    <col min="3075" max="3075" width="4.08984375" customWidth="1"/>
    <col min="3076" max="3076" width="9.36328125" customWidth="1"/>
    <col min="3077" max="3077" width="16.453125" customWidth="1"/>
    <col min="3078" max="3078" width="158.6328125" customWidth="1"/>
    <col min="3079" max="3082" width="0" hidden="1" customWidth="1"/>
    <col min="3083" max="3083" width="14.6328125" customWidth="1"/>
    <col min="3084" max="3084" width="16" customWidth="1"/>
    <col min="3085" max="3085" width="15.08984375" customWidth="1"/>
    <col min="3086" max="3086" width="15.453125" customWidth="1"/>
    <col min="3087" max="3087" width="14.90625" customWidth="1"/>
    <col min="3088" max="3088" width="16" customWidth="1"/>
    <col min="3089" max="3089" width="14" customWidth="1"/>
    <col min="3090" max="3090" width="16.54296875" customWidth="1"/>
    <col min="3091" max="3091" width="1.453125" customWidth="1"/>
    <col min="3092" max="3092" width="12.54296875" bestFit="1" customWidth="1"/>
    <col min="3093" max="3093" width="12.08984375" customWidth="1"/>
    <col min="3094" max="3095" width="3.36328125" bestFit="1" customWidth="1"/>
    <col min="3096" max="3096" width="12.6328125" customWidth="1"/>
    <col min="3097" max="3097" width="10.08984375" customWidth="1"/>
    <col min="3098" max="3098" width="10.08984375" bestFit="1" customWidth="1"/>
    <col min="3099" max="3099" width="13" customWidth="1"/>
    <col min="3100" max="3100" width="5.6328125" bestFit="1" customWidth="1"/>
    <col min="3101" max="3101" width="12.6328125" customWidth="1"/>
    <col min="3102" max="3102" width="10.08984375" customWidth="1"/>
    <col min="3103" max="3103" width="12.36328125" bestFit="1" customWidth="1"/>
    <col min="3329" max="3329" width="1.08984375" customWidth="1"/>
    <col min="3330" max="3330" width="4" customWidth="1"/>
    <col min="3331" max="3331" width="4.08984375" customWidth="1"/>
    <col min="3332" max="3332" width="9.36328125" customWidth="1"/>
    <col min="3333" max="3333" width="16.453125" customWidth="1"/>
    <col min="3334" max="3334" width="158.6328125" customWidth="1"/>
    <col min="3335" max="3338" width="0" hidden="1" customWidth="1"/>
    <col min="3339" max="3339" width="14.6328125" customWidth="1"/>
    <col min="3340" max="3340" width="16" customWidth="1"/>
    <col min="3341" max="3341" width="15.08984375" customWidth="1"/>
    <col min="3342" max="3342" width="15.453125" customWidth="1"/>
    <col min="3343" max="3343" width="14.90625" customWidth="1"/>
    <col min="3344" max="3344" width="16" customWidth="1"/>
    <col min="3345" max="3345" width="14" customWidth="1"/>
    <col min="3346" max="3346" width="16.54296875" customWidth="1"/>
    <col min="3347" max="3347" width="1.453125" customWidth="1"/>
    <col min="3348" max="3348" width="12.54296875" bestFit="1" customWidth="1"/>
    <col min="3349" max="3349" width="12.08984375" customWidth="1"/>
    <col min="3350" max="3351" width="3.36328125" bestFit="1" customWidth="1"/>
    <col min="3352" max="3352" width="12.6328125" customWidth="1"/>
    <col min="3353" max="3353" width="10.08984375" customWidth="1"/>
    <col min="3354" max="3354" width="10.08984375" bestFit="1" customWidth="1"/>
    <col min="3355" max="3355" width="13" customWidth="1"/>
    <col min="3356" max="3356" width="5.6328125" bestFit="1" customWidth="1"/>
    <col min="3357" max="3357" width="12.6328125" customWidth="1"/>
    <col min="3358" max="3358" width="10.08984375" customWidth="1"/>
    <col min="3359" max="3359" width="12.36328125" bestFit="1" customWidth="1"/>
    <col min="3585" max="3585" width="1.08984375" customWidth="1"/>
    <col min="3586" max="3586" width="4" customWidth="1"/>
    <col min="3587" max="3587" width="4.08984375" customWidth="1"/>
    <col min="3588" max="3588" width="9.36328125" customWidth="1"/>
    <col min="3589" max="3589" width="16.453125" customWidth="1"/>
    <col min="3590" max="3590" width="158.6328125" customWidth="1"/>
    <col min="3591" max="3594" width="0" hidden="1" customWidth="1"/>
    <col min="3595" max="3595" width="14.6328125" customWidth="1"/>
    <col min="3596" max="3596" width="16" customWidth="1"/>
    <col min="3597" max="3597" width="15.08984375" customWidth="1"/>
    <col min="3598" max="3598" width="15.453125" customWidth="1"/>
    <col min="3599" max="3599" width="14.90625" customWidth="1"/>
    <col min="3600" max="3600" width="16" customWidth="1"/>
    <col min="3601" max="3601" width="14" customWidth="1"/>
    <col min="3602" max="3602" width="16.54296875" customWidth="1"/>
    <col min="3603" max="3603" width="1.453125" customWidth="1"/>
    <col min="3604" max="3604" width="12.54296875" bestFit="1" customWidth="1"/>
    <col min="3605" max="3605" width="12.08984375" customWidth="1"/>
    <col min="3606" max="3607" width="3.36328125" bestFit="1" customWidth="1"/>
    <col min="3608" max="3608" width="12.6328125" customWidth="1"/>
    <col min="3609" max="3609" width="10.08984375" customWidth="1"/>
    <col min="3610" max="3610" width="10.08984375" bestFit="1" customWidth="1"/>
    <col min="3611" max="3611" width="13" customWidth="1"/>
    <col min="3612" max="3612" width="5.6328125" bestFit="1" customWidth="1"/>
    <col min="3613" max="3613" width="12.6328125" customWidth="1"/>
    <col min="3614" max="3614" width="10.08984375" customWidth="1"/>
    <col min="3615" max="3615" width="12.36328125" bestFit="1" customWidth="1"/>
    <col min="3841" max="3841" width="1.08984375" customWidth="1"/>
    <col min="3842" max="3842" width="4" customWidth="1"/>
    <col min="3843" max="3843" width="4.08984375" customWidth="1"/>
    <col min="3844" max="3844" width="9.36328125" customWidth="1"/>
    <col min="3845" max="3845" width="16.453125" customWidth="1"/>
    <col min="3846" max="3846" width="158.6328125" customWidth="1"/>
    <col min="3847" max="3850" width="0" hidden="1" customWidth="1"/>
    <col min="3851" max="3851" width="14.6328125" customWidth="1"/>
    <col min="3852" max="3852" width="16" customWidth="1"/>
    <col min="3853" max="3853" width="15.08984375" customWidth="1"/>
    <col min="3854" max="3854" width="15.453125" customWidth="1"/>
    <col min="3855" max="3855" width="14.90625" customWidth="1"/>
    <col min="3856" max="3856" width="16" customWidth="1"/>
    <col min="3857" max="3857" width="14" customWidth="1"/>
    <col min="3858" max="3858" width="16.54296875" customWidth="1"/>
    <col min="3859" max="3859" width="1.453125" customWidth="1"/>
    <col min="3860" max="3860" width="12.54296875" bestFit="1" customWidth="1"/>
    <col min="3861" max="3861" width="12.08984375" customWidth="1"/>
    <col min="3862" max="3863" width="3.36328125" bestFit="1" customWidth="1"/>
    <col min="3864" max="3864" width="12.6328125" customWidth="1"/>
    <col min="3865" max="3865" width="10.08984375" customWidth="1"/>
    <col min="3866" max="3866" width="10.08984375" bestFit="1" customWidth="1"/>
    <col min="3867" max="3867" width="13" customWidth="1"/>
    <col min="3868" max="3868" width="5.6328125" bestFit="1" customWidth="1"/>
    <col min="3869" max="3869" width="12.6328125" customWidth="1"/>
    <col min="3870" max="3870" width="10.08984375" customWidth="1"/>
    <col min="3871" max="3871" width="12.36328125" bestFit="1" customWidth="1"/>
    <col min="4097" max="4097" width="1.08984375" customWidth="1"/>
    <col min="4098" max="4098" width="4" customWidth="1"/>
    <col min="4099" max="4099" width="4.08984375" customWidth="1"/>
    <col min="4100" max="4100" width="9.36328125" customWidth="1"/>
    <col min="4101" max="4101" width="16.453125" customWidth="1"/>
    <col min="4102" max="4102" width="158.6328125" customWidth="1"/>
    <col min="4103" max="4106" width="0" hidden="1" customWidth="1"/>
    <col min="4107" max="4107" width="14.6328125" customWidth="1"/>
    <col min="4108" max="4108" width="16" customWidth="1"/>
    <col min="4109" max="4109" width="15.08984375" customWidth="1"/>
    <col min="4110" max="4110" width="15.453125" customWidth="1"/>
    <col min="4111" max="4111" width="14.90625" customWidth="1"/>
    <col min="4112" max="4112" width="16" customWidth="1"/>
    <col min="4113" max="4113" width="14" customWidth="1"/>
    <col min="4114" max="4114" width="16.54296875" customWidth="1"/>
    <col min="4115" max="4115" width="1.453125" customWidth="1"/>
    <col min="4116" max="4116" width="12.54296875" bestFit="1" customWidth="1"/>
    <col min="4117" max="4117" width="12.08984375" customWidth="1"/>
    <col min="4118" max="4119" width="3.36328125" bestFit="1" customWidth="1"/>
    <col min="4120" max="4120" width="12.6328125" customWidth="1"/>
    <col min="4121" max="4121" width="10.08984375" customWidth="1"/>
    <col min="4122" max="4122" width="10.08984375" bestFit="1" customWidth="1"/>
    <col min="4123" max="4123" width="13" customWidth="1"/>
    <col min="4124" max="4124" width="5.6328125" bestFit="1" customWidth="1"/>
    <col min="4125" max="4125" width="12.6328125" customWidth="1"/>
    <col min="4126" max="4126" width="10.08984375" customWidth="1"/>
    <col min="4127" max="4127" width="12.36328125" bestFit="1" customWidth="1"/>
    <col min="4353" max="4353" width="1.08984375" customWidth="1"/>
    <col min="4354" max="4354" width="4" customWidth="1"/>
    <col min="4355" max="4355" width="4.08984375" customWidth="1"/>
    <col min="4356" max="4356" width="9.36328125" customWidth="1"/>
    <col min="4357" max="4357" width="16.453125" customWidth="1"/>
    <col min="4358" max="4358" width="158.6328125" customWidth="1"/>
    <col min="4359" max="4362" width="0" hidden="1" customWidth="1"/>
    <col min="4363" max="4363" width="14.6328125" customWidth="1"/>
    <col min="4364" max="4364" width="16" customWidth="1"/>
    <col min="4365" max="4365" width="15.08984375" customWidth="1"/>
    <col min="4366" max="4366" width="15.453125" customWidth="1"/>
    <col min="4367" max="4367" width="14.90625" customWidth="1"/>
    <col min="4368" max="4368" width="16" customWidth="1"/>
    <col min="4369" max="4369" width="14" customWidth="1"/>
    <col min="4370" max="4370" width="16.54296875" customWidth="1"/>
    <col min="4371" max="4371" width="1.453125" customWidth="1"/>
    <col min="4372" max="4372" width="12.54296875" bestFit="1" customWidth="1"/>
    <col min="4373" max="4373" width="12.08984375" customWidth="1"/>
    <col min="4374" max="4375" width="3.36328125" bestFit="1" customWidth="1"/>
    <col min="4376" max="4376" width="12.6328125" customWidth="1"/>
    <col min="4377" max="4377" width="10.08984375" customWidth="1"/>
    <col min="4378" max="4378" width="10.08984375" bestFit="1" customWidth="1"/>
    <col min="4379" max="4379" width="13" customWidth="1"/>
    <col min="4380" max="4380" width="5.6328125" bestFit="1" customWidth="1"/>
    <col min="4381" max="4381" width="12.6328125" customWidth="1"/>
    <col min="4382" max="4382" width="10.08984375" customWidth="1"/>
    <col min="4383" max="4383" width="12.36328125" bestFit="1" customWidth="1"/>
    <col min="4609" max="4609" width="1.08984375" customWidth="1"/>
    <col min="4610" max="4610" width="4" customWidth="1"/>
    <col min="4611" max="4611" width="4.08984375" customWidth="1"/>
    <col min="4612" max="4612" width="9.36328125" customWidth="1"/>
    <col min="4613" max="4613" width="16.453125" customWidth="1"/>
    <col min="4614" max="4614" width="158.6328125" customWidth="1"/>
    <col min="4615" max="4618" width="0" hidden="1" customWidth="1"/>
    <col min="4619" max="4619" width="14.6328125" customWidth="1"/>
    <col min="4620" max="4620" width="16" customWidth="1"/>
    <col min="4621" max="4621" width="15.08984375" customWidth="1"/>
    <col min="4622" max="4622" width="15.453125" customWidth="1"/>
    <col min="4623" max="4623" width="14.90625" customWidth="1"/>
    <col min="4624" max="4624" width="16" customWidth="1"/>
    <col min="4625" max="4625" width="14" customWidth="1"/>
    <col min="4626" max="4626" width="16.54296875" customWidth="1"/>
    <col min="4627" max="4627" width="1.453125" customWidth="1"/>
    <col min="4628" max="4628" width="12.54296875" bestFit="1" customWidth="1"/>
    <col min="4629" max="4629" width="12.08984375" customWidth="1"/>
    <col min="4630" max="4631" width="3.36328125" bestFit="1" customWidth="1"/>
    <col min="4632" max="4632" width="12.6328125" customWidth="1"/>
    <col min="4633" max="4633" width="10.08984375" customWidth="1"/>
    <col min="4634" max="4634" width="10.08984375" bestFit="1" customWidth="1"/>
    <col min="4635" max="4635" width="13" customWidth="1"/>
    <col min="4636" max="4636" width="5.6328125" bestFit="1" customWidth="1"/>
    <col min="4637" max="4637" width="12.6328125" customWidth="1"/>
    <col min="4638" max="4638" width="10.08984375" customWidth="1"/>
    <col min="4639" max="4639" width="12.36328125" bestFit="1" customWidth="1"/>
    <col min="4865" max="4865" width="1.08984375" customWidth="1"/>
    <col min="4866" max="4866" width="4" customWidth="1"/>
    <col min="4867" max="4867" width="4.08984375" customWidth="1"/>
    <col min="4868" max="4868" width="9.36328125" customWidth="1"/>
    <col min="4869" max="4869" width="16.453125" customWidth="1"/>
    <col min="4870" max="4870" width="158.6328125" customWidth="1"/>
    <col min="4871" max="4874" width="0" hidden="1" customWidth="1"/>
    <col min="4875" max="4875" width="14.6328125" customWidth="1"/>
    <col min="4876" max="4876" width="16" customWidth="1"/>
    <col min="4877" max="4877" width="15.08984375" customWidth="1"/>
    <col min="4878" max="4878" width="15.453125" customWidth="1"/>
    <col min="4879" max="4879" width="14.90625" customWidth="1"/>
    <col min="4880" max="4880" width="16" customWidth="1"/>
    <col min="4881" max="4881" width="14" customWidth="1"/>
    <col min="4882" max="4882" width="16.54296875" customWidth="1"/>
    <col min="4883" max="4883" width="1.453125" customWidth="1"/>
    <col min="4884" max="4884" width="12.54296875" bestFit="1" customWidth="1"/>
    <col min="4885" max="4885" width="12.08984375" customWidth="1"/>
    <col min="4886" max="4887" width="3.36328125" bestFit="1" customWidth="1"/>
    <col min="4888" max="4888" width="12.6328125" customWidth="1"/>
    <col min="4889" max="4889" width="10.08984375" customWidth="1"/>
    <col min="4890" max="4890" width="10.08984375" bestFit="1" customWidth="1"/>
    <col min="4891" max="4891" width="13" customWidth="1"/>
    <col min="4892" max="4892" width="5.6328125" bestFit="1" customWidth="1"/>
    <col min="4893" max="4893" width="12.6328125" customWidth="1"/>
    <col min="4894" max="4894" width="10.08984375" customWidth="1"/>
    <col min="4895" max="4895" width="12.36328125" bestFit="1" customWidth="1"/>
    <col min="5121" max="5121" width="1.08984375" customWidth="1"/>
    <col min="5122" max="5122" width="4" customWidth="1"/>
    <col min="5123" max="5123" width="4.08984375" customWidth="1"/>
    <col min="5124" max="5124" width="9.36328125" customWidth="1"/>
    <col min="5125" max="5125" width="16.453125" customWidth="1"/>
    <col min="5126" max="5126" width="158.6328125" customWidth="1"/>
    <col min="5127" max="5130" width="0" hidden="1" customWidth="1"/>
    <col min="5131" max="5131" width="14.6328125" customWidth="1"/>
    <col min="5132" max="5132" width="16" customWidth="1"/>
    <col min="5133" max="5133" width="15.08984375" customWidth="1"/>
    <col min="5134" max="5134" width="15.453125" customWidth="1"/>
    <col min="5135" max="5135" width="14.90625" customWidth="1"/>
    <col min="5136" max="5136" width="16" customWidth="1"/>
    <col min="5137" max="5137" width="14" customWidth="1"/>
    <col min="5138" max="5138" width="16.54296875" customWidth="1"/>
    <col min="5139" max="5139" width="1.453125" customWidth="1"/>
    <col min="5140" max="5140" width="12.54296875" bestFit="1" customWidth="1"/>
    <col min="5141" max="5141" width="12.08984375" customWidth="1"/>
    <col min="5142" max="5143" width="3.36328125" bestFit="1" customWidth="1"/>
    <col min="5144" max="5144" width="12.6328125" customWidth="1"/>
    <col min="5145" max="5145" width="10.08984375" customWidth="1"/>
    <col min="5146" max="5146" width="10.08984375" bestFit="1" customWidth="1"/>
    <col min="5147" max="5147" width="13" customWidth="1"/>
    <col min="5148" max="5148" width="5.6328125" bestFit="1" customWidth="1"/>
    <col min="5149" max="5149" width="12.6328125" customWidth="1"/>
    <col min="5150" max="5150" width="10.08984375" customWidth="1"/>
    <col min="5151" max="5151" width="12.36328125" bestFit="1" customWidth="1"/>
    <col min="5377" max="5377" width="1.08984375" customWidth="1"/>
    <col min="5378" max="5378" width="4" customWidth="1"/>
    <col min="5379" max="5379" width="4.08984375" customWidth="1"/>
    <col min="5380" max="5380" width="9.36328125" customWidth="1"/>
    <col min="5381" max="5381" width="16.453125" customWidth="1"/>
    <col min="5382" max="5382" width="158.6328125" customWidth="1"/>
    <col min="5383" max="5386" width="0" hidden="1" customWidth="1"/>
    <col min="5387" max="5387" width="14.6328125" customWidth="1"/>
    <col min="5388" max="5388" width="16" customWidth="1"/>
    <col min="5389" max="5389" width="15.08984375" customWidth="1"/>
    <col min="5390" max="5390" width="15.453125" customWidth="1"/>
    <col min="5391" max="5391" width="14.90625" customWidth="1"/>
    <col min="5392" max="5392" width="16" customWidth="1"/>
    <col min="5393" max="5393" width="14" customWidth="1"/>
    <col min="5394" max="5394" width="16.54296875" customWidth="1"/>
    <col min="5395" max="5395" width="1.453125" customWidth="1"/>
    <col min="5396" max="5396" width="12.54296875" bestFit="1" customWidth="1"/>
    <col min="5397" max="5397" width="12.08984375" customWidth="1"/>
    <col min="5398" max="5399" width="3.36328125" bestFit="1" customWidth="1"/>
    <col min="5400" max="5400" width="12.6328125" customWidth="1"/>
    <col min="5401" max="5401" width="10.08984375" customWidth="1"/>
    <col min="5402" max="5402" width="10.08984375" bestFit="1" customWidth="1"/>
    <col min="5403" max="5403" width="13" customWidth="1"/>
    <col min="5404" max="5404" width="5.6328125" bestFit="1" customWidth="1"/>
    <col min="5405" max="5405" width="12.6328125" customWidth="1"/>
    <col min="5406" max="5406" width="10.08984375" customWidth="1"/>
    <col min="5407" max="5407" width="12.36328125" bestFit="1" customWidth="1"/>
    <col min="5633" max="5633" width="1.08984375" customWidth="1"/>
    <col min="5634" max="5634" width="4" customWidth="1"/>
    <col min="5635" max="5635" width="4.08984375" customWidth="1"/>
    <col min="5636" max="5636" width="9.36328125" customWidth="1"/>
    <col min="5637" max="5637" width="16.453125" customWidth="1"/>
    <col min="5638" max="5638" width="158.6328125" customWidth="1"/>
    <col min="5639" max="5642" width="0" hidden="1" customWidth="1"/>
    <col min="5643" max="5643" width="14.6328125" customWidth="1"/>
    <col min="5644" max="5644" width="16" customWidth="1"/>
    <col min="5645" max="5645" width="15.08984375" customWidth="1"/>
    <col min="5646" max="5646" width="15.453125" customWidth="1"/>
    <col min="5647" max="5647" width="14.90625" customWidth="1"/>
    <col min="5648" max="5648" width="16" customWidth="1"/>
    <col min="5649" max="5649" width="14" customWidth="1"/>
    <col min="5650" max="5650" width="16.54296875" customWidth="1"/>
    <col min="5651" max="5651" width="1.453125" customWidth="1"/>
    <col min="5652" max="5652" width="12.54296875" bestFit="1" customWidth="1"/>
    <col min="5653" max="5653" width="12.08984375" customWidth="1"/>
    <col min="5654" max="5655" width="3.36328125" bestFit="1" customWidth="1"/>
    <col min="5656" max="5656" width="12.6328125" customWidth="1"/>
    <col min="5657" max="5657" width="10.08984375" customWidth="1"/>
    <col min="5658" max="5658" width="10.08984375" bestFit="1" customWidth="1"/>
    <col min="5659" max="5659" width="13" customWidth="1"/>
    <col min="5660" max="5660" width="5.6328125" bestFit="1" customWidth="1"/>
    <col min="5661" max="5661" width="12.6328125" customWidth="1"/>
    <col min="5662" max="5662" width="10.08984375" customWidth="1"/>
    <col min="5663" max="5663" width="12.36328125" bestFit="1" customWidth="1"/>
    <col min="5889" max="5889" width="1.08984375" customWidth="1"/>
    <col min="5890" max="5890" width="4" customWidth="1"/>
    <col min="5891" max="5891" width="4.08984375" customWidth="1"/>
    <col min="5892" max="5892" width="9.36328125" customWidth="1"/>
    <col min="5893" max="5893" width="16.453125" customWidth="1"/>
    <col min="5894" max="5894" width="158.6328125" customWidth="1"/>
    <col min="5895" max="5898" width="0" hidden="1" customWidth="1"/>
    <col min="5899" max="5899" width="14.6328125" customWidth="1"/>
    <col min="5900" max="5900" width="16" customWidth="1"/>
    <col min="5901" max="5901" width="15.08984375" customWidth="1"/>
    <col min="5902" max="5902" width="15.453125" customWidth="1"/>
    <col min="5903" max="5903" width="14.90625" customWidth="1"/>
    <col min="5904" max="5904" width="16" customWidth="1"/>
    <col min="5905" max="5905" width="14" customWidth="1"/>
    <col min="5906" max="5906" width="16.54296875" customWidth="1"/>
    <col min="5907" max="5907" width="1.453125" customWidth="1"/>
    <col min="5908" max="5908" width="12.54296875" bestFit="1" customWidth="1"/>
    <col min="5909" max="5909" width="12.08984375" customWidth="1"/>
    <col min="5910" max="5911" width="3.36328125" bestFit="1" customWidth="1"/>
    <col min="5912" max="5912" width="12.6328125" customWidth="1"/>
    <col min="5913" max="5913" width="10.08984375" customWidth="1"/>
    <col min="5914" max="5914" width="10.08984375" bestFit="1" customWidth="1"/>
    <col min="5915" max="5915" width="13" customWidth="1"/>
    <col min="5916" max="5916" width="5.6328125" bestFit="1" customWidth="1"/>
    <col min="5917" max="5917" width="12.6328125" customWidth="1"/>
    <col min="5918" max="5918" width="10.08984375" customWidth="1"/>
    <col min="5919" max="5919" width="12.36328125" bestFit="1" customWidth="1"/>
    <col min="6145" max="6145" width="1.08984375" customWidth="1"/>
    <col min="6146" max="6146" width="4" customWidth="1"/>
    <col min="6147" max="6147" width="4.08984375" customWidth="1"/>
    <col min="6148" max="6148" width="9.36328125" customWidth="1"/>
    <col min="6149" max="6149" width="16.453125" customWidth="1"/>
    <col min="6150" max="6150" width="158.6328125" customWidth="1"/>
    <col min="6151" max="6154" width="0" hidden="1" customWidth="1"/>
    <col min="6155" max="6155" width="14.6328125" customWidth="1"/>
    <col min="6156" max="6156" width="16" customWidth="1"/>
    <col min="6157" max="6157" width="15.08984375" customWidth="1"/>
    <col min="6158" max="6158" width="15.453125" customWidth="1"/>
    <col min="6159" max="6159" width="14.90625" customWidth="1"/>
    <col min="6160" max="6160" width="16" customWidth="1"/>
    <col min="6161" max="6161" width="14" customWidth="1"/>
    <col min="6162" max="6162" width="16.54296875" customWidth="1"/>
    <col min="6163" max="6163" width="1.453125" customWidth="1"/>
    <col min="6164" max="6164" width="12.54296875" bestFit="1" customWidth="1"/>
    <col min="6165" max="6165" width="12.08984375" customWidth="1"/>
    <col min="6166" max="6167" width="3.36328125" bestFit="1" customWidth="1"/>
    <col min="6168" max="6168" width="12.6328125" customWidth="1"/>
    <col min="6169" max="6169" width="10.08984375" customWidth="1"/>
    <col min="6170" max="6170" width="10.08984375" bestFit="1" customWidth="1"/>
    <col min="6171" max="6171" width="13" customWidth="1"/>
    <col min="6172" max="6172" width="5.6328125" bestFit="1" customWidth="1"/>
    <col min="6173" max="6173" width="12.6328125" customWidth="1"/>
    <col min="6174" max="6174" width="10.08984375" customWidth="1"/>
    <col min="6175" max="6175" width="12.36328125" bestFit="1" customWidth="1"/>
    <col min="6401" max="6401" width="1.08984375" customWidth="1"/>
    <col min="6402" max="6402" width="4" customWidth="1"/>
    <col min="6403" max="6403" width="4.08984375" customWidth="1"/>
    <col min="6404" max="6404" width="9.36328125" customWidth="1"/>
    <col min="6405" max="6405" width="16.453125" customWidth="1"/>
    <col min="6406" max="6406" width="158.6328125" customWidth="1"/>
    <col min="6407" max="6410" width="0" hidden="1" customWidth="1"/>
    <col min="6411" max="6411" width="14.6328125" customWidth="1"/>
    <col min="6412" max="6412" width="16" customWidth="1"/>
    <col min="6413" max="6413" width="15.08984375" customWidth="1"/>
    <col min="6414" max="6414" width="15.453125" customWidth="1"/>
    <col min="6415" max="6415" width="14.90625" customWidth="1"/>
    <col min="6416" max="6416" width="16" customWidth="1"/>
    <col min="6417" max="6417" width="14" customWidth="1"/>
    <col min="6418" max="6418" width="16.54296875" customWidth="1"/>
    <col min="6419" max="6419" width="1.453125" customWidth="1"/>
    <col min="6420" max="6420" width="12.54296875" bestFit="1" customWidth="1"/>
    <col min="6421" max="6421" width="12.08984375" customWidth="1"/>
    <col min="6422" max="6423" width="3.36328125" bestFit="1" customWidth="1"/>
    <col min="6424" max="6424" width="12.6328125" customWidth="1"/>
    <col min="6425" max="6425" width="10.08984375" customWidth="1"/>
    <col min="6426" max="6426" width="10.08984375" bestFit="1" customWidth="1"/>
    <col min="6427" max="6427" width="13" customWidth="1"/>
    <col min="6428" max="6428" width="5.6328125" bestFit="1" customWidth="1"/>
    <col min="6429" max="6429" width="12.6328125" customWidth="1"/>
    <col min="6430" max="6430" width="10.08984375" customWidth="1"/>
    <col min="6431" max="6431" width="12.36328125" bestFit="1" customWidth="1"/>
    <col min="6657" max="6657" width="1.08984375" customWidth="1"/>
    <col min="6658" max="6658" width="4" customWidth="1"/>
    <col min="6659" max="6659" width="4.08984375" customWidth="1"/>
    <col min="6660" max="6660" width="9.36328125" customWidth="1"/>
    <col min="6661" max="6661" width="16.453125" customWidth="1"/>
    <col min="6662" max="6662" width="158.6328125" customWidth="1"/>
    <col min="6663" max="6666" width="0" hidden="1" customWidth="1"/>
    <col min="6667" max="6667" width="14.6328125" customWidth="1"/>
    <col min="6668" max="6668" width="16" customWidth="1"/>
    <col min="6669" max="6669" width="15.08984375" customWidth="1"/>
    <col min="6670" max="6670" width="15.453125" customWidth="1"/>
    <col min="6671" max="6671" width="14.90625" customWidth="1"/>
    <col min="6672" max="6672" width="16" customWidth="1"/>
    <col min="6673" max="6673" width="14" customWidth="1"/>
    <col min="6674" max="6674" width="16.54296875" customWidth="1"/>
    <col min="6675" max="6675" width="1.453125" customWidth="1"/>
    <col min="6676" max="6676" width="12.54296875" bestFit="1" customWidth="1"/>
    <col min="6677" max="6677" width="12.08984375" customWidth="1"/>
    <col min="6678" max="6679" width="3.36328125" bestFit="1" customWidth="1"/>
    <col min="6680" max="6680" width="12.6328125" customWidth="1"/>
    <col min="6681" max="6681" width="10.08984375" customWidth="1"/>
    <col min="6682" max="6682" width="10.08984375" bestFit="1" customWidth="1"/>
    <col min="6683" max="6683" width="13" customWidth="1"/>
    <col min="6684" max="6684" width="5.6328125" bestFit="1" customWidth="1"/>
    <col min="6685" max="6685" width="12.6328125" customWidth="1"/>
    <col min="6686" max="6686" width="10.08984375" customWidth="1"/>
    <col min="6687" max="6687" width="12.36328125" bestFit="1" customWidth="1"/>
    <col min="6913" max="6913" width="1.08984375" customWidth="1"/>
    <col min="6914" max="6914" width="4" customWidth="1"/>
    <col min="6915" max="6915" width="4.08984375" customWidth="1"/>
    <col min="6916" max="6916" width="9.36328125" customWidth="1"/>
    <col min="6917" max="6917" width="16.453125" customWidth="1"/>
    <col min="6918" max="6918" width="158.6328125" customWidth="1"/>
    <col min="6919" max="6922" width="0" hidden="1" customWidth="1"/>
    <col min="6923" max="6923" width="14.6328125" customWidth="1"/>
    <col min="6924" max="6924" width="16" customWidth="1"/>
    <col min="6925" max="6925" width="15.08984375" customWidth="1"/>
    <col min="6926" max="6926" width="15.453125" customWidth="1"/>
    <col min="6927" max="6927" width="14.90625" customWidth="1"/>
    <col min="6928" max="6928" width="16" customWidth="1"/>
    <col min="6929" max="6929" width="14" customWidth="1"/>
    <col min="6930" max="6930" width="16.54296875" customWidth="1"/>
    <col min="6931" max="6931" width="1.453125" customWidth="1"/>
    <col min="6932" max="6932" width="12.54296875" bestFit="1" customWidth="1"/>
    <col min="6933" max="6933" width="12.08984375" customWidth="1"/>
    <col min="6934" max="6935" width="3.36328125" bestFit="1" customWidth="1"/>
    <col min="6936" max="6936" width="12.6328125" customWidth="1"/>
    <col min="6937" max="6937" width="10.08984375" customWidth="1"/>
    <col min="6938" max="6938" width="10.08984375" bestFit="1" customWidth="1"/>
    <col min="6939" max="6939" width="13" customWidth="1"/>
    <col min="6940" max="6940" width="5.6328125" bestFit="1" customWidth="1"/>
    <col min="6941" max="6941" width="12.6328125" customWidth="1"/>
    <col min="6942" max="6942" width="10.08984375" customWidth="1"/>
    <col min="6943" max="6943" width="12.36328125" bestFit="1" customWidth="1"/>
    <col min="7169" max="7169" width="1.08984375" customWidth="1"/>
    <col min="7170" max="7170" width="4" customWidth="1"/>
    <col min="7171" max="7171" width="4.08984375" customWidth="1"/>
    <col min="7172" max="7172" width="9.36328125" customWidth="1"/>
    <col min="7173" max="7173" width="16.453125" customWidth="1"/>
    <col min="7174" max="7174" width="158.6328125" customWidth="1"/>
    <col min="7175" max="7178" width="0" hidden="1" customWidth="1"/>
    <col min="7179" max="7179" width="14.6328125" customWidth="1"/>
    <col min="7180" max="7180" width="16" customWidth="1"/>
    <col min="7181" max="7181" width="15.08984375" customWidth="1"/>
    <col min="7182" max="7182" width="15.453125" customWidth="1"/>
    <col min="7183" max="7183" width="14.90625" customWidth="1"/>
    <col min="7184" max="7184" width="16" customWidth="1"/>
    <col min="7185" max="7185" width="14" customWidth="1"/>
    <col min="7186" max="7186" width="16.54296875" customWidth="1"/>
    <col min="7187" max="7187" width="1.453125" customWidth="1"/>
    <col min="7188" max="7188" width="12.54296875" bestFit="1" customWidth="1"/>
    <col min="7189" max="7189" width="12.08984375" customWidth="1"/>
    <col min="7190" max="7191" width="3.36328125" bestFit="1" customWidth="1"/>
    <col min="7192" max="7192" width="12.6328125" customWidth="1"/>
    <col min="7193" max="7193" width="10.08984375" customWidth="1"/>
    <col min="7194" max="7194" width="10.08984375" bestFit="1" customWidth="1"/>
    <col min="7195" max="7195" width="13" customWidth="1"/>
    <col min="7196" max="7196" width="5.6328125" bestFit="1" customWidth="1"/>
    <col min="7197" max="7197" width="12.6328125" customWidth="1"/>
    <col min="7198" max="7198" width="10.08984375" customWidth="1"/>
    <col min="7199" max="7199" width="12.36328125" bestFit="1" customWidth="1"/>
    <col min="7425" max="7425" width="1.08984375" customWidth="1"/>
    <col min="7426" max="7426" width="4" customWidth="1"/>
    <col min="7427" max="7427" width="4.08984375" customWidth="1"/>
    <col min="7428" max="7428" width="9.36328125" customWidth="1"/>
    <col min="7429" max="7429" width="16.453125" customWidth="1"/>
    <col min="7430" max="7430" width="158.6328125" customWidth="1"/>
    <col min="7431" max="7434" width="0" hidden="1" customWidth="1"/>
    <col min="7435" max="7435" width="14.6328125" customWidth="1"/>
    <col min="7436" max="7436" width="16" customWidth="1"/>
    <col min="7437" max="7437" width="15.08984375" customWidth="1"/>
    <col min="7438" max="7438" width="15.453125" customWidth="1"/>
    <col min="7439" max="7439" width="14.90625" customWidth="1"/>
    <col min="7440" max="7440" width="16" customWidth="1"/>
    <col min="7441" max="7441" width="14" customWidth="1"/>
    <col min="7442" max="7442" width="16.54296875" customWidth="1"/>
    <col min="7443" max="7443" width="1.453125" customWidth="1"/>
    <col min="7444" max="7444" width="12.54296875" bestFit="1" customWidth="1"/>
    <col min="7445" max="7445" width="12.08984375" customWidth="1"/>
    <col min="7446" max="7447" width="3.36328125" bestFit="1" customWidth="1"/>
    <col min="7448" max="7448" width="12.6328125" customWidth="1"/>
    <col min="7449" max="7449" width="10.08984375" customWidth="1"/>
    <col min="7450" max="7450" width="10.08984375" bestFit="1" customWidth="1"/>
    <col min="7451" max="7451" width="13" customWidth="1"/>
    <col min="7452" max="7452" width="5.6328125" bestFit="1" customWidth="1"/>
    <col min="7453" max="7453" width="12.6328125" customWidth="1"/>
    <col min="7454" max="7454" width="10.08984375" customWidth="1"/>
    <col min="7455" max="7455" width="12.36328125" bestFit="1" customWidth="1"/>
    <col min="7681" max="7681" width="1.08984375" customWidth="1"/>
    <col min="7682" max="7682" width="4" customWidth="1"/>
    <col min="7683" max="7683" width="4.08984375" customWidth="1"/>
    <col min="7684" max="7684" width="9.36328125" customWidth="1"/>
    <col min="7685" max="7685" width="16.453125" customWidth="1"/>
    <col min="7686" max="7686" width="158.6328125" customWidth="1"/>
    <col min="7687" max="7690" width="0" hidden="1" customWidth="1"/>
    <col min="7691" max="7691" width="14.6328125" customWidth="1"/>
    <col min="7692" max="7692" width="16" customWidth="1"/>
    <col min="7693" max="7693" width="15.08984375" customWidth="1"/>
    <col min="7694" max="7694" width="15.453125" customWidth="1"/>
    <col min="7695" max="7695" width="14.90625" customWidth="1"/>
    <col min="7696" max="7696" width="16" customWidth="1"/>
    <col min="7697" max="7697" width="14" customWidth="1"/>
    <col min="7698" max="7698" width="16.54296875" customWidth="1"/>
    <col min="7699" max="7699" width="1.453125" customWidth="1"/>
    <col min="7700" max="7700" width="12.54296875" bestFit="1" customWidth="1"/>
    <col min="7701" max="7701" width="12.08984375" customWidth="1"/>
    <col min="7702" max="7703" width="3.36328125" bestFit="1" customWidth="1"/>
    <col min="7704" max="7704" width="12.6328125" customWidth="1"/>
    <col min="7705" max="7705" width="10.08984375" customWidth="1"/>
    <col min="7706" max="7706" width="10.08984375" bestFit="1" customWidth="1"/>
    <col min="7707" max="7707" width="13" customWidth="1"/>
    <col min="7708" max="7708" width="5.6328125" bestFit="1" customWidth="1"/>
    <col min="7709" max="7709" width="12.6328125" customWidth="1"/>
    <col min="7710" max="7710" width="10.08984375" customWidth="1"/>
    <col min="7711" max="7711" width="12.36328125" bestFit="1" customWidth="1"/>
    <col min="7937" max="7937" width="1.08984375" customWidth="1"/>
    <col min="7938" max="7938" width="4" customWidth="1"/>
    <col min="7939" max="7939" width="4.08984375" customWidth="1"/>
    <col min="7940" max="7940" width="9.36328125" customWidth="1"/>
    <col min="7941" max="7941" width="16.453125" customWidth="1"/>
    <col min="7942" max="7942" width="158.6328125" customWidth="1"/>
    <col min="7943" max="7946" width="0" hidden="1" customWidth="1"/>
    <col min="7947" max="7947" width="14.6328125" customWidth="1"/>
    <col min="7948" max="7948" width="16" customWidth="1"/>
    <col min="7949" max="7949" width="15.08984375" customWidth="1"/>
    <col min="7950" max="7950" width="15.453125" customWidth="1"/>
    <col min="7951" max="7951" width="14.90625" customWidth="1"/>
    <col min="7952" max="7952" width="16" customWidth="1"/>
    <col min="7953" max="7953" width="14" customWidth="1"/>
    <col min="7954" max="7954" width="16.54296875" customWidth="1"/>
    <col min="7955" max="7955" width="1.453125" customWidth="1"/>
    <col min="7956" max="7956" width="12.54296875" bestFit="1" customWidth="1"/>
    <col min="7957" max="7957" width="12.08984375" customWidth="1"/>
    <col min="7958" max="7959" width="3.36328125" bestFit="1" customWidth="1"/>
    <col min="7960" max="7960" width="12.6328125" customWidth="1"/>
    <col min="7961" max="7961" width="10.08984375" customWidth="1"/>
    <col min="7962" max="7962" width="10.08984375" bestFit="1" customWidth="1"/>
    <col min="7963" max="7963" width="13" customWidth="1"/>
    <col min="7964" max="7964" width="5.6328125" bestFit="1" customWidth="1"/>
    <col min="7965" max="7965" width="12.6328125" customWidth="1"/>
    <col min="7966" max="7966" width="10.08984375" customWidth="1"/>
    <col min="7967" max="7967" width="12.36328125" bestFit="1" customWidth="1"/>
    <col min="8193" max="8193" width="1.08984375" customWidth="1"/>
    <col min="8194" max="8194" width="4" customWidth="1"/>
    <col min="8195" max="8195" width="4.08984375" customWidth="1"/>
    <col min="8196" max="8196" width="9.36328125" customWidth="1"/>
    <col min="8197" max="8197" width="16.453125" customWidth="1"/>
    <col min="8198" max="8198" width="158.6328125" customWidth="1"/>
    <col min="8199" max="8202" width="0" hidden="1" customWidth="1"/>
    <col min="8203" max="8203" width="14.6328125" customWidth="1"/>
    <col min="8204" max="8204" width="16" customWidth="1"/>
    <col min="8205" max="8205" width="15.08984375" customWidth="1"/>
    <col min="8206" max="8206" width="15.453125" customWidth="1"/>
    <col min="8207" max="8207" width="14.90625" customWidth="1"/>
    <col min="8208" max="8208" width="16" customWidth="1"/>
    <col min="8209" max="8209" width="14" customWidth="1"/>
    <col min="8210" max="8210" width="16.54296875" customWidth="1"/>
    <col min="8211" max="8211" width="1.453125" customWidth="1"/>
    <col min="8212" max="8212" width="12.54296875" bestFit="1" customWidth="1"/>
    <col min="8213" max="8213" width="12.08984375" customWidth="1"/>
    <col min="8214" max="8215" width="3.36328125" bestFit="1" customWidth="1"/>
    <col min="8216" max="8216" width="12.6328125" customWidth="1"/>
    <col min="8217" max="8217" width="10.08984375" customWidth="1"/>
    <col min="8218" max="8218" width="10.08984375" bestFit="1" customWidth="1"/>
    <col min="8219" max="8219" width="13" customWidth="1"/>
    <col min="8220" max="8220" width="5.6328125" bestFit="1" customWidth="1"/>
    <col min="8221" max="8221" width="12.6328125" customWidth="1"/>
    <col min="8222" max="8222" width="10.08984375" customWidth="1"/>
    <col min="8223" max="8223" width="12.36328125" bestFit="1" customWidth="1"/>
    <col min="8449" max="8449" width="1.08984375" customWidth="1"/>
    <col min="8450" max="8450" width="4" customWidth="1"/>
    <col min="8451" max="8451" width="4.08984375" customWidth="1"/>
    <col min="8452" max="8452" width="9.36328125" customWidth="1"/>
    <col min="8453" max="8453" width="16.453125" customWidth="1"/>
    <col min="8454" max="8454" width="158.6328125" customWidth="1"/>
    <col min="8455" max="8458" width="0" hidden="1" customWidth="1"/>
    <col min="8459" max="8459" width="14.6328125" customWidth="1"/>
    <col min="8460" max="8460" width="16" customWidth="1"/>
    <col min="8461" max="8461" width="15.08984375" customWidth="1"/>
    <col min="8462" max="8462" width="15.453125" customWidth="1"/>
    <col min="8463" max="8463" width="14.90625" customWidth="1"/>
    <col min="8464" max="8464" width="16" customWidth="1"/>
    <col min="8465" max="8465" width="14" customWidth="1"/>
    <col min="8466" max="8466" width="16.54296875" customWidth="1"/>
    <col min="8467" max="8467" width="1.453125" customWidth="1"/>
    <col min="8468" max="8468" width="12.54296875" bestFit="1" customWidth="1"/>
    <col min="8469" max="8469" width="12.08984375" customWidth="1"/>
    <col min="8470" max="8471" width="3.36328125" bestFit="1" customWidth="1"/>
    <col min="8472" max="8472" width="12.6328125" customWidth="1"/>
    <col min="8473" max="8473" width="10.08984375" customWidth="1"/>
    <col min="8474" max="8474" width="10.08984375" bestFit="1" customWidth="1"/>
    <col min="8475" max="8475" width="13" customWidth="1"/>
    <col min="8476" max="8476" width="5.6328125" bestFit="1" customWidth="1"/>
    <col min="8477" max="8477" width="12.6328125" customWidth="1"/>
    <col min="8478" max="8478" width="10.08984375" customWidth="1"/>
    <col min="8479" max="8479" width="12.36328125" bestFit="1" customWidth="1"/>
    <col min="8705" max="8705" width="1.08984375" customWidth="1"/>
    <col min="8706" max="8706" width="4" customWidth="1"/>
    <col min="8707" max="8707" width="4.08984375" customWidth="1"/>
    <col min="8708" max="8708" width="9.36328125" customWidth="1"/>
    <col min="8709" max="8709" width="16.453125" customWidth="1"/>
    <col min="8710" max="8710" width="158.6328125" customWidth="1"/>
    <col min="8711" max="8714" width="0" hidden="1" customWidth="1"/>
    <col min="8715" max="8715" width="14.6328125" customWidth="1"/>
    <col min="8716" max="8716" width="16" customWidth="1"/>
    <col min="8717" max="8717" width="15.08984375" customWidth="1"/>
    <col min="8718" max="8718" width="15.453125" customWidth="1"/>
    <col min="8719" max="8719" width="14.90625" customWidth="1"/>
    <col min="8720" max="8720" width="16" customWidth="1"/>
    <col min="8721" max="8721" width="14" customWidth="1"/>
    <col min="8722" max="8722" width="16.54296875" customWidth="1"/>
    <col min="8723" max="8723" width="1.453125" customWidth="1"/>
    <col min="8724" max="8724" width="12.54296875" bestFit="1" customWidth="1"/>
    <col min="8725" max="8725" width="12.08984375" customWidth="1"/>
    <col min="8726" max="8727" width="3.36328125" bestFit="1" customWidth="1"/>
    <col min="8728" max="8728" width="12.6328125" customWidth="1"/>
    <col min="8729" max="8729" width="10.08984375" customWidth="1"/>
    <col min="8730" max="8730" width="10.08984375" bestFit="1" customWidth="1"/>
    <col min="8731" max="8731" width="13" customWidth="1"/>
    <col min="8732" max="8732" width="5.6328125" bestFit="1" customWidth="1"/>
    <col min="8733" max="8733" width="12.6328125" customWidth="1"/>
    <col min="8734" max="8734" width="10.08984375" customWidth="1"/>
    <col min="8735" max="8735" width="12.36328125" bestFit="1" customWidth="1"/>
    <col min="8961" max="8961" width="1.08984375" customWidth="1"/>
    <col min="8962" max="8962" width="4" customWidth="1"/>
    <col min="8963" max="8963" width="4.08984375" customWidth="1"/>
    <col min="8964" max="8964" width="9.36328125" customWidth="1"/>
    <col min="8965" max="8965" width="16.453125" customWidth="1"/>
    <col min="8966" max="8966" width="158.6328125" customWidth="1"/>
    <col min="8967" max="8970" width="0" hidden="1" customWidth="1"/>
    <col min="8971" max="8971" width="14.6328125" customWidth="1"/>
    <col min="8972" max="8972" width="16" customWidth="1"/>
    <col min="8973" max="8973" width="15.08984375" customWidth="1"/>
    <col min="8974" max="8974" width="15.453125" customWidth="1"/>
    <col min="8975" max="8975" width="14.90625" customWidth="1"/>
    <col min="8976" max="8976" width="16" customWidth="1"/>
    <col min="8977" max="8977" width="14" customWidth="1"/>
    <col min="8978" max="8978" width="16.54296875" customWidth="1"/>
    <col min="8979" max="8979" width="1.453125" customWidth="1"/>
    <col min="8980" max="8980" width="12.54296875" bestFit="1" customWidth="1"/>
    <col min="8981" max="8981" width="12.08984375" customWidth="1"/>
    <col min="8982" max="8983" width="3.36328125" bestFit="1" customWidth="1"/>
    <col min="8984" max="8984" width="12.6328125" customWidth="1"/>
    <col min="8985" max="8985" width="10.08984375" customWidth="1"/>
    <col min="8986" max="8986" width="10.08984375" bestFit="1" customWidth="1"/>
    <col min="8987" max="8987" width="13" customWidth="1"/>
    <col min="8988" max="8988" width="5.6328125" bestFit="1" customWidth="1"/>
    <col min="8989" max="8989" width="12.6328125" customWidth="1"/>
    <col min="8990" max="8990" width="10.08984375" customWidth="1"/>
    <col min="8991" max="8991" width="12.36328125" bestFit="1" customWidth="1"/>
    <col min="9217" max="9217" width="1.08984375" customWidth="1"/>
    <col min="9218" max="9218" width="4" customWidth="1"/>
    <col min="9219" max="9219" width="4.08984375" customWidth="1"/>
    <col min="9220" max="9220" width="9.36328125" customWidth="1"/>
    <col min="9221" max="9221" width="16.453125" customWidth="1"/>
    <col min="9222" max="9222" width="158.6328125" customWidth="1"/>
    <col min="9223" max="9226" width="0" hidden="1" customWidth="1"/>
    <col min="9227" max="9227" width="14.6328125" customWidth="1"/>
    <col min="9228" max="9228" width="16" customWidth="1"/>
    <col min="9229" max="9229" width="15.08984375" customWidth="1"/>
    <col min="9230" max="9230" width="15.453125" customWidth="1"/>
    <col min="9231" max="9231" width="14.90625" customWidth="1"/>
    <col min="9232" max="9232" width="16" customWidth="1"/>
    <col min="9233" max="9233" width="14" customWidth="1"/>
    <col min="9234" max="9234" width="16.54296875" customWidth="1"/>
    <col min="9235" max="9235" width="1.453125" customWidth="1"/>
    <col min="9236" max="9236" width="12.54296875" bestFit="1" customWidth="1"/>
    <col min="9237" max="9237" width="12.08984375" customWidth="1"/>
    <col min="9238" max="9239" width="3.36328125" bestFit="1" customWidth="1"/>
    <col min="9240" max="9240" width="12.6328125" customWidth="1"/>
    <col min="9241" max="9241" width="10.08984375" customWidth="1"/>
    <col min="9242" max="9242" width="10.08984375" bestFit="1" customWidth="1"/>
    <col min="9243" max="9243" width="13" customWidth="1"/>
    <col min="9244" max="9244" width="5.6328125" bestFit="1" customWidth="1"/>
    <col min="9245" max="9245" width="12.6328125" customWidth="1"/>
    <col min="9246" max="9246" width="10.08984375" customWidth="1"/>
    <col min="9247" max="9247" width="12.36328125" bestFit="1" customWidth="1"/>
    <col min="9473" max="9473" width="1.08984375" customWidth="1"/>
    <col min="9474" max="9474" width="4" customWidth="1"/>
    <col min="9475" max="9475" width="4.08984375" customWidth="1"/>
    <col min="9476" max="9476" width="9.36328125" customWidth="1"/>
    <col min="9477" max="9477" width="16.453125" customWidth="1"/>
    <col min="9478" max="9478" width="158.6328125" customWidth="1"/>
    <col min="9479" max="9482" width="0" hidden="1" customWidth="1"/>
    <col min="9483" max="9483" width="14.6328125" customWidth="1"/>
    <col min="9484" max="9484" width="16" customWidth="1"/>
    <col min="9485" max="9485" width="15.08984375" customWidth="1"/>
    <col min="9486" max="9486" width="15.453125" customWidth="1"/>
    <col min="9487" max="9487" width="14.90625" customWidth="1"/>
    <col min="9488" max="9488" width="16" customWidth="1"/>
    <col min="9489" max="9489" width="14" customWidth="1"/>
    <col min="9490" max="9490" width="16.54296875" customWidth="1"/>
    <col min="9491" max="9491" width="1.453125" customWidth="1"/>
    <col min="9492" max="9492" width="12.54296875" bestFit="1" customWidth="1"/>
    <col min="9493" max="9493" width="12.08984375" customWidth="1"/>
    <col min="9494" max="9495" width="3.36328125" bestFit="1" customWidth="1"/>
    <col min="9496" max="9496" width="12.6328125" customWidth="1"/>
    <col min="9497" max="9497" width="10.08984375" customWidth="1"/>
    <col min="9498" max="9498" width="10.08984375" bestFit="1" customWidth="1"/>
    <col min="9499" max="9499" width="13" customWidth="1"/>
    <col min="9500" max="9500" width="5.6328125" bestFit="1" customWidth="1"/>
    <col min="9501" max="9501" width="12.6328125" customWidth="1"/>
    <col min="9502" max="9502" width="10.08984375" customWidth="1"/>
    <col min="9503" max="9503" width="12.36328125" bestFit="1" customWidth="1"/>
    <col min="9729" max="9729" width="1.08984375" customWidth="1"/>
    <col min="9730" max="9730" width="4" customWidth="1"/>
    <col min="9731" max="9731" width="4.08984375" customWidth="1"/>
    <col min="9732" max="9732" width="9.36328125" customWidth="1"/>
    <col min="9733" max="9733" width="16.453125" customWidth="1"/>
    <col min="9734" max="9734" width="158.6328125" customWidth="1"/>
    <col min="9735" max="9738" width="0" hidden="1" customWidth="1"/>
    <col min="9739" max="9739" width="14.6328125" customWidth="1"/>
    <col min="9740" max="9740" width="16" customWidth="1"/>
    <col min="9741" max="9741" width="15.08984375" customWidth="1"/>
    <col min="9742" max="9742" width="15.453125" customWidth="1"/>
    <col min="9743" max="9743" width="14.90625" customWidth="1"/>
    <col min="9744" max="9744" width="16" customWidth="1"/>
    <col min="9745" max="9745" width="14" customWidth="1"/>
    <col min="9746" max="9746" width="16.54296875" customWidth="1"/>
    <col min="9747" max="9747" width="1.453125" customWidth="1"/>
    <col min="9748" max="9748" width="12.54296875" bestFit="1" customWidth="1"/>
    <col min="9749" max="9749" width="12.08984375" customWidth="1"/>
    <col min="9750" max="9751" width="3.36328125" bestFit="1" customWidth="1"/>
    <col min="9752" max="9752" width="12.6328125" customWidth="1"/>
    <col min="9753" max="9753" width="10.08984375" customWidth="1"/>
    <col min="9754" max="9754" width="10.08984375" bestFit="1" customWidth="1"/>
    <col min="9755" max="9755" width="13" customWidth="1"/>
    <col min="9756" max="9756" width="5.6328125" bestFit="1" customWidth="1"/>
    <col min="9757" max="9757" width="12.6328125" customWidth="1"/>
    <col min="9758" max="9758" width="10.08984375" customWidth="1"/>
    <col min="9759" max="9759" width="12.36328125" bestFit="1" customWidth="1"/>
    <col min="9985" max="9985" width="1.08984375" customWidth="1"/>
    <col min="9986" max="9986" width="4" customWidth="1"/>
    <col min="9987" max="9987" width="4.08984375" customWidth="1"/>
    <col min="9988" max="9988" width="9.36328125" customWidth="1"/>
    <col min="9989" max="9989" width="16.453125" customWidth="1"/>
    <col min="9990" max="9990" width="158.6328125" customWidth="1"/>
    <col min="9991" max="9994" width="0" hidden="1" customWidth="1"/>
    <col min="9995" max="9995" width="14.6328125" customWidth="1"/>
    <col min="9996" max="9996" width="16" customWidth="1"/>
    <col min="9997" max="9997" width="15.08984375" customWidth="1"/>
    <col min="9998" max="9998" width="15.453125" customWidth="1"/>
    <col min="9999" max="9999" width="14.90625" customWidth="1"/>
    <col min="10000" max="10000" width="16" customWidth="1"/>
    <col min="10001" max="10001" width="14" customWidth="1"/>
    <col min="10002" max="10002" width="16.54296875" customWidth="1"/>
    <col min="10003" max="10003" width="1.453125" customWidth="1"/>
    <col min="10004" max="10004" width="12.54296875" bestFit="1" customWidth="1"/>
    <col min="10005" max="10005" width="12.08984375" customWidth="1"/>
    <col min="10006" max="10007" width="3.36328125" bestFit="1" customWidth="1"/>
    <col min="10008" max="10008" width="12.6328125" customWidth="1"/>
    <col min="10009" max="10009" width="10.08984375" customWidth="1"/>
    <col min="10010" max="10010" width="10.08984375" bestFit="1" customWidth="1"/>
    <col min="10011" max="10011" width="13" customWidth="1"/>
    <col min="10012" max="10012" width="5.6328125" bestFit="1" customWidth="1"/>
    <col min="10013" max="10013" width="12.6328125" customWidth="1"/>
    <col min="10014" max="10014" width="10.08984375" customWidth="1"/>
    <col min="10015" max="10015" width="12.36328125" bestFit="1" customWidth="1"/>
    <col min="10241" max="10241" width="1.08984375" customWidth="1"/>
    <col min="10242" max="10242" width="4" customWidth="1"/>
    <col min="10243" max="10243" width="4.08984375" customWidth="1"/>
    <col min="10244" max="10244" width="9.36328125" customWidth="1"/>
    <col min="10245" max="10245" width="16.453125" customWidth="1"/>
    <col min="10246" max="10246" width="158.6328125" customWidth="1"/>
    <col min="10247" max="10250" width="0" hidden="1" customWidth="1"/>
    <col min="10251" max="10251" width="14.6328125" customWidth="1"/>
    <col min="10252" max="10252" width="16" customWidth="1"/>
    <col min="10253" max="10253" width="15.08984375" customWidth="1"/>
    <col min="10254" max="10254" width="15.453125" customWidth="1"/>
    <col min="10255" max="10255" width="14.90625" customWidth="1"/>
    <col min="10256" max="10256" width="16" customWidth="1"/>
    <col min="10257" max="10257" width="14" customWidth="1"/>
    <col min="10258" max="10258" width="16.54296875" customWidth="1"/>
    <col min="10259" max="10259" width="1.453125" customWidth="1"/>
    <col min="10260" max="10260" width="12.54296875" bestFit="1" customWidth="1"/>
    <col min="10261" max="10261" width="12.08984375" customWidth="1"/>
    <col min="10262" max="10263" width="3.36328125" bestFit="1" customWidth="1"/>
    <col min="10264" max="10264" width="12.6328125" customWidth="1"/>
    <col min="10265" max="10265" width="10.08984375" customWidth="1"/>
    <col min="10266" max="10266" width="10.08984375" bestFit="1" customWidth="1"/>
    <col min="10267" max="10267" width="13" customWidth="1"/>
    <col min="10268" max="10268" width="5.6328125" bestFit="1" customWidth="1"/>
    <col min="10269" max="10269" width="12.6328125" customWidth="1"/>
    <col min="10270" max="10270" width="10.08984375" customWidth="1"/>
    <col min="10271" max="10271" width="12.36328125" bestFit="1" customWidth="1"/>
    <col min="10497" max="10497" width="1.08984375" customWidth="1"/>
    <col min="10498" max="10498" width="4" customWidth="1"/>
    <col min="10499" max="10499" width="4.08984375" customWidth="1"/>
    <col min="10500" max="10500" width="9.36328125" customWidth="1"/>
    <col min="10501" max="10501" width="16.453125" customWidth="1"/>
    <col min="10502" max="10502" width="158.6328125" customWidth="1"/>
    <col min="10503" max="10506" width="0" hidden="1" customWidth="1"/>
    <col min="10507" max="10507" width="14.6328125" customWidth="1"/>
    <col min="10508" max="10508" width="16" customWidth="1"/>
    <col min="10509" max="10509" width="15.08984375" customWidth="1"/>
    <col min="10510" max="10510" width="15.453125" customWidth="1"/>
    <col min="10511" max="10511" width="14.90625" customWidth="1"/>
    <col min="10512" max="10512" width="16" customWidth="1"/>
    <col min="10513" max="10513" width="14" customWidth="1"/>
    <col min="10514" max="10514" width="16.54296875" customWidth="1"/>
    <col min="10515" max="10515" width="1.453125" customWidth="1"/>
    <col min="10516" max="10516" width="12.54296875" bestFit="1" customWidth="1"/>
    <col min="10517" max="10517" width="12.08984375" customWidth="1"/>
    <col min="10518" max="10519" width="3.36328125" bestFit="1" customWidth="1"/>
    <col min="10520" max="10520" width="12.6328125" customWidth="1"/>
    <col min="10521" max="10521" width="10.08984375" customWidth="1"/>
    <col min="10522" max="10522" width="10.08984375" bestFit="1" customWidth="1"/>
    <col min="10523" max="10523" width="13" customWidth="1"/>
    <col min="10524" max="10524" width="5.6328125" bestFit="1" customWidth="1"/>
    <col min="10525" max="10525" width="12.6328125" customWidth="1"/>
    <col min="10526" max="10526" width="10.08984375" customWidth="1"/>
    <col min="10527" max="10527" width="12.36328125" bestFit="1" customWidth="1"/>
    <col min="10753" max="10753" width="1.08984375" customWidth="1"/>
    <col min="10754" max="10754" width="4" customWidth="1"/>
    <col min="10755" max="10755" width="4.08984375" customWidth="1"/>
    <col min="10756" max="10756" width="9.36328125" customWidth="1"/>
    <col min="10757" max="10757" width="16.453125" customWidth="1"/>
    <col min="10758" max="10758" width="158.6328125" customWidth="1"/>
    <col min="10759" max="10762" width="0" hidden="1" customWidth="1"/>
    <col min="10763" max="10763" width="14.6328125" customWidth="1"/>
    <col min="10764" max="10764" width="16" customWidth="1"/>
    <col min="10765" max="10765" width="15.08984375" customWidth="1"/>
    <col min="10766" max="10766" width="15.453125" customWidth="1"/>
    <col min="10767" max="10767" width="14.90625" customWidth="1"/>
    <col min="10768" max="10768" width="16" customWidth="1"/>
    <col min="10769" max="10769" width="14" customWidth="1"/>
    <col min="10770" max="10770" width="16.54296875" customWidth="1"/>
    <col min="10771" max="10771" width="1.453125" customWidth="1"/>
    <col min="10772" max="10772" width="12.54296875" bestFit="1" customWidth="1"/>
    <col min="10773" max="10773" width="12.08984375" customWidth="1"/>
    <col min="10774" max="10775" width="3.36328125" bestFit="1" customWidth="1"/>
    <col min="10776" max="10776" width="12.6328125" customWidth="1"/>
    <col min="10777" max="10777" width="10.08984375" customWidth="1"/>
    <col min="10778" max="10778" width="10.08984375" bestFit="1" customWidth="1"/>
    <col min="10779" max="10779" width="13" customWidth="1"/>
    <col min="10780" max="10780" width="5.6328125" bestFit="1" customWidth="1"/>
    <col min="10781" max="10781" width="12.6328125" customWidth="1"/>
    <col min="10782" max="10782" width="10.08984375" customWidth="1"/>
    <col min="10783" max="10783" width="12.36328125" bestFit="1" customWidth="1"/>
    <col min="11009" max="11009" width="1.08984375" customWidth="1"/>
    <col min="11010" max="11010" width="4" customWidth="1"/>
    <col min="11011" max="11011" width="4.08984375" customWidth="1"/>
    <col min="11012" max="11012" width="9.36328125" customWidth="1"/>
    <col min="11013" max="11013" width="16.453125" customWidth="1"/>
    <col min="11014" max="11014" width="158.6328125" customWidth="1"/>
    <col min="11015" max="11018" width="0" hidden="1" customWidth="1"/>
    <col min="11019" max="11019" width="14.6328125" customWidth="1"/>
    <col min="11020" max="11020" width="16" customWidth="1"/>
    <col min="11021" max="11021" width="15.08984375" customWidth="1"/>
    <col min="11022" max="11022" width="15.453125" customWidth="1"/>
    <col min="11023" max="11023" width="14.90625" customWidth="1"/>
    <col min="11024" max="11024" width="16" customWidth="1"/>
    <col min="11025" max="11025" width="14" customWidth="1"/>
    <col min="11026" max="11026" width="16.54296875" customWidth="1"/>
    <col min="11027" max="11027" width="1.453125" customWidth="1"/>
    <col min="11028" max="11028" width="12.54296875" bestFit="1" customWidth="1"/>
    <col min="11029" max="11029" width="12.08984375" customWidth="1"/>
    <col min="11030" max="11031" width="3.36328125" bestFit="1" customWidth="1"/>
    <col min="11032" max="11032" width="12.6328125" customWidth="1"/>
    <col min="11033" max="11033" width="10.08984375" customWidth="1"/>
    <col min="11034" max="11034" width="10.08984375" bestFit="1" customWidth="1"/>
    <col min="11035" max="11035" width="13" customWidth="1"/>
    <col min="11036" max="11036" width="5.6328125" bestFit="1" customWidth="1"/>
    <col min="11037" max="11037" width="12.6328125" customWidth="1"/>
    <col min="11038" max="11038" width="10.08984375" customWidth="1"/>
    <col min="11039" max="11039" width="12.36328125" bestFit="1" customWidth="1"/>
    <col min="11265" max="11265" width="1.08984375" customWidth="1"/>
    <col min="11266" max="11266" width="4" customWidth="1"/>
    <col min="11267" max="11267" width="4.08984375" customWidth="1"/>
    <col min="11268" max="11268" width="9.36328125" customWidth="1"/>
    <col min="11269" max="11269" width="16.453125" customWidth="1"/>
    <col min="11270" max="11270" width="158.6328125" customWidth="1"/>
    <col min="11271" max="11274" width="0" hidden="1" customWidth="1"/>
    <col min="11275" max="11275" width="14.6328125" customWidth="1"/>
    <col min="11276" max="11276" width="16" customWidth="1"/>
    <col min="11277" max="11277" width="15.08984375" customWidth="1"/>
    <col min="11278" max="11278" width="15.453125" customWidth="1"/>
    <col min="11279" max="11279" width="14.90625" customWidth="1"/>
    <col min="11280" max="11280" width="16" customWidth="1"/>
    <col min="11281" max="11281" width="14" customWidth="1"/>
    <col min="11282" max="11282" width="16.54296875" customWidth="1"/>
    <col min="11283" max="11283" width="1.453125" customWidth="1"/>
    <col min="11284" max="11284" width="12.54296875" bestFit="1" customWidth="1"/>
    <col min="11285" max="11285" width="12.08984375" customWidth="1"/>
    <col min="11286" max="11287" width="3.36328125" bestFit="1" customWidth="1"/>
    <col min="11288" max="11288" width="12.6328125" customWidth="1"/>
    <col min="11289" max="11289" width="10.08984375" customWidth="1"/>
    <col min="11290" max="11290" width="10.08984375" bestFit="1" customWidth="1"/>
    <col min="11291" max="11291" width="13" customWidth="1"/>
    <col min="11292" max="11292" width="5.6328125" bestFit="1" customWidth="1"/>
    <col min="11293" max="11293" width="12.6328125" customWidth="1"/>
    <col min="11294" max="11294" width="10.08984375" customWidth="1"/>
    <col min="11295" max="11295" width="12.36328125" bestFit="1" customWidth="1"/>
    <col min="11521" max="11521" width="1.08984375" customWidth="1"/>
    <col min="11522" max="11522" width="4" customWidth="1"/>
    <col min="11523" max="11523" width="4.08984375" customWidth="1"/>
    <col min="11524" max="11524" width="9.36328125" customWidth="1"/>
    <col min="11525" max="11525" width="16.453125" customWidth="1"/>
    <col min="11526" max="11526" width="158.6328125" customWidth="1"/>
    <col min="11527" max="11530" width="0" hidden="1" customWidth="1"/>
    <col min="11531" max="11531" width="14.6328125" customWidth="1"/>
    <col min="11532" max="11532" width="16" customWidth="1"/>
    <col min="11533" max="11533" width="15.08984375" customWidth="1"/>
    <col min="11534" max="11534" width="15.453125" customWidth="1"/>
    <col min="11535" max="11535" width="14.90625" customWidth="1"/>
    <col min="11536" max="11536" width="16" customWidth="1"/>
    <col min="11537" max="11537" width="14" customWidth="1"/>
    <col min="11538" max="11538" width="16.54296875" customWidth="1"/>
    <col min="11539" max="11539" width="1.453125" customWidth="1"/>
    <col min="11540" max="11540" width="12.54296875" bestFit="1" customWidth="1"/>
    <col min="11541" max="11541" width="12.08984375" customWidth="1"/>
    <col min="11542" max="11543" width="3.36328125" bestFit="1" customWidth="1"/>
    <col min="11544" max="11544" width="12.6328125" customWidth="1"/>
    <col min="11545" max="11545" width="10.08984375" customWidth="1"/>
    <col min="11546" max="11546" width="10.08984375" bestFit="1" customWidth="1"/>
    <col min="11547" max="11547" width="13" customWidth="1"/>
    <col min="11548" max="11548" width="5.6328125" bestFit="1" customWidth="1"/>
    <col min="11549" max="11549" width="12.6328125" customWidth="1"/>
    <col min="11550" max="11550" width="10.08984375" customWidth="1"/>
    <col min="11551" max="11551" width="12.36328125" bestFit="1" customWidth="1"/>
    <col min="11777" max="11777" width="1.08984375" customWidth="1"/>
    <col min="11778" max="11778" width="4" customWidth="1"/>
    <col min="11779" max="11779" width="4.08984375" customWidth="1"/>
    <col min="11780" max="11780" width="9.36328125" customWidth="1"/>
    <col min="11781" max="11781" width="16.453125" customWidth="1"/>
    <col min="11782" max="11782" width="158.6328125" customWidth="1"/>
    <col min="11783" max="11786" width="0" hidden="1" customWidth="1"/>
    <col min="11787" max="11787" width="14.6328125" customWidth="1"/>
    <col min="11788" max="11788" width="16" customWidth="1"/>
    <col min="11789" max="11789" width="15.08984375" customWidth="1"/>
    <col min="11790" max="11790" width="15.453125" customWidth="1"/>
    <col min="11791" max="11791" width="14.90625" customWidth="1"/>
    <col min="11792" max="11792" width="16" customWidth="1"/>
    <col min="11793" max="11793" width="14" customWidth="1"/>
    <col min="11794" max="11794" width="16.54296875" customWidth="1"/>
    <col min="11795" max="11795" width="1.453125" customWidth="1"/>
    <col min="11796" max="11796" width="12.54296875" bestFit="1" customWidth="1"/>
    <col min="11797" max="11797" width="12.08984375" customWidth="1"/>
    <col min="11798" max="11799" width="3.36328125" bestFit="1" customWidth="1"/>
    <col min="11800" max="11800" width="12.6328125" customWidth="1"/>
    <col min="11801" max="11801" width="10.08984375" customWidth="1"/>
    <col min="11802" max="11802" width="10.08984375" bestFit="1" customWidth="1"/>
    <col min="11803" max="11803" width="13" customWidth="1"/>
    <col min="11804" max="11804" width="5.6328125" bestFit="1" customWidth="1"/>
    <col min="11805" max="11805" width="12.6328125" customWidth="1"/>
    <col min="11806" max="11806" width="10.08984375" customWidth="1"/>
    <col min="11807" max="11807" width="12.36328125" bestFit="1" customWidth="1"/>
    <col min="12033" max="12033" width="1.08984375" customWidth="1"/>
    <col min="12034" max="12034" width="4" customWidth="1"/>
    <col min="12035" max="12035" width="4.08984375" customWidth="1"/>
    <col min="12036" max="12036" width="9.36328125" customWidth="1"/>
    <col min="12037" max="12037" width="16.453125" customWidth="1"/>
    <col min="12038" max="12038" width="158.6328125" customWidth="1"/>
    <col min="12039" max="12042" width="0" hidden="1" customWidth="1"/>
    <col min="12043" max="12043" width="14.6328125" customWidth="1"/>
    <col min="12044" max="12044" width="16" customWidth="1"/>
    <col min="12045" max="12045" width="15.08984375" customWidth="1"/>
    <col min="12046" max="12046" width="15.453125" customWidth="1"/>
    <col min="12047" max="12047" width="14.90625" customWidth="1"/>
    <col min="12048" max="12048" width="16" customWidth="1"/>
    <col min="12049" max="12049" width="14" customWidth="1"/>
    <col min="12050" max="12050" width="16.54296875" customWidth="1"/>
    <col min="12051" max="12051" width="1.453125" customWidth="1"/>
    <col min="12052" max="12052" width="12.54296875" bestFit="1" customWidth="1"/>
    <col min="12053" max="12053" width="12.08984375" customWidth="1"/>
    <col min="12054" max="12055" width="3.36328125" bestFit="1" customWidth="1"/>
    <col min="12056" max="12056" width="12.6328125" customWidth="1"/>
    <col min="12057" max="12057" width="10.08984375" customWidth="1"/>
    <col min="12058" max="12058" width="10.08984375" bestFit="1" customWidth="1"/>
    <col min="12059" max="12059" width="13" customWidth="1"/>
    <col min="12060" max="12060" width="5.6328125" bestFit="1" customWidth="1"/>
    <col min="12061" max="12061" width="12.6328125" customWidth="1"/>
    <col min="12062" max="12062" width="10.08984375" customWidth="1"/>
    <col min="12063" max="12063" width="12.36328125" bestFit="1" customWidth="1"/>
    <col min="12289" max="12289" width="1.08984375" customWidth="1"/>
    <col min="12290" max="12290" width="4" customWidth="1"/>
    <col min="12291" max="12291" width="4.08984375" customWidth="1"/>
    <col min="12292" max="12292" width="9.36328125" customWidth="1"/>
    <col min="12293" max="12293" width="16.453125" customWidth="1"/>
    <col min="12294" max="12294" width="158.6328125" customWidth="1"/>
    <col min="12295" max="12298" width="0" hidden="1" customWidth="1"/>
    <col min="12299" max="12299" width="14.6328125" customWidth="1"/>
    <col min="12300" max="12300" width="16" customWidth="1"/>
    <col min="12301" max="12301" width="15.08984375" customWidth="1"/>
    <col min="12302" max="12302" width="15.453125" customWidth="1"/>
    <col min="12303" max="12303" width="14.90625" customWidth="1"/>
    <col min="12304" max="12304" width="16" customWidth="1"/>
    <col min="12305" max="12305" width="14" customWidth="1"/>
    <col min="12306" max="12306" width="16.54296875" customWidth="1"/>
    <col min="12307" max="12307" width="1.453125" customWidth="1"/>
    <col min="12308" max="12308" width="12.54296875" bestFit="1" customWidth="1"/>
    <col min="12309" max="12309" width="12.08984375" customWidth="1"/>
    <col min="12310" max="12311" width="3.36328125" bestFit="1" customWidth="1"/>
    <col min="12312" max="12312" width="12.6328125" customWidth="1"/>
    <col min="12313" max="12313" width="10.08984375" customWidth="1"/>
    <col min="12314" max="12314" width="10.08984375" bestFit="1" customWidth="1"/>
    <col min="12315" max="12315" width="13" customWidth="1"/>
    <col min="12316" max="12316" width="5.6328125" bestFit="1" customWidth="1"/>
    <col min="12317" max="12317" width="12.6328125" customWidth="1"/>
    <col min="12318" max="12318" width="10.08984375" customWidth="1"/>
    <col min="12319" max="12319" width="12.36328125" bestFit="1" customWidth="1"/>
    <col min="12545" max="12545" width="1.08984375" customWidth="1"/>
    <col min="12546" max="12546" width="4" customWidth="1"/>
    <col min="12547" max="12547" width="4.08984375" customWidth="1"/>
    <col min="12548" max="12548" width="9.36328125" customWidth="1"/>
    <col min="12549" max="12549" width="16.453125" customWidth="1"/>
    <col min="12550" max="12550" width="158.6328125" customWidth="1"/>
    <col min="12551" max="12554" width="0" hidden="1" customWidth="1"/>
    <col min="12555" max="12555" width="14.6328125" customWidth="1"/>
    <col min="12556" max="12556" width="16" customWidth="1"/>
    <col min="12557" max="12557" width="15.08984375" customWidth="1"/>
    <col min="12558" max="12558" width="15.453125" customWidth="1"/>
    <col min="12559" max="12559" width="14.90625" customWidth="1"/>
    <col min="12560" max="12560" width="16" customWidth="1"/>
    <col min="12561" max="12561" width="14" customWidth="1"/>
    <col min="12562" max="12562" width="16.54296875" customWidth="1"/>
    <col min="12563" max="12563" width="1.453125" customWidth="1"/>
    <col min="12564" max="12564" width="12.54296875" bestFit="1" customWidth="1"/>
    <col min="12565" max="12565" width="12.08984375" customWidth="1"/>
    <col min="12566" max="12567" width="3.36328125" bestFit="1" customWidth="1"/>
    <col min="12568" max="12568" width="12.6328125" customWidth="1"/>
    <col min="12569" max="12569" width="10.08984375" customWidth="1"/>
    <col min="12570" max="12570" width="10.08984375" bestFit="1" customWidth="1"/>
    <col min="12571" max="12571" width="13" customWidth="1"/>
    <col min="12572" max="12572" width="5.6328125" bestFit="1" customWidth="1"/>
    <col min="12573" max="12573" width="12.6328125" customWidth="1"/>
    <col min="12574" max="12574" width="10.08984375" customWidth="1"/>
    <col min="12575" max="12575" width="12.36328125" bestFit="1" customWidth="1"/>
    <col min="12801" max="12801" width="1.08984375" customWidth="1"/>
    <col min="12802" max="12802" width="4" customWidth="1"/>
    <col min="12803" max="12803" width="4.08984375" customWidth="1"/>
    <col min="12804" max="12804" width="9.36328125" customWidth="1"/>
    <col min="12805" max="12805" width="16.453125" customWidth="1"/>
    <col min="12806" max="12806" width="158.6328125" customWidth="1"/>
    <col min="12807" max="12810" width="0" hidden="1" customWidth="1"/>
    <col min="12811" max="12811" width="14.6328125" customWidth="1"/>
    <col min="12812" max="12812" width="16" customWidth="1"/>
    <col min="12813" max="12813" width="15.08984375" customWidth="1"/>
    <col min="12814" max="12814" width="15.453125" customWidth="1"/>
    <col min="12815" max="12815" width="14.90625" customWidth="1"/>
    <col min="12816" max="12816" width="16" customWidth="1"/>
    <col min="12817" max="12817" width="14" customWidth="1"/>
    <col min="12818" max="12818" width="16.54296875" customWidth="1"/>
    <col min="12819" max="12819" width="1.453125" customWidth="1"/>
    <col min="12820" max="12820" width="12.54296875" bestFit="1" customWidth="1"/>
    <col min="12821" max="12821" width="12.08984375" customWidth="1"/>
    <col min="12822" max="12823" width="3.36328125" bestFit="1" customWidth="1"/>
    <col min="12824" max="12824" width="12.6328125" customWidth="1"/>
    <col min="12825" max="12825" width="10.08984375" customWidth="1"/>
    <col min="12826" max="12826" width="10.08984375" bestFit="1" customWidth="1"/>
    <col min="12827" max="12827" width="13" customWidth="1"/>
    <col min="12828" max="12828" width="5.6328125" bestFit="1" customWidth="1"/>
    <col min="12829" max="12829" width="12.6328125" customWidth="1"/>
    <col min="12830" max="12830" width="10.08984375" customWidth="1"/>
    <col min="12831" max="12831" width="12.36328125" bestFit="1" customWidth="1"/>
    <col min="13057" max="13057" width="1.08984375" customWidth="1"/>
    <col min="13058" max="13058" width="4" customWidth="1"/>
    <col min="13059" max="13059" width="4.08984375" customWidth="1"/>
    <col min="13060" max="13060" width="9.36328125" customWidth="1"/>
    <col min="13061" max="13061" width="16.453125" customWidth="1"/>
    <col min="13062" max="13062" width="158.6328125" customWidth="1"/>
    <col min="13063" max="13066" width="0" hidden="1" customWidth="1"/>
    <col min="13067" max="13067" width="14.6328125" customWidth="1"/>
    <col min="13068" max="13068" width="16" customWidth="1"/>
    <col min="13069" max="13069" width="15.08984375" customWidth="1"/>
    <col min="13070" max="13070" width="15.453125" customWidth="1"/>
    <col min="13071" max="13071" width="14.90625" customWidth="1"/>
    <col min="13072" max="13072" width="16" customWidth="1"/>
    <col min="13073" max="13073" width="14" customWidth="1"/>
    <col min="13074" max="13074" width="16.54296875" customWidth="1"/>
    <col min="13075" max="13075" width="1.453125" customWidth="1"/>
    <col min="13076" max="13076" width="12.54296875" bestFit="1" customWidth="1"/>
    <col min="13077" max="13077" width="12.08984375" customWidth="1"/>
    <col min="13078" max="13079" width="3.36328125" bestFit="1" customWidth="1"/>
    <col min="13080" max="13080" width="12.6328125" customWidth="1"/>
    <col min="13081" max="13081" width="10.08984375" customWidth="1"/>
    <col min="13082" max="13082" width="10.08984375" bestFit="1" customWidth="1"/>
    <col min="13083" max="13083" width="13" customWidth="1"/>
    <col min="13084" max="13084" width="5.6328125" bestFit="1" customWidth="1"/>
    <col min="13085" max="13085" width="12.6328125" customWidth="1"/>
    <col min="13086" max="13086" width="10.08984375" customWidth="1"/>
    <col min="13087" max="13087" width="12.36328125" bestFit="1" customWidth="1"/>
    <col min="13313" max="13313" width="1.08984375" customWidth="1"/>
    <col min="13314" max="13314" width="4" customWidth="1"/>
    <col min="13315" max="13315" width="4.08984375" customWidth="1"/>
    <col min="13316" max="13316" width="9.36328125" customWidth="1"/>
    <col min="13317" max="13317" width="16.453125" customWidth="1"/>
    <col min="13318" max="13318" width="158.6328125" customWidth="1"/>
    <col min="13319" max="13322" width="0" hidden="1" customWidth="1"/>
    <col min="13323" max="13323" width="14.6328125" customWidth="1"/>
    <col min="13324" max="13324" width="16" customWidth="1"/>
    <col min="13325" max="13325" width="15.08984375" customWidth="1"/>
    <col min="13326" max="13326" width="15.453125" customWidth="1"/>
    <col min="13327" max="13327" width="14.90625" customWidth="1"/>
    <col min="13328" max="13328" width="16" customWidth="1"/>
    <col min="13329" max="13329" width="14" customWidth="1"/>
    <col min="13330" max="13330" width="16.54296875" customWidth="1"/>
    <col min="13331" max="13331" width="1.453125" customWidth="1"/>
    <col min="13332" max="13332" width="12.54296875" bestFit="1" customWidth="1"/>
    <col min="13333" max="13333" width="12.08984375" customWidth="1"/>
    <col min="13334" max="13335" width="3.36328125" bestFit="1" customWidth="1"/>
    <col min="13336" max="13336" width="12.6328125" customWidth="1"/>
    <col min="13337" max="13337" width="10.08984375" customWidth="1"/>
    <col min="13338" max="13338" width="10.08984375" bestFit="1" customWidth="1"/>
    <col min="13339" max="13339" width="13" customWidth="1"/>
    <col min="13340" max="13340" width="5.6328125" bestFit="1" customWidth="1"/>
    <col min="13341" max="13341" width="12.6328125" customWidth="1"/>
    <col min="13342" max="13342" width="10.08984375" customWidth="1"/>
    <col min="13343" max="13343" width="12.36328125" bestFit="1" customWidth="1"/>
    <col min="13569" max="13569" width="1.08984375" customWidth="1"/>
    <col min="13570" max="13570" width="4" customWidth="1"/>
    <col min="13571" max="13571" width="4.08984375" customWidth="1"/>
    <col min="13572" max="13572" width="9.36328125" customWidth="1"/>
    <col min="13573" max="13573" width="16.453125" customWidth="1"/>
    <col min="13574" max="13574" width="158.6328125" customWidth="1"/>
    <col min="13575" max="13578" width="0" hidden="1" customWidth="1"/>
    <col min="13579" max="13579" width="14.6328125" customWidth="1"/>
    <col min="13580" max="13580" width="16" customWidth="1"/>
    <col min="13581" max="13581" width="15.08984375" customWidth="1"/>
    <col min="13582" max="13582" width="15.453125" customWidth="1"/>
    <col min="13583" max="13583" width="14.90625" customWidth="1"/>
    <col min="13584" max="13584" width="16" customWidth="1"/>
    <col min="13585" max="13585" width="14" customWidth="1"/>
    <col min="13586" max="13586" width="16.54296875" customWidth="1"/>
    <col min="13587" max="13587" width="1.453125" customWidth="1"/>
    <col min="13588" max="13588" width="12.54296875" bestFit="1" customWidth="1"/>
    <col min="13589" max="13589" width="12.08984375" customWidth="1"/>
    <col min="13590" max="13591" width="3.36328125" bestFit="1" customWidth="1"/>
    <col min="13592" max="13592" width="12.6328125" customWidth="1"/>
    <col min="13593" max="13593" width="10.08984375" customWidth="1"/>
    <col min="13594" max="13594" width="10.08984375" bestFit="1" customWidth="1"/>
    <col min="13595" max="13595" width="13" customWidth="1"/>
    <col min="13596" max="13596" width="5.6328125" bestFit="1" customWidth="1"/>
    <col min="13597" max="13597" width="12.6328125" customWidth="1"/>
    <col min="13598" max="13598" width="10.08984375" customWidth="1"/>
    <col min="13599" max="13599" width="12.36328125" bestFit="1" customWidth="1"/>
    <col min="13825" max="13825" width="1.08984375" customWidth="1"/>
    <col min="13826" max="13826" width="4" customWidth="1"/>
    <col min="13827" max="13827" width="4.08984375" customWidth="1"/>
    <col min="13828" max="13828" width="9.36328125" customWidth="1"/>
    <col min="13829" max="13829" width="16.453125" customWidth="1"/>
    <col min="13830" max="13830" width="158.6328125" customWidth="1"/>
    <col min="13831" max="13834" width="0" hidden="1" customWidth="1"/>
    <col min="13835" max="13835" width="14.6328125" customWidth="1"/>
    <col min="13836" max="13836" width="16" customWidth="1"/>
    <col min="13837" max="13837" width="15.08984375" customWidth="1"/>
    <col min="13838" max="13838" width="15.453125" customWidth="1"/>
    <col min="13839" max="13839" width="14.90625" customWidth="1"/>
    <col min="13840" max="13840" width="16" customWidth="1"/>
    <col min="13841" max="13841" width="14" customWidth="1"/>
    <col min="13842" max="13842" width="16.54296875" customWidth="1"/>
    <col min="13843" max="13843" width="1.453125" customWidth="1"/>
    <col min="13844" max="13844" width="12.54296875" bestFit="1" customWidth="1"/>
    <col min="13845" max="13845" width="12.08984375" customWidth="1"/>
    <col min="13846" max="13847" width="3.36328125" bestFit="1" customWidth="1"/>
    <col min="13848" max="13848" width="12.6328125" customWidth="1"/>
    <col min="13849" max="13849" width="10.08984375" customWidth="1"/>
    <col min="13850" max="13850" width="10.08984375" bestFit="1" customWidth="1"/>
    <col min="13851" max="13851" width="13" customWidth="1"/>
    <col min="13852" max="13852" width="5.6328125" bestFit="1" customWidth="1"/>
    <col min="13853" max="13853" width="12.6328125" customWidth="1"/>
    <col min="13854" max="13854" width="10.08984375" customWidth="1"/>
    <col min="13855" max="13855" width="12.36328125" bestFit="1" customWidth="1"/>
    <col min="14081" max="14081" width="1.08984375" customWidth="1"/>
    <col min="14082" max="14082" width="4" customWidth="1"/>
    <col min="14083" max="14083" width="4.08984375" customWidth="1"/>
    <col min="14084" max="14084" width="9.36328125" customWidth="1"/>
    <col min="14085" max="14085" width="16.453125" customWidth="1"/>
    <col min="14086" max="14086" width="158.6328125" customWidth="1"/>
    <col min="14087" max="14090" width="0" hidden="1" customWidth="1"/>
    <col min="14091" max="14091" width="14.6328125" customWidth="1"/>
    <col min="14092" max="14092" width="16" customWidth="1"/>
    <col min="14093" max="14093" width="15.08984375" customWidth="1"/>
    <col min="14094" max="14094" width="15.453125" customWidth="1"/>
    <col min="14095" max="14095" width="14.90625" customWidth="1"/>
    <col min="14096" max="14096" width="16" customWidth="1"/>
    <col min="14097" max="14097" width="14" customWidth="1"/>
    <col min="14098" max="14098" width="16.54296875" customWidth="1"/>
    <col min="14099" max="14099" width="1.453125" customWidth="1"/>
    <col min="14100" max="14100" width="12.54296875" bestFit="1" customWidth="1"/>
    <col min="14101" max="14101" width="12.08984375" customWidth="1"/>
    <col min="14102" max="14103" width="3.36328125" bestFit="1" customWidth="1"/>
    <col min="14104" max="14104" width="12.6328125" customWidth="1"/>
    <col min="14105" max="14105" width="10.08984375" customWidth="1"/>
    <col min="14106" max="14106" width="10.08984375" bestFit="1" customWidth="1"/>
    <col min="14107" max="14107" width="13" customWidth="1"/>
    <col min="14108" max="14108" width="5.6328125" bestFit="1" customWidth="1"/>
    <col min="14109" max="14109" width="12.6328125" customWidth="1"/>
    <col min="14110" max="14110" width="10.08984375" customWidth="1"/>
    <col min="14111" max="14111" width="12.36328125" bestFit="1" customWidth="1"/>
    <col min="14337" max="14337" width="1.08984375" customWidth="1"/>
    <col min="14338" max="14338" width="4" customWidth="1"/>
    <col min="14339" max="14339" width="4.08984375" customWidth="1"/>
    <col min="14340" max="14340" width="9.36328125" customWidth="1"/>
    <col min="14341" max="14341" width="16.453125" customWidth="1"/>
    <col min="14342" max="14342" width="158.6328125" customWidth="1"/>
    <col min="14343" max="14346" width="0" hidden="1" customWidth="1"/>
    <col min="14347" max="14347" width="14.6328125" customWidth="1"/>
    <col min="14348" max="14348" width="16" customWidth="1"/>
    <col min="14349" max="14349" width="15.08984375" customWidth="1"/>
    <col min="14350" max="14350" width="15.453125" customWidth="1"/>
    <col min="14351" max="14351" width="14.90625" customWidth="1"/>
    <col min="14352" max="14352" width="16" customWidth="1"/>
    <col min="14353" max="14353" width="14" customWidth="1"/>
    <col min="14354" max="14354" width="16.54296875" customWidth="1"/>
    <col min="14355" max="14355" width="1.453125" customWidth="1"/>
    <col min="14356" max="14356" width="12.54296875" bestFit="1" customWidth="1"/>
    <col min="14357" max="14357" width="12.08984375" customWidth="1"/>
    <col min="14358" max="14359" width="3.36328125" bestFit="1" customWidth="1"/>
    <col min="14360" max="14360" width="12.6328125" customWidth="1"/>
    <col min="14361" max="14361" width="10.08984375" customWidth="1"/>
    <col min="14362" max="14362" width="10.08984375" bestFit="1" customWidth="1"/>
    <col min="14363" max="14363" width="13" customWidth="1"/>
    <col min="14364" max="14364" width="5.6328125" bestFit="1" customWidth="1"/>
    <col min="14365" max="14365" width="12.6328125" customWidth="1"/>
    <col min="14366" max="14366" width="10.08984375" customWidth="1"/>
    <col min="14367" max="14367" width="12.36328125" bestFit="1" customWidth="1"/>
    <col min="14593" max="14593" width="1.08984375" customWidth="1"/>
    <col min="14594" max="14594" width="4" customWidth="1"/>
    <col min="14595" max="14595" width="4.08984375" customWidth="1"/>
    <col min="14596" max="14596" width="9.36328125" customWidth="1"/>
    <col min="14597" max="14597" width="16.453125" customWidth="1"/>
    <col min="14598" max="14598" width="158.6328125" customWidth="1"/>
    <col min="14599" max="14602" width="0" hidden="1" customWidth="1"/>
    <col min="14603" max="14603" width="14.6328125" customWidth="1"/>
    <col min="14604" max="14604" width="16" customWidth="1"/>
    <col min="14605" max="14605" width="15.08984375" customWidth="1"/>
    <col min="14606" max="14606" width="15.453125" customWidth="1"/>
    <col min="14607" max="14607" width="14.90625" customWidth="1"/>
    <col min="14608" max="14608" width="16" customWidth="1"/>
    <col min="14609" max="14609" width="14" customWidth="1"/>
    <col min="14610" max="14610" width="16.54296875" customWidth="1"/>
    <col min="14611" max="14611" width="1.453125" customWidth="1"/>
    <col min="14612" max="14612" width="12.54296875" bestFit="1" customWidth="1"/>
    <col min="14613" max="14613" width="12.08984375" customWidth="1"/>
    <col min="14614" max="14615" width="3.36328125" bestFit="1" customWidth="1"/>
    <col min="14616" max="14616" width="12.6328125" customWidth="1"/>
    <col min="14617" max="14617" width="10.08984375" customWidth="1"/>
    <col min="14618" max="14618" width="10.08984375" bestFit="1" customWidth="1"/>
    <col min="14619" max="14619" width="13" customWidth="1"/>
    <col min="14620" max="14620" width="5.6328125" bestFit="1" customWidth="1"/>
    <col min="14621" max="14621" width="12.6328125" customWidth="1"/>
    <col min="14622" max="14622" width="10.08984375" customWidth="1"/>
    <col min="14623" max="14623" width="12.36328125" bestFit="1" customWidth="1"/>
    <col min="14849" max="14849" width="1.08984375" customWidth="1"/>
    <col min="14850" max="14850" width="4" customWidth="1"/>
    <col min="14851" max="14851" width="4.08984375" customWidth="1"/>
    <col min="14852" max="14852" width="9.36328125" customWidth="1"/>
    <col min="14853" max="14853" width="16.453125" customWidth="1"/>
    <col min="14854" max="14854" width="158.6328125" customWidth="1"/>
    <col min="14855" max="14858" width="0" hidden="1" customWidth="1"/>
    <col min="14859" max="14859" width="14.6328125" customWidth="1"/>
    <col min="14860" max="14860" width="16" customWidth="1"/>
    <col min="14861" max="14861" width="15.08984375" customWidth="1"/>
    <col min="14862" max="14862" width="15.453125" customWidth="1"/>
    <col min="14863" max="14863" width="14.90625" customWidth="1"/>
    <col min="14864" max="14864" width="16" customWidth="1"/>
    <col min="14865" max="14865" width="14" customWidth="1"/>
    <col min="14866" max="14866" width="16.54296875" customWidth="1"/>
    <col min="14867" max="14867" width="1.453125" customWidth="1"/>
    <col min="14868" max="14868" width="12.54296875" bestFit="1" customWidth="1"/>
    <col min="14869" max="14869" width="12.08984375" customWidth="1"/>
    <col min="14870" max="14871" width="3.36328125" bestFit="1" customWidth="1"/>
    <col min="14872" max="14872" width="12.6328125" customWidth="1"/>
    <col min="14873" max="14873" width="10.08984375" customWidth="1"/>
    <col min="14874" max="14874" width="10.08984375" bestFit="1" customWidth="1"/>
    <col min="14875" max="14875" width="13" customWidth="1"/>
    <col min="14876" max="14876" width="5.6328125" bestFit="1" customWidth="1"/>
    <col min="14877" max="14877" width="12.6328125" customWidth="1"/>
    <col min="14878" max="14878" width="10.08984375" customWidth="1"/>
    <col min="14879" max="14879" width="12.36328125" bestFit="1" customWidth="1"/>
    <col min="15105" max="15105" width="1.08984375" customWidth="1"/>
    <col min="15106" max="15106" width="4" customWidth="1"/>
    <col min="15107" max="15107" width="4.08984375" customWidth="1"/>
    <col min="15108" max="15108" width="9.36328125" customWidth="1"/>
    <col min="15109" max="15109" width="16.453125" customWidth="1"/>
    <col min="15110" max="15110" width="158.6328125" customWidth="1"/>
    <col min="15111" max="15114" width="0" hidden="1" customWidth="1"/>
    <col min="15115" max="15115" width="14.6328125" customWidth="1"/>
    <col min="15116" max="15116" width="16" customWidth="1"/>
    <col min="15117" max="15117" width="15.08984375" customWidth="1"/>
    <col min="15118" max="15118" width="15.453125" customWidth="1"/>
    <col min="15119" max="15119" width="14.90625" customWidth="1"/>
    <col min="15120" max="15120" width="16" customWidth="1"/>
    <col min="15121" max="15121" width="14" customWidth="1"/>
    <col min="15122" max="15122" width="16.54296875" customWidth="1"/>
    <col min="15123" max="15123" width="1.453125" customWidth="1"/>
    <col min="15124" max="15124" width="12.54296875" bestFit="1" customWidth="1"/>
    <col min="15125" max="15125" width="12.08984375" customWidth="1"/>
    <col min="15126" max="15127" width="3.36328125" bestFit="1" customWidth="1"/>
    <col min="15128" max="15128" width="12.6328125" customWidth="1"/>
    <col min="15129" max="15129" width="10.08984375" customWidth="1"/>
    <col min="15130" max="15130" width="10.08984375" bestFit="1" customWidth="1"/>
    <col min="15131" max="15131" width="13" customWidth="1"/>
    <col min="15132" max="15132" width="5.6328125" bestFit="1" customWidth="1"/>
    <col min="15133" max="15133" width="12.6328125" customWidth="1"/>
    <col min="15134" max="15134" width="10.08984375" customWidth="1"/>
    <col min="15135" max="15135" width="12.36328125" bestFit="1" customWidth="1"/>
    <col min="15361" max="15361" width="1.08984375" customWidth="1"/>
    <col min="15362" max="15362" width="4" customWidth="1"/>
    <col min="15363" max="15363" width="4.08984375" customWidth="1"/>
    <col min="15364" max="15364" width="9.36328125" customWidth="1"/>
    <col min="15365" max="15365" width="16.453125" customWidth="1"/>
    <col min="15366" max="15366" width="158.6328125" customWidth="1"/>
    <col min="15367" max="15370" width="0" hidden="1" customWidth="1"/>
    <col min="15371" max="15371" width="14.6328125" customWidth="1"/>
    <col min="15372" max="15372" width="16" customWidth="1"/>
    <col min="15373" max="15373" width="15.08984375" customWidth="1"/>
    <col min="15374" max="15374" width="15.453125" customWidth="1"/>
    <col min="15375" max="15375" width="14.90625" customWidth="1"/>
    <col min="15376" max="15376" width="16" customWidth="1"/>
    <col min="15377" max="15377" width="14" customWidth="1"/>
    <col min="15378" max="15378" width="16.54296875" customWidth="1"/>
    <col min="15379" max="15379" width="1.453125" customWidth="1"/>
    <col min="15380" max="15380" width="12.54296875" bestFit="1" customWidth="1"/>
    <col min="15381" max="15381" width="12.08984375" customWidth="1"/>
    <col min="15382" max="15383" width="3.36328125" bestFit="1" customWidth="1"/>
    <col min="15384" max="15384" width="12.6328125" customWidth="1"/>
    <col min="15385" max="15385" width="10.08984375" customWidth="1"/>
    <col min="15386" max="15386" width="10.08984375" bestFit="1" customWidth="1"/>
    <col min="15387" max="15387" width="13" customWidth="1"/>
    <col min="15388" max="15388" width="5.6328125" bestFit="1" customWidth="1"/>
    <col min="15389" max="15389" width="12.6328125" customWidth="1"/>
    <col min="15390" max="15390" width="10.08984375" customWidth="1"/>
    <col min="15391" max="15391" width="12.36328125" bestFit="1" customWidth="1"/>
    <col min="15617" max="15617" width="1.08984375" customWidth="1"/>
    <col min="15618" max="15618" width="4" customWidth="1"/>
    <col min="15619" max="15619" width="4.08984375" customWidth="1"/>
    <col min="15620" max="15620" width="9.36328125" customWidth="1"/>
    <col min="15621" max="15621" width="16.453125" customWidth="1"/>
    <col min="15622" max="15622" width="158.6328125" customWidth="1"/>
    <col min="15623" max="15626" width="0" hidden="1" customWidth="1"/>
    <col min="15627" max="15627" width="14.6328125" customWidth="1"/>
    <col min="15628" max="15628" width="16" customWidth="1"/>
    <col min="15629" max="15629" width="15.08984375" customWidth="1"/>
    <col min="15630" max="15630" width="15.453125" customWidth="1"/>
    <col min="15631" max="15631" width="14.90625" customWidth="1"/>
    <col min="15632" max="15632" width="16" customWidth="1"/>
    <col min="15633" max="15633" width="14" customWidth="1"/>
    <col min="15634" max="15634" width="16.54296875" customWidth="1"/>
    <col min="15635" max="15635" width="1.453125" customWidth="1"/>
    <col min="15636" max="15636" width="12.54296875" bestFit="1" customWidth="1"/>
    <col min="15637" max="15637" width="12.08984375" customWidth="1"/>
    <col min="15638" max="15639" width="3.36328125" bestFit="1" customWidth="1"/>
    <col min="15640" max="15640" width="12.6328125" customWidth="1"/>
    <col min="15641" max="15641" width="10.08984375" customWidth="1"/>
    <col min="15642" max="15642" width="10.08984375" bestFit="1" customWidth="1"/>
    <col min="15643" max="15643" width="13" customWidth="1"/>
    <col min="15644" max="15644" width="5.6328125" bestFit="1" customWidth="1"/>
    <col min="15645" max="15645" width="12.6328125" customWidth="1"/>
    <col min="15646" max="15646" width="10.08984375" customWidth="1"/>
    <col min="15647" max="15647" width="12.36328125" bestFit="1" customWidth="1"/>
    <col min="15873" max="15873" width="1.08984375" customWidth="1"/>
    <col min="15874" max="15874" width="4" customWidth="1"/>
    <col min="15875" max="15875" width="4.08984375" customWidth="1"/>
    <col min="15876" max="15876" width="9.36328125" customWidth="1"/>
    <col min="15877" max="15877" width="16.453125" customWidth="1"/>
    <col min="15878" max="15878" width="158.6328125" customWidth="1"/>
    <col min="15879" max="15882" width="0" hidden="1" customWidth="1"/>
    <col min="15883" max="15883" width="14.6328125" customWidth="1"/>
    <col min="15884" max="15884" width="16" customWidth="1"/>
    <col min="15885" max="15885" width="15.08984375" customWidth="1"/>
    <col min="15886" max="15886" width="15.453125" customWidth="1"/>
    <col min="15887" max="15887" width="14.90625" customWidth="1"/>
    <col min="15888" max="15888" width="16" customWidth="1"/>
    <col min="15889" max="15889" width="14" customWidth="1"/>
    <col min="15890" max="15890" width="16.54296875" customWidth="1"/>
    <col min="15891" max="15891" width="1.453125" customWidth="1"/>
    <col min="15892" max="15892" width="12.54296875" bestFit="1" customWidth="1"/>
    <col min="15893" max="15893" width="12.08984375" customWidth="1"/>
    <col min="15894" max="15895" width="3.36328125" bestFit="1" customWidth="1"/>
    <col min="15896" max="15896" width="12.6328125" customWidth="1"/>
    <col min="15897" max="15897" width="10.08984375" customWidth="1"/>
    <col min="15898" max="15898" width="10.08984375" bestFit="1" customWidth="1"/>
    <col min="15899" max="15899" width="13" customWidth="1"/>
    <col min="15900" max="15900" width="5.6328125" bestFit="1" customWidth="1"/>
    <col min="15901" max="15901" width="12.6328125" customWidth="1"/>
    <col min="15902" max="15902" width="10.08984375" customWidth="1"/>
    <col min="15903" max="15903" width="12.36328125" bestFit="1" customWidth="1"/>
    <col min="16129" max="16129" width="1.08984375" customWidth="1"/>
    <col min="16130" max="16130" width="4" customWidth="1"/>
    <col min="16131" max="16131" width="4.08984375" customWidth="1"/>
    <col min="16132" max="16132" width="9.36328125" customWidth="1"/>
    <col min="16133" max="16133" width="16.453125" customWidth="1"/>
    <col min="16134" max="16134" width="158.6328125" customWidth="1"/>
    <col min="16135" max="16138" width="0" hidden="1" customWidth="1"/>
    <col min="16139" max="16139" width="14.6328125" customWidth="1"/>
    <col min="16140" max="16140" width="16" customWidth="1"/>
    <col min="16141" max="16141" width="15.08984375" customWidth="1"/>
    <col min="16142" max="16142" width="15.453125" customWidth="1"/>
    <col min="16143" max="16143" width="14.90625" customWidth="1"/>
    <col min="16144" max="16144" width="16" customWidth="1"/>
    <col min="16145" max="16145" width="14" customWidth="1"/>
    <col min="16146" max="16146" width="16.54296875" customWidth="1"/>
    <col min="16147" max="16147" width="1.453125" customWidth="1"/>
    <col min="16148" max="16148" width="12.54296875" bestFit="1" customWidth="1"/>
    <col min="16149" max="16149" width="12.08984375" customWidth="1"/>
    <col min="16150" max="16151" width="3.36328125" bestFit="1" customWidth="1"/>
    <col min="16152" max="16152" width="12.6328125" customWidth="1"/>
    <col min="16153" max="16153" width="10.08984375" customWidth="1"/>
    <col min="16154" max="16154" width="10.08984375" bestFit="1" customWidth="1"/>
    <col min="16155" max="16155" width="13" customWidth="1"/>
    <col min="16156" max="16156" width="5.6328125" bestFit="1" customWidth="1"/>
    <col min="16157" max="16157" width="12.6328125" customWidth="1"/>
    <col min="16158" max="16158" width="10.08984375" customWidth="1"/>
    <col min="16159" max="16159" width="12.36328125" bestFit="1" customWidth="1"/>
  </cols>
  <sheetData>
    <row r="1" spans="1:39" x14ac:dyDescent="0.35">
      <c r="B1" s="380" t="s">
        <v>231</v>
      </c>
      <c r="C1" s="381"/>
      <c r="D1" s="381"/>
      <c r="E1" s="381"/>
      <c r="F1" s="381"/>
      <c r="L1" t="s">
        <v>32</v>
      </c>
      <c r="R1" s="2"/>
    </row>
    <row r="2" spans="1:39" x14ac:dyDescent="0.35">
      <c r="B2" s="381"/>
      <c r="C2" s="381"/>
      <c r="D2" s="381"/>
      <c r="E2" s="381"/>
      <c r="F2" s="381"/>
      <c r="K2" t="s">
        <v>32</v>
      </c>
      <c r="L2" t="s">
        <v>32</v>
      </c>
      <c r="R2" s="2"/>
    </row>
    <row r="3" spans="1:39" ht="23" customHeight="1" thickBot="1" x14ac:dyDescent="0.4">
      <c r="F3" t="s">
        <v>32</v>
      </c>
      <c r="K3" s="382" t="s">
        <v>0</v>
      </c>
      <c r="L3" s="383"/>
      <c r="M3" s="383"/>
      <c r="N3" s="383"/>
      <c r="O3" s="383"/>
      <c r="P3" s="383"/>
      <c r="Q3" s="383"/>
      <c r="R3" s="383"/>
      <c r="T3" s="383" t="s">
        <v>1</v>
      </c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</row>
    <row r="4" spans="1:39" ht="56.25" customHeight="1" thickTop="1" thickBot="1" x14ac:dyDescent="0.55000000000000004">
      <c r="A4" s="3"/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90</v>
      </c>
      <c r="M4" s="8" t="s">
        <v>105</v>
      </c>
      <c r="N4" s="8" t="s">
        <v>132</v>
      </c>
      <c r="O4" s="8" t="s">
        <v>176</v>
      </c>
      <c r="P4" s="8" t="s">
        <v>230</v>
      </c>
      <c r="Q4" s="7" t="s">
        <v>12</v>
      </c>
      <c r="R4" s="9" t="s">
        <v>13</v>
      </c>
      <c r="S4" s="10"/>
      <c r="T4" s="11" t="s">
        <v>14</v>
      </c>
      <c r="U4" s="7" t="s">
        <v>15</v>
      </c>
      <c r="V4" s="12" t="s">
        <v>16</v>
      </c>
      <c r="W4" s="12" t="s">
        <v>17</v>
      </c>
      <c r="X4" s="7" t="s">
        <v>18</v>
      </c>
      <c r="Y4" s="12" t="s">
        <v>19</v>
      </c>
      <c r="Z4" s="12" t="s">
        <v>20</v>
      </c>
      <c r="AA4" s="7" t="s">
        <v>21</v>
      </c>
      <c r="AB4" s="12" t="s">
        <v>22</v>
      </c>
      <c r="AC4" s="7" t="s">
        <v>23</v>
      </c>
      <c r="AD4" s="12" t="s">
        <v>24</v>
      </c>
      <c r="AE4" s="7" t="s">
        <v>25</v>
      </c>
      <c r="AF4" s="384" t="s">
        <v>26</v>
      </c>
      <c r="AG4" s="385"/>
      <c r="AH4" s="385"/>
      <c r="AI4" s="385"/>
      <c r="AJ4" s="385"/>
      <c r="AK4" s="385"/>
      <c r="AL4" s="385"/>
      <c r="AM4" s="385"/>
    </row>
    <row r="5" spans="1:39" ht="3" customHeight="1" thickTop="1" x14ac:dyDescent="0.35">
      <c r="A5" s="13"/>
      <c r="B5" s="165"/>
      <c r="C5" s="165"/>
      <c r="D5" s="14"/>
      <c r="E5" s="15"/>
      <c r="F5" s="15"/>
      <c r="G5" s="15"/>
      <c r="H5" s="15"/>
      <c r="I5" s="15"/>
      <c r="J5" s="15"/>
      <c r="K5" s="10"/>
      <c r="L5" s="16"/>
      <c r="M5" s="16"/>
      <c r="N5" s="16"/>
      <c r="O5" s="16"/>
      <c r="P5" s="16"/>
      <c r="Q5" s="10"/>
      <c r="R5" s="17"/>
      <c r="S5" s="10"/>
    </row>
    <row r="6" spans="1:39" ht="19.5" customHeight="1" x14ac:dyDescent="0.4">
      <c r="A6" s="18" t="s">
        <v>27</v>
      </c>
      <c r="B6" s="166"/>
      <c r="C6" s="166"/>
      <c r="D6" s="20"/>
      <c r="E6" s="19"/>
      <c r="F6" s="21" t="s">
        <v>183</v>
      </c>
      <c r="G6" s="19"/>
      <c r="H6" s="19"/>
      <c r="I6" s="19"/>
      <c r="J6" s="19"/>
      <c r="S6" s="13"/>
    </row>
    <row r="7" spans="1:39" ht="3" customHeight="1" x14ac:dyDescent="0.35">
      <c r="A7" s="23"/>
      <c r="B7" s="166"/>
      <c r="C7" s="166"/>
      <c r="D7" s="20"/>
      <c r="E7" s="19"/>
      <c r="F7" s="19"/>
      <c r="G7" s="19"/>
      <c r="H7" s="19"/>
      <c r="I7" s="19"/>
      <c r="J7" s="19"/>
      <c r="K7" s="24"/>
      <c r="L7" s="19"/>
      <c r="M7" s="19"/>
      <c r="N7" s="19"/>
      <c r="O7" s="19"/>
      <c r="P7" s="19"/>
      <c r="Q7" s="19"/>
      <c r="R7" s="25"/>
      <c r="S7" s="13"/>
    </row>
    <row r="8" spans="1:39" ht="3" customHeight="1" x14ac:dyDescent="0.35">
      <c r="A8" s="23"/>
      <c r="B8" s="166"/>
      <c r="C8" s="166"/>
      <c r="D8" s="20"/>
      <c r="E8" s="19"/>
      <c r="F8" s="19"/>
      <c r="G8" s="19"/>
      <c r="H8" s="19"/>
      <c r="I8" s="19"/>
      <c r="J8" s="19"/>
      <c r="K8" s="24"/>
      <c r="L8" s="19"/>
      <c r="M8" s="19"/>
      <c r="N8" s="19"/>
      <c r="O8" s="19"/>
      <c r="P8" s="19"/>
      <c r="Q8" s="19"/>
      <c r="R8" s="26" t="str">
        <f>IF(SUM(Q8+K8)&gt;0,SUM(Q8+K8),"")</f>
        <v/>
      </c>
      <c r="S8" s="13"/>
    </row>
    <row r="9" spans="1:39" ht="21.9" customHeight="1" x14ac:dyDescent="0.35">
      <c r="A9" s="27"/>
      <c r="B9" s="167">
        <v>1</v>
      </c>
      <c r="C9" s="167">
        <v>1</v>
      </c>
      <c r="D9" s="44" t="s">
        <v>33</v>
      </c>
      <c r="E9" s="44" t="s">
        <v>173</v>
      </c>
      <c r="F9" s="55" t="s">
        <v>158</v>
      </c>
      <c r="G9" s="42"/>
      <c r="H9" s="42"/>
      <c r="I9" s="42"/>
      <c r="J9" s="42"/>
      <c r="K9" s="224">
        <v>14830000</v>
      </c>
      <c r="L9" s="39">
        <v>5000000</v>
      </c>
      <c r="M9" s="39">
        <v>5000000</v>
      </c>
      <c r="N9" s="39">
        <v>5000000</v>
      </c>
      <c r="O9" s="39">
        <v>5000000</v>
      </c>
      <c r="P9" s="39">
        <v>5000000</v>
      </c>
      <c r="Q9" s="32">
        <f t="shared" ref="Q9:Q14" si="0">IF(SUM(L9:P9)&gt;0,SUM(L9:P9),"")</f>
        <v>25000000</v>
      </c>
      <c r="R9" s="33">
        <f t="shared" ref="R9" si="1">IF(SUM(Q9+K9)&gt;0,SUM(Q9+K9),"")</f>
        <v>39830000</v>
      </c>
      <c r="S9" s="34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178">
        <f t="shared" ref="AE9:AE56" si="2">SUM(T9:AD9)</f>
        <v>0</v>
      </c>
      <c r="AF9" s="376"/>
      <c r="AG9" s="377"/>
      <c r="AH9" s="377"/>
      <c r="AI9" s="377"/>
      <c r="AJ9" s="377"/>
      <c r="AK9" s="377"/>
      <c r="AL9" s="377"/>
      <c r="AM9" s="377"/>
    </row>
    <row r="10" spans="1:39" ht="21.9" customHeight="1" x14ac:dyDescent="0.35">
      <c r="A10" s="27"/>
      <c r="B10" s="167">
        <v>2</v>
      </c>
      <c r="C10" s="167">
        <v>2</v>
      </c>
      <c r="D10" s="44" t="s">
        <v>28</v>
      </c>
      <c r="E10" s="44" t="s">
        <v>159</v>
      </c>
      <c r="F10" s="55" t="s">
        <v>158</v>
      </c>
      <c r="G10" s="42"/>
      <c r="H10" s="42"/>
      <c r="I10" s="42"/>
      <c r="J10" s="42"/>
      <c r="K10" s="224">
        <v>7610700</v>
      </c>
      <c r="L10" s="39">
        <v>3500000</v>
      </c>
      <c r="M10" s="39">
        <v>3500000</v>
      </c>
      <c r="N10" s="39">
        <v>3500000</v>
      </c>
      <c r="O10" s="39">
        <v>3500000</v>
      </c>
      <c r="P10" s="39">
        <v>3500000</v>
      </c>
      <c r="Q10" s="32">
        <f t="shared" si="0"/>
        <v>17500000</v>
      </c>
      <c r="R10" s="33">
        <f t="shared" ref="R10" si="3">IF(SUM(Q10+K10)&gt;0,SUM(Q10+K10),"")</f>
        <v>25110700</v>
      </c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178">
        <f t="shared" si="2"/>
        <v>0</v>
      </c>
      <c r="AF10" s="219"/>
      <c r="AG10" s="220"/>
      <c r="AH10" s="220"/>
      <c r="AI10" s="220"/>
      <c r="AJ10" s="220"/>
      <c r="AK10" s="220"/>
      <c r="AL10" s="220"/>
      <c r="AM10" s="220"/>
    </row>
    <row r="11" spans="1:39" ht="21.9" customHeight="1" x14ac:dyDescent="0.35">
      <c r="A11" s="27"/>
      <c r="B11" s="167">
        <v>3</v>
      </c>
      <c r="C11" s="167">
        <v>3</v>
      </c>
      <c r="D11" s="44" t="s">
        <v>161</v>
      </c>
      <c r="E11" s="44" t="s">
        <v>162</v>
      </c>
      <c r="F11" s="55" t="s">
        <v>158</v>
      </c>
      <c r="G11" s="42"/>
      <c r="H11" s="42"/>
      <c r="I11" s="42"/>
      <c r="J11" s="42"/>
      <c r="K11" s="224">
        <v>7400000</v>
      </c>
      <c r="L11" s="39">
        <v>3500000</v>
      </c>
      <c r="M11" s="39">
        <v>3500000</v>
      </c>
      <c r="N11" s="39">
        <v>3500000</v>
      </c>
      <c r="O11" s="39">
        <v>3500000</v>
      </c>
      <c r="P11" s="39">
        <v>3500000</v>
      </c>
      <c r="Q11" s="32">
        <f t="shared" si="0"/>
        <v>17500000</v>
      </c>
      <c r="R11" s="33">
        <f t="shared" ref="R11:R14" si="4">IF(SUM(Q11+K11)&gt;0,SUM(Q11+K11),"")</f>
        <v>24900000</v>
      </c>
      <c r="S11" s="3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178">
        <f t="shared" si="2"/>
        <v>0</v>
      </c>
      <c r="AF11" s="311"/>
      <c r="AG11" s="312"/>
      <c r="AH11" s="312"/>
      <c r="AI11" s="312"/>
      <c r="AJ11" s="312"/>
      <c r="AK11" s="312"/>
      <c r="AL11" s="312"/>
      <c r="AM11" s="312"/>
    </row>
    <row r="12" spans="1:39" ht="21.9" customHeight="1" x14ac:dyDescent="0.35">
      <c r="A12" s="27"/>
      <c r="B12" s="167">
        <v>4</v>
      </c>
      <c r="C12" s="167">
        <v>4</v>
      </c>
      <c r="D12" s="44" t="s">
        <v>50</v>
      </c>
      <c r="E12" s="44" t="s">
        <v>163</v>
      </c>
      <c r="F12" s="55" t="s">
        <v>158</v>
      </c>
      <c r="G12" s="42"/>
      <c r="H12" s="42"/>
      <c r="I12" s="42"/>
      <c r="J12" s="42"/>
      <c r="K12" s="224">
        <v>7400000</v>
      </c>
      <c r="L12" s="39">
        <v>3500000</v>
      </c>
      <c r="M12" s="39">
        <v>3500000</v>
      </c>
      <c r="N12" s="39">
        <v>3500000</v>
      </c>
      <c r="O12" s="39">
        <v>3500000</v>
      </c>
      <c r="P12" s="39">
        <v>3500000</v>
      </c>
      <c r="Q12" s="32">
        <f t="shared" si="0"/>
        <v>17500000</v>
      </c>
      <c r="R12" s="33">
        <f t="shared" si="4"/>
        <v>24900000</v>
      </c>
      <c r="S12" s="34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178">
        <f t="shared" si="2"/>
        <v>0</v>
      </c>
      <c r="AF12" s="311"/>
      <c r="AG12" s="312"/>
      <c r="AH12" s="312"/>
      <c r="AI12" s="312"/>
      <c r="AJ12" s="312"/>
      <c r="AK12" s="312"/>
      <c r="AL12" s="312"/>
      <c r="AM12" s="312"/>
    </row>
    <row r="13" spans="1:39" ht="21.9" customHeight="1" x14ac:dyDescent="0.35">
      <c r="A13" s="27"/>
      <c r="B13" s="167">
        <v>5</v>
      </c>
      <c r="C13" s="167">
        <v>5</v>
      </c>
      <c r="D13" s="195" t="s">
        <v>33</v>
      </c>
      <c r="E13" s="195" t="s">
        <v>41</v>
      </c>
      <c r="F13" s="47" t="s">
        <v>112</v>
      </c>
      <c r="G13" s="38"/>
      <c r="H13" s="38"/>
      <c r="I13" s="38"/>
      <c r="J13" s="38"/>
      <c r="K13" s="31">
        <v>213300</v>
      </c>
      <c r="L13" s="340">
        <v>2800000</v>
      </c>
      <c r="M13" s="34">
        <v>3106700</v>
      </c>
      <c r="N13" s="31"/>
      <c r="O13" s="31"/>
      <c r="P13" s="31"/>
      <c r="Q13" s="32">
        <f t="shared" si="0"/>
        <v>5906700</v>
      </c>
      <c r="R13" s="33">
        <f t="shared" si="4"/>
        <v>6120000</v>
      </c>
      <c r="S13" s="3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178">
        <f t="shared" si="2"/>
        <v>0</v>
      </c>
      <c r="AF13" s="311"/>
      <c r="AG13" s="312"/>
      <c r="AH13" s="312"/>
      <c r="AI13" s="312"/>
      <c r="AJ13" s="312"/>
      <c r="AK13" s="312"/>
      <c r="AL13" s="312"/>
      <c r="AM13" s="312"/>
    </row>
    <row r="14" spans="1:39" ht="21.9" customHeight="1" x14ac:dyDescent="0.35">
      <c r="A14" s="27"/>
      <c r="B14" s="167">
        <v>6</v>
      </c>
      <c r="C14" s="167">
        <v>6</v>
      </c>
      <c r="D14" s="195" t="s">
        <v>28</v>
      </c>
      <c r="E14" s="195" t="s">
        <v>46</v>
      </c>
      <c r="F14" s="47" t="s">
        <v>113</v>
      </c>
      <c r="G14" s="38"/>
      <c r="H14" s="38"/>
      <c r="I14" s="38"/>
      <c r="J14" s="38"/>
      <c r="K14" s="187"/>
      <c r="L14" s="237">
        <v>200000</v>
      </c>
      <c r="M14" s="49">
        <v>2000000</v>
      </c>
      <c r="N14" s="31">
        <v>200000</v>
      </c>
      <c r="O14" s="31"/>
      <c r="P14" s="31"/>
      <c r="Q14" s="32">
        <f t="shared" si="0"/>
        <v>2400000</v>
      </c>
      <c r="R14" s="33">
        <f t="shared" si="4"/>
        <v>2400000</v>
      </c>
      <c r="S14" s="34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178">
        <f t="shared" si="2"/>
        <v>0</v>
      </c>
      <c r="AF14" s="311"/>
      <c r="AG14" s="312"/>
      <c r="AH14" s="312"/>
      <c r="AI14" s="312"/>
      <c r="AJ14" s="312"/>
      <c r="AK14" s="312"/>
      <c r="AL14" s="312"/>
      <c r="AM14" s="312"/>
    </row>
    <row r="15" spans="1:39" ht="21.9" customHeight="1" x14ac:dyDescent="0.35">
      <c r="A15" s="27"/>
      <c r="B15" s="167">
        <v>7</v>
      </c>
      <c r="C15" s="167">
        <v>7</v>
      </c>
      <c r="D15" s="203" t="s">
        <v>33</v>
      </c>
      <c r="E15" s="203" t="s">
        <v>80</v>
      </c>
      <c r="F15" s="109" t="s">
        <v>144</v>
      </c>
      <c r="G15" s="110"/>
      <c r="H15" s="38"/>
      <c r="I15" s="38"/>
      <c r="J15" s="68"/>
      <c r="K15" s="77"/>
      <c r="L15" s="36">
        <v>130000</v>
      </c>
      <c r="M15" s="49">
        <v>1216160</v>
      </c>
      <c r="N15" s="57"/>
      <c r="O15" s="57"/>
      <c r="P15" s="66" t="s">
        <v>32</v>
      </c>
      <c r="Q15" s="32">
        <f t="shared" ref="Q15:Q16" si="5">IF(SUM(L15:P15)&gt;0,SUM(L15:P15),"")</f>
        <v>1346160</v>
      </c>
      <c r="R15" s="33">
        <f t="shared" ref="R15:R16" si="6">IF(SUM(Q15+K15)&gt;0,SUM(Q15+K15),"")</f>
        <v>1346160</v>
      </c>
      <c r="S15" s="34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178">
        <f t="shared" si="2"/>
        <v>0</v>
      </c>
      <c r="AF15" s="219"/>
      <c r="AG15" s="220"/>
      <c r="AH15" s="220"/>
      <c r="AI15" s="220"/>
      <c r="AJ15" s="220"/>
      <c r="AK15" s="220"/>
      <c r="AL15" s="220"/>
      <c r="AM15" s="220"/>
    </row>
    <row r="16" spans="1:39" ht="21.9" customHeight="1" x14ac:dyDescent="0.35">
      <c r="A16" s="27"/>
      <c r="B16" s="167">
        <v>8</v>
      </c>
      <c r="C16" s="167">
        <v>8</v>
      </c>
      <c r="D16" s="44" t="s">
        <v>28</v>
      </c>
      <c r="E16" s="44" t="s">
        <v>37</v>
      </c>
      <c r="F16" s="55" t="s">
        <v>91</v>
      </c>
      <c r="G16" s="50"/>
      <c r="H16" s="39"/>
      <c r="I16" s="50"/>
      <c r="J16" s="50"/>
      <c r="K16" s="63"/>
      <c r="L16" s="119">
        <v>105000</v>
      </c>
      <c r="M16" s="81">
        <v>682500</v>
      </c>
      <c r="N16" s="57">
        <v>262500</v>
      </c>
      <c r="O16" s="202"/>
      <c r="P16" s="41"/>
      <c r="Q16" s="32">
        <f t="shared" si="5"/>
        <v>1050000</v>
      </c>
      <c r="R16" s="33">
        <f t="shared" si="6"/>
        <v>1050000</v>
      </c>
      <c r="S16" s="3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178">
        <f t="shared" si="2"/>
        <v>0</v>
      </c>
      <c r="AF16" s="328"/>
      <c r="AG16" s="329"/>
      <c r="AH16" s="329"/>
      <c r="AI16" s="329"/>
      <c r="AJ16" s="329"/>
      <c r="AK16" s="329"/>
      <c r="AL16" s="329"/>
      <c r="AM16" s="329"/>
    </row>
    <row r="17" spans="1:40" ht="21.9" customHeight="1" x14ac:dyDescent="0.35">
      <c r="A17" s="27"/>
      <c r="B17" s="167">
        <v>9</v>
      </c>
      <c r="C17" s="167">
        <v>9</v>
      </c>
      <c r="D17" s="195" t="s">
        <v>28</v>
      </c>
      <c r="E17" s="203" t="s">
        <v>56</v>
      </c>
      <c r="F17" s="316" t="s">
        <v>138</v>
      </c>
      <c r="G17" s="38"/>
      <c r="H17" s="38"/>
      <c r="I17" s="38"/>
      <c r="J17" s="68"/>
      <c r="K17" s="34"/>
      <c r="L17" s="49">
        <v>800000</v>
      </c>
      <c r="M17" s="71"/>
      <c r="O17" s="41"/>
      <c r="P17" s="41"/>
      <c r="Q17" s="32">
        <f t="shared" ref="Q17:Q18" si="7">IF(SUM(L17:P17)&gt;0,SUM(L17:P17),"")</f>
        <v>800000</v>
      </c>
      <c r="R17" s="33">
        <f t="shared" ref="R17:R18" si="8">IF(SUM(Q17+K17)&gt;0,SUM(Q17+K17),"")</f>
        <v>800000</v>
      </c>
      <c r="S17" s="3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178">
        <f t="shared" si="2"/>
        <v>0</v>
      </c>
      <c r="AF17" s="214"/>
      <c r="AG17" s="215"/>
      <c r="AH17" s="215"/>
      <c r="AI17" s="215"/>
      <c r="AJ17" s="215"/>
      <c r="AK17" s="215"/>
      <c r="AL17" s="215"/>
      <c r="AM17" s="215"/>
    </row>
    <row r="18" spans="1:40" ht="21.9" customHeight="1" x14ac:dyDescent="0.35">
      <c r="A18" s="27"/>
      <c r="B18" s="167">
        <v>10</v>
      </c>
      <c r="C18" s="167">
        <v>10</v>
      </c>
      <c r="D18" s="44" t="s">
        <v>42</v>
      </c>
      <c r="E18" s="44" t="s">
        <v>100</v>
      </c>
      <c r="F18" s="55" t="s">
        <v>205</v>
      </c>
      <c r="G18" s="38"/>
      <c r="H18" s="38"/>
      <c r="I18" s="38"/>
      <c r="J18" s="38"/>
      <c r="K18" s="50"/>
      <c r="L18" s="192">
        <v>250000</v>
      </c>
      <c r="M18" s="81">
        <v>1000000</v>
      </c>
      <c r="N18" s="57"/>
      <c r="O18" s="32"/>
      <c r="P18" s="32"/>
      <c r="Q18" s="32">
        <f t="shared" si="7"/>
        <v>1250000</v>
      </c>
      <c r="R18" s="33">
        <f t="shared" si="8"/>
        <v>1250000</v>
      </c>
      <c r="S18" s="3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178">
        <f t="shared" si="2"/>
        <v>0</v>
      </c>
      <c r="AF18" s="214"/>
      <c r="AG18" s="215"/>
      <c r="AH18" s="215"/>
      <c r="AI18" s="215"/>
      <c r="AJ18" s="215"/>
      <c r="AK18" s="215"/>
      <c r="AL18" s="215"/>
      <c r="AM18" s="215"/>
    </row>
    <row r="19" spans="1:40" ht="21.9" customHeight="1" x14ac:dyDescent="0.35">
      <c r="A19" s="27"/>
      <c r="B19" s="167">
        <v>11</v>
      </c>
      <c r="C19" s="167">
        <v>11</v>
      </c>
      <c r="D19" s="234" t="s">
        <v>33</v>
      </c>
      <c r="E19" s="44" t="s">
        <v>36</v>
      </c>
      <c r="F19" s="55" t="s">
        <v>189</v>
      </c>
      <c r="G19" s="38"/>
      <c r="H19" s="38"/>
      <c r="I19" s="38"/>
      <c r="J19" s="38"/>
      <c r="K19" s="32"/>
      <c r="L19" s="32">
        <v>564000</v>
      </c>
      <c r="M19" s="36"/>
      <c r="N19" s="334"/>
      <c r="O19" s="59"/>
      <c r="P19" s="32"/>
      <c r="Q19" s="32">
        <f t="shared" ref="Q19:Q52" si="9">IF(SUM(L19:P19)&gt;0,SUM(L19:P19),"")</f>
        <v>564000</v>
      </c>
      <c r="R19" s="33">
        <f>IF(SUM(Q19+K19)&gt;0,SUM(Q19+K19),"")</f>
        <v>564000</v>
      </c>
      <c r="S19" s="3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178">
        <f t="shared" si="2"/>
        <v>0</v>
      </c>
      <c r="AF19" s="376"/>
      <c r="AG19" s="377"/>
      <c r="AH19" s="377"/>
      <c r="AI19" s="377"/>
      <c r="AJ19" s="377"/>
      <c r="AK19" s="377"/>
      <c r="AL19" s="377"/>
      <c r="AM19" s="377"/>
    </row>
    <row r="20" spans="1:40" ht="21.9" customHeight="1" x14ac:dyDescent="0.35">
      <c r="A20" s="27"/>
      <c r="B20" s="167">
        <v>12</v>
      </c>
      <c r="C20" s="167">
        <v>12</v>
      </c>
      <c r="D20" s="234" t="s">
        <v>33</v>
      </c>
      <c r="E20" s="338" t="s">
        <v>59</v>
      </c>
      <c r="F20" s="55" t="s">
        <v>101</v>
      </c>
      <c r="G20" s="38"/>
      <c r="H20" s="38"/>
      <c r="I20" s="38"/>
      <c r="J20" s="38"/>
      <c r="K20" s="187" t="s">
        <v>177</v>
      </c>
      <c r="L20" s="346">
        <v>4000000</v>
      </c>
      <c r="M20" s="49">
        <v>5500000</v>
      </c>
      <c r="N20" s="77">
        <v>4500000</v>
      </c>
      <c r="O20" s="59"/>
      <c r="P20" s="32"/>
      <c r="Q20" s="32">
        <f t="shared" ref="Q20" si="10">IF(SUM(L20:P20)&gt;0,SUM(L20:P20),"")</f>
        <v>14000000</v>
      </c>
      <c r="R20" s="33">
        <v>14000000</v>
      </c>
      <c r="S20" s="3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178">
        <f t="shared" si="2"/>
        <v>0</v>
      </c>
      <c r="AF20" s="227"/>
      <c r="AG20" s="228"/>
      <c r="AH20" s="228"/>
      <c r="AI20" s="228"/>
      <c r="AJ20" s="228"/>
      <c r="AK20" s="228"/>
      <c r="AL20" s="228"/>
      <c r="AM20" s="228"/>
    </row>
    <row r="21" spans="1:40" ht="21.9" customHeight="1" x14ac:dyDescent="0.35">
      <c r="A21" s="27"/>
      <c r="B21" s="167">
        <v>13</v>
      </c>
      <c r="C21" s="167">
        <v>13</v>
      </c>
      <c r="D21" s="370" t="s">
        <v>28</v>
      </c>
      <c r="E21" s="203" t="s">
        <v>35</v>
      </c>
      <c r="F21" s="188" t="s">
        <v>187</v>
      </c>
      <c r="G21" s="38"/>
      <c r="H21" s="38"/>
      <c r="I21" s="38"/>
      <c r="J21" s="68"/>
      <c r="K21" s="57"/>
      <c r="L21" s="333">
        <v>2500000</v>
      </c>
      <c r="M21" s="49">
        <v>6000000</v>
      </c>
      <c r="N21" s="61"/>
      <c r="O21" s="32"/>
      <c r="P21" s="32"/>
      <c r="Q21" s="32">
        <f t="shared" si="9"/>
        <v>8500000</v>
      </c>
      <c r="R21" s="33">
        <f t="shared" ref="R21:R51" si="11">IF(SUM(Q21+K21)&gt;0,SUM(Q21+K21),"")</f>
        <v>8500000</v>
      </c>
      <c r="S21" s="3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178">
        <f t="shared" si="2"/>
        <v>0</v>
      </c>
      <c r="AF21" s="376"/>
      <c r="AG21" s="377"/>
      <c r="AH21" s="377"/>
      <c r="AI21" s="377"/>
      <c r="AJ21" s="377"/>
      <c r="AK21" s="377"/>
      <c r="AL21" s="377"/>
      <c r="AM21" s="377"/>
    </row>
    <row r="22" spans="1:40" ht="21.9" customHeight="1" x14ac:dyDescent="0.35">
      <c r="A22" s="27"/>
      <c r="B22" s="167">
        <v>14</v>
      </c>
      <c r="C22" s="167">
        <v>14</v>
      </c>
      <c r="D22" s="203" t="s">
        <v>28</v>
      </c>
      <c r="E22" s="44" t="s">
        <v>45</v>
      </c>
      <c r="F22" s="47" t="s">
        <v>188</v>
      </c>
      <c r="G22" s="38"/>
      <c r="H22" s="38"/>
      <c r="I22" s="38"/>
      <c r="J22" s="38"/>
      <c r="K22" s="50"/>
      <c r="L22" s="58">
        <v>626467</v>
      </c>
      <c r="M22" s="49">
        <v>1138270</v>
      </c>
      <c r="N22" s="46"/>
      <c r="O22" s="32"/>
      <c r="P22" s="32"/>
      <c r="Q22" s="32">
        <f>IF(SUM(L22:P22)&gt;0,SUM(L22:P22),"")</f>
        <v>1764737</v>
      </c>
      <c r="R22" s="33">
        <f t="shared" ref="R22" si="12">IF(SUM(Q22+K22)&gt;0,SUM(Q22+K22),"")</f>
        <v>1764737</v>
      </c>
      <c r="S22" s="3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178">
        <f t="shared" si="2"/>
        <v>0</v>
      </c>
      <c r="AF22" s="286"/>
      <c r="AG22" s="287"/>
      <c r="AH22" s="287"/>
      <c r="AI22" s="287"/>
      <c r="AJ22" s="287"/>
      <c r="AK22" s="287"/>
      <c r="AL22" s="287"/>
      <c r="AM22" s="287"/>
    </row>
    <row r="23" spans="1:40" ht="21.9" customHeight="1" x14ac:dyDescent="0.35">
      <c r="A23" s="27"/>
      <c r="B23" s="167">
        <v>15</v>
      </c>
      <c r="C23" s="167">
        <v>15</v>
      </c>
      <c r="D23" s="44" t="s">
        <v>28</v>
      </c>
      <c r="E23" s="44" t="s">
        <v>40</v>
      </c>
      <c r="F23" s="55" t="s">
        <v>190</v>
      </c>
      <c r="G23" s="38"/>
      <c r="H23" s="38"/>
      <c r="I23" s="38"/>
      <c r="J23" s="38"/>
      <c r="K23" s="32"/>
      <c r="L23" s="32">
        <v>1000000</v>
      </c>
      <c r="M23" s="32">
        <v>1000000</v>
      </c>
      <c r="N23" s="139">
        <v>1000000</v>
      </c>
      <c r="O23" s="193">
        <v>1000000</v>
      </c>
      <c r="P23" s="194">
        <v>1000000</v>
      </c>
      <c r="Q23" s="32">
        <f t="shared" ref="Q23:Q24" si="13">IF(SUM(L23:P23)&gt;0,SUM(L23:P23),"")</f>
        <v>5000000</v>
      </c>
      <c r="R23" s="33">
        <f t="shared" ref="R23" si="14">IF(SUM(Q23+K23)&gt;0,SUM(Q23+K23),"")</f>
        <v>5000000</v>
      </c>
      <c r="S23" s="3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178">
        <f t="shared" si="2"/>
        <v>0</v>
      </c>
      <c r="AF23" s="227"/>
      <c r="AG23" s="228"/>
      <c r="AH23" s="228"/>
      <c r="AI23" s="228"/>
      <c r="AJ23" s="228"/>
      <c r="AK23" s="228"/>
      <c r="AL23" s="228"/>
      <c r="AM23" s="228"/>
    </row>
    <row r="24" spans="1:40" ht="21.5" customHeight="1" x14ac:dyDescent="0.35">
      <c r="A24" s="27"/>
      <c r="B24" s="167">
        <v>16</v>
      </c>
      <c r="C24" s="167">
        <v>16</v>
      </c>
      <c r="D24" s="44" t="s">
        <v>42</v>
      </c>
      <c r="E24" s="44" t="s">
        <v>43</v>
      </c>
      <c r="F24" s="55" t="s">
        <v>290</v>
      </c>
      <c r="G24" s="38"/>
      <c r="H24" s="38"/>
      <c r="I24" s="38"/>
      <c r="J24" s="38"/>
      <c r="K24" s="32"/>
      <c r="L24" s="32">
        <v>400000</v>
      </c>
      <c r="M24" s="49">
        <v>1800000</v>
      </c>
      <c r="N24" s="61">
        <v>1500000</v>
      </c>
      <c r="O24" s="32">
        <v>200000</v>
      </c>
      <c r="P24" s="32"/>
      <c r="Q24" s="32">
        <f t="shared" si="13"/>
        <v>3900000</v>
      </c>
      <c r="R24" s="33">
        <f t="shared" ref="R24" si="15">IF(SUM(Q24+K24)&gt;0,SUM(Q24+K24),"")</f>
        <v>3900000</v>
      </c>
      <c r="S24" s="3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178">
        <f t="shared" si="2"/>
        <v>0</v>
      </c>
      <c r="AF24" s="328"/>
      <c r="AG24" s="329"/>
      <c r="AH24" s="329"/>
      <c r="AI24" s="329"/>
      <c r="AJ24" s="329"/>
      <c r="AK24" s="329"/>
      <c r="AL24" s="329"/>
      <c r="AM24" s="329"/>
    </row>
    <row r="25" spans="1:40" ht="21.9" customHeight="1" x14ac:dyDescent="0.35">
      <c r="A25" s="27"/>
      <c r="B25" s="167">
        <v>17</v>
      </c>
      <c r="C25" s="167">
        <v>17</v>
      </c>
      <c r="D25" s="44" t="s">
        <v>28</v>
      </c>
      <c r="E25" s="44" t="s">
        <v>44</v>
      </c>
      <c r="F25" s="55" t="s">
        <v>289</v>
      </c>
      <c r="G25" s="38"/>
      <c r="H25" s="38"/>
      <c r="I25" s="38"/>
      <c r="J25" s="38"/>
      <c r="K25" s="32"/>
      <c r="L25" s="32">
        <v>252405</v>
      </c>
      <c r="M25" s="49"/>
      <c r="N25" s="46"/>
      <c r="O25" s="32"/>
      <c r="P25" s="32"/>
      <c r="Q25" s="32">
        <f t="shared" si="9"/>
        <v>252405</v>
      </c>
      <c r="R25" s="33">
        <f t="shared" si="11"/>
        <v>252405</v>
      </c>
      <c r="S25" s="3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78">
        <f t="shared" si="2"/>
        <v>0</v>
      </c>
      <c r="AF25" s="376"/>
      <c r="AG25" s="377"/>
      <c r="AH25" s="377"/>
      <c r="AI25" s="377"/>
      <c r="AJ25" s="377"/>
      <c r="AK25" s="377"/>
      <c r="AL25" s="377"/>
      <c r="AM25" s="377"/>
    </row>
    <row r="26" spans="1:40" ht="21.9" customHeight="1" x14ac:dyDescent="0.35">
      <c r="A26" s="27"/>
      <c r="B26" s="167">
        <v>18</v>
      </c>
      <c r="C26" s="167">
        <v>18</v>
      </c>
      <c r="D26" s="44" t="s">
        <v>33</v>
      </c>
      <c r="E26" s="44" t="s">
        <v>36</v>
      </c>
      <c r="F26" s="55" t="s">
        <v>233</v>
      </c>
      <c r="G26" s="38"/>
      <c r="H26" s="38"/>
      <c r="I26" s="38"/>
      <c r="J26" s="38"/>
      <c r="K26" s="32"/>
      <c r="L26" s="43">
        <v>501600</v>
      </c>
      <c r="M26" s="32"/>
      <c r="N26" s="139"/>
      <c r="O26" s="193"/>
      <c r="P26" s="194"/>
      <c r="Q26" s="32">
        <f t="shared" si="9"/>
        <v>501600</v>
      </c>
      <c r="R26" s="33">
        <f t="shared" si="11"/>
        <v>501600</v>
      </c>
      <c r="S26" s="3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178">
        <f t="shared" si="2"/>
        <v>0</v>
      </c>
      <c r="AF26" s="376"/>
      <c r="AG26" s="377"/>
      <c r="AH26" s="377"/>
      <c r="AI26" s="377"/>
      <c r="AJ26" s="377"/>
      <c r="AK26" s="377"/>
      <c r="AL26" s="377"/>
      <c r="AM26" s="377"/>
    </row>
    <row r="27" spans="1:40" ht="21.9" customHeight="1" x14ac:dyDescent="0.35">
      <c r="A27" s="27"/>
      <c r="B27" s="167">
        <v>19</v>
      </c>
      <c r="C27" s="167">
        <v>19</v>
      </c>
      <c r="D27" s="371" t="s">
        <v>31</v>
      </c>
      <c r="E27" s="349" t="s">
        <v>72</v>
      </c>
      <c r="F27" s="55" t="s">
        <v>211</v>
      </c>
      <c r="G27" s="38"/>
      <c r="H27" s="38"/>
      <c r="I27" s="38"/>
      <c r="J27" s="38"/>
      <c r="K27" s="187"/>
      <c r="L27" s="80">
        <v>1500000</v>
      </c>
      <c r="M27" s="32"/>
      <c r="N27" s="139"/>
      <c r="O27" s="193"/>
      <c r="P27" s="194"/>
      <c r="Q27" s="32">
        <f>IF(SUM(L27:P27)&gt;0,SUM(L27:P27),"")</f>
        <v>1500000</v>
      </c>
      <c r="R27" s="33">
        <f>IF(SUM(Q27+K27)&gt;0,SUM(Q27+K27),"")</f>
        <v>1500000</v>
      </c>
      <c r="S27" s="3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178">
        <f t="shared" si="2"/>
        <v>0</v>
      </c>
      <c r="AF27" s="214"/>
      <c r="AG27" s="215"/>
      <c r="AH27" s="215"/>
      <c r="AI27" s="215"/>
      <c r="AJ27" s="215"/>
      <c r="AK27" s="215"/>
      <c r="AL27" s="215"/>
      <c r="AM27" s="215"/>
    </row>
    <row r="28" spans="1:40" ht="21.9" customHeight="1" x14ac:dyDescent="0.35">
      <c r="A28" s="27"/>
      <c r="B28" s="167">
        <v>20</v>
      </c>
      <c r="C28" s="167">
        <v>20</v>
      </c>
      <c r="D28" s="44" t="s">
        <v>42</v>
      </c>
      <c r="E28" s="44" t="s">
        <v>43</v>
      </c>
      <c r="F28" s="55" t="s">
        <v>291</v>
      </c>
      <c r="G28" s="38"/>
      <c r="H28" s="38"/>
      <c r="I28" s="38"/>
      <c r="J28" s="38"/>
      <c r="K28" s="32"/>
      <c r="L28" s="32">
        <v>75000</v>
      </c>
      <c r="M28" s="32">
        <v>450000</v>
      </c>
      <c r="N28" s="139"/>
      <c r="O28" s="193"/>
      <c r="P28" s="194"/>
      <c r="Q28" s="32">
        <f>IF(SUM(L28:P28)&gt;0,SUM(L28:P28),"")</f>
        <v>525000</v>
      </c>
      <c r="R28" s="33">
        <f>IF(SUM(Q28+K28)&gt;0,SUM(Q28+K28),"")</f>
        <v>525000</v>
      </c>
      <c r="S28" s="34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178">
        <f t="shared" si="2"/>
        <v>0</v>
      </c>
      <c r="AF28" s="328"/>
      <c r="AG28" s="329"/>
      <c r="AH28" s="329"/>
      <c r="AI28" s="329"/>
      <c r="AJ28" s="329"/>
      <c r="AK28" s="329"/>
      <c r="AL28" s="329"/>
      <c r="AM28" s="329"/>
    </row>
    <row r="29" spans="1:40" ht="21.9" customHeight="1" x14ac:dyDescent="0.35">
      <c r="A29" s="27"/>
      <c r="B29" s="167">
        <v>21</v>
      </c>
      <c r="C29" s="167">
        <v>21</v>
      </c>
      <c r="D29" s="370" t="s">
        <v>42</v>
      </c>
      <c r="E29" s="350" t="s">
        <v>89</v>
      </c>
      <c r="F29" s="55" t="s">
        <v>292</v>
      </c>
      <c r="G29" s="38"/>
      <c r="H29" s="38"/>
      <c r="I29" s="38"/>
      <c r="J29" s="38"/>
      <c r="K29" s="187"/>
      <c r="L29" s="80">
        <v>50000</v>
      </c>
      <c r="M29" s="341">
        <v>500000</v>
      </c>
      <c r="N29" s="77"/>
      <c r="O29" s="193"/>
      <c r="P29" s="194"/>
      <c r="Q29" s="32">
        <f>IF(SUM(L29:P29)&gt;0,SUM(L29:P29),"")</f>
        <v>550000</v>
      </c>
      <c r="R29" s="33">
        <v>13270000</v>
      </c>
      <c r="S29" s="34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178">
        <f t="shared" si="2"/>
        <v>0</v>
      </c>
      <c r="AF29" s="227"/>
      <c r="AG29" s="228"/>
      <c r="AH29" s="228"/>
      <c r="AI29" s="228"/>
      <c r="AJ29" s="228"/>
      <c r="AK29" s="228"/>
      <c r="AL29" s="228"/>
      <c r="AM29" s="228"/>
    </row>
    <row r="30" spans="1:40" ht="21.9" customHeight="1" x14ac:dyDescent="0.35">
      <c r="A30" s="27"/>
      <c r="B30" s="167">
        <v>22</v>
      </c>
      <c r="C30" s="167">
        <v>22</v>
      </c>
      <c r="D30" s="370" t="s">
        <v>42</v>
      </c>
      <c r="E30" s="350" t="s">
        <v>89</v>
      </c>
      <c r="F30" s="55" t="s">
        <v>292</v>
      </c>
      <c r="G30" s="38"/>
      <c r="H30" s="38"/>
      <c r="I30" s="38"/>
      <c r="J30" s="38"/>
      <c r="K30" s="187"/>
      <c r="L30" s="80">
        <v>50000</v>
      </c>
      <c r="M30" s="341">
        <v>500000</v>
      </c>
      <c r="N30" s="77"/>
      <c r="O30" s="193"/>
      <c r="P30" s="194"/>
      <c r="Q30" s="32">
        <f t="shared" ref="Q30" si="16">IF(SUM(L30:P30)&gt;0,SUM(L30:P30),"")</f>
        <v>550000</v>
      </c>
      <c r="R30" s="33">
        <f t="shared" ref="R30" si="17">IF(SUM(Q30+K30)&gt;0,SUM(Q30+K30),"")</f>
        <v>550000</v>
      </c>
      <c r="S30" s="34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178">
        <f t="shared" si="2"/>
        <v>0</v>
      </c>
      <c r="AF30" s="328"/>
      <c r="AG30" s="329"/>
      <c r="AH30" s="329"/>
      <c r="AI30" s="329"/>
      <c r="AJ30" s="329"/>
      <c r="AK30" s="329"/>
      <c r="AL30" s="329"/>
      <c r="AM30" s="329"/>
    </row>
    <row r="31" spans="1:40" ht="21.9" customHeight="1" x14ac:dyDescent="0.35">
      <c r="A31" s="27"/>
      <c r="B31" s="167">
        <v>23</v>
      </c>
      <c r="C31" s="167">
        <v>23</v>
      </c>
      <c r="D31" s="195" t="s">
        <v>28</v>
      </c>
      <c r="E31" s="234" t="s">
        <v>56</v>
      </c>
      <c r="F31" s="317" t="s">
        <v>139</v>
      </c>
      <c r="G31" s="38"/>
      <c r="H31" s="38"/>
      <c r="I31" s="38"/>
      <c r="J31" s="68"/>
      <c r="K31" s="77"/>
      <c r="L31" s="202">
        <v>700000</v>
      </c>
      <c r="M31" s="41"/>
      <c r="N31" s="66"/>
      <c r="O31" s="53"/>
      <c r="P31" s="43"/>
      <c r="Q31" s="32">
        <f>IF(SUM(L31:P31)&gt;0,SUM(L31:P31),"")</f>
        <v>700000</v>
      </c>
      <c r="R31" s="33">
        <f>IF(SUM(Q31+K31)&gt;0,SUM(Q31+K31),"")</f>
        <v>700000</v>
      </c>
      <c r="S31" s="3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178">
        <f t="shared" si="2"/>
        <v>0</v>
      </c>
      <c r="AF31" s="214"/>
      <c r="AG31" s="215"/>
      <c r="AH31" s="215"/>
      <c r="AI31" s="215"/>
      <c r="AJ31" s="215"/>
      <c r="AK31" s="215"/>
      <c r="AL31" s="215"/>
      <c r="AM31" s="215"/>
    </row>
    <row r="32" spans="1:40" ht="26" customHeight="1" x14ac:dyDescent="0.35">
      <c r="A32" s="27"/>
      <c r="B32" s="167">
        <v>24</v>
      </c>
      <c r="C32" s="167">
        <v>24</v>
      </c>
      <c r="D32" s="372" t="s">
        <v>28</v>
      </c>
      <c r="E32" s="203" t="s">
        <v>37</v>
      </c>
      <c r="F32" s="188" t="s">
        <v>167</v>
      </c>
      <c r="G32" s="50"/>
      <c r="H32" s="39"/>
      <c r="I32" s="50"/>
      <c r="J32" s="50"/>
      <c r="K32" s="82"/>
      <c r="L32" s="77">
        <v>850000</v>
      </c>
      <c r="M32" s="57">
        <v>5525000</v>
      </c>
      <c r="N32" s="57">
        <v>2125000</v>
      </c>
      <c r="O32" s="53"/>
      <c r="P32" s="43"/>
      <c r="Q32" s="32">
        <f>IF(SUM(L32:P32)&gt;0,SUM(L32:P32),"")</f>
        <v>8500000</v>
      </c>
      <c r="R32" s="33">
        <f>IF(SUM(Q32+K32)&gt;0,SUM(Q32+K32),"")</f>
        <v>8500000</v>
      </c>
      <c r="S32" s="34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178">
        <f t="shared" si="2"/>
        <v>0</v>
      </c>
      <c r="AF32" s="378"/>
      <c r="AG32" s="379"/>
      <c r="AH32" s="379"/>
      <c r="AI32" s="379"/>
      <c r="AJ32" s="379"/>
      <c r="AK32" s="379"/>
      <c r="AL32" s="379"/>
      <c r="AM32" s="379"/>
      <c r="AN32" s="379"/>
    </row>
    <row r="33" spans="1:41" ht="21.9" customHeight="1" x14ac:dyDescent="0.35">
      <c r="A33" s="27"/>
      <c r="B33" s="167">
        <v>25</v>
      </c>
      <c r="C33" s="167">
        <v>25</v>
      </c>
      <c r="D33" s="44" t="s">
        <v>42</v>
      </c>
      <c r="E33" s="338" t="s">
        <v>100</v>
      </c>
      <c r="F33" s="47" t="s">
        <v>293</v>
      </c>
      <c r="G33" s="38"/>
      <c r="H33" s="38"/>
      <c r="I33" s="38"/>
      <c r="J33" s="38"/>
      <c r="K33" s="187"/>
      <c r="L33" s="41">
        <v>450000</v>
      </c>
      <c r="M33" s="49">
        <v>1500000</v>
      </c>
      <c r="N33" s="41">
        <v>470000</v>
      </c>
      <c r="O33" s="43"/>
      <c r="P33" s="43"/>
      <c r="Q33" s="32">
        <f>IF(SUM(L33:P33)&gt;0,SUM(L33:P33),"")</f>
        <v>2420000</v>
      </c>
      <c r="R33" s="33">
        <f>IF(SUM(Q33+K33)&gt;0,SUM(Q33+K33),"")</f>
        <v>2420000</v>
      </c>
      <c r="S33" s="3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178">
        <f t="shared" si="2"/>
        <v>0</v>
      </c>
      <c r="AF33" s="214"/>
      <c r="AG33" s="215"/>
      <c r="AH33" s="215"/>
      <c r="AI33" s="215"/>
      <c r="AJ33" s="215"/>
      <c r="AK33" s="215"/>
      <c r="AL33" s="215"/>
      <c r="AM33" s="215"/>
    </row>
    <row r="34" spans="1:41" ht="21.9" customHeight="1" x14ac:dyDescent="0.35">
      <c r="A34" s="27"/>
      <c r="B34" s="167">
        <v>26</v>
      </c>
      <c r="C34" s="167">
        <v>26</v>
      </c>
      <c r="D34" s="203" t="s">
        <v>33</v>
      </c>
      <c r="E34" s="249" t="s">
        <v>41</v>
      </c>
      <c r="F34" s="55" t="s">
        <v>47</v>
      </c>
      <c r="G34" s="38"/>
      <c r="H34" s="38"/>
      <c r="I34" s="38"/>
      <c r="J34" s="38"/>
      <c r="K34" s="32"/>
      <c r="L34" s="51">
        <v>237313</v>
      </c>
      <c r="M34" s="32">
        <v>2721009</v>
      </c>
      <c r="N34" s="66"/>
      <c r="O34" s="32"/>
      <c r="P34" s="32"/>
      <c r="Q34" s="32">
        <f t="shared" si="9"/>
        <v>2958322</v>
      </c>
      <c r="R34" s="26">
        <f t="shared" si="11"/>
        <v>2958322</v>
      </c>
      <c r="S34" s="34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178">
        <f t="shared" si="2"/>
        <v>0</v>
      </c>
      <c r="AF34" s="376"/>
      <c r="AG34" s="377"/>
      <c r="AH34" s="377"/>
      <c r="AI34" s="377"/>
      <c r="AJ34" s="377"/>
      <c r="AK34" s="377"/>
      <c r="AL34" s="377"/>
      <c r="AM34" s="377"/>
    </row>
    <row r="35" spans="1:41" ht="21.5" customHeight="1" x14ac:dyDescent="0.35">
      <c r="A35" s="27"/>
      <c r="B35" s="167">
        <v>27</v>
      </c>
      <c r="C35" s="167">
        <v>27</v>
      </c>
      <c r="D35" s="372" t="s">
        <v>42</v>
      </c>
      <c r="E35" s="203" t="s">
        <v>73</v>
      </c>
      <c r="F35" s="188" t="s">
        <v>294</v>
      </c>
      <c r="G35" s="50"/>
      <c r="H35" s="39"/>
      <c r="I35" s="50"/>
      <c r="J35" s="50"/>
      <c r="K35" s="82"/>
      <c r="L35" s="77">
        <v>200000</v>
      </c>
      <c r="M35" s="57">
        <v>1550000</v>
      </c>
      <c r="N35" s="57"/>
      <c r="O35" s="57"/>
      <c r="P35" s="57"/>
      <c r="Q35" s="31">
        <f t="shared" ref="Q35" si="18">IF(SUM(L35:P35)&gt;0,SUM(L35:P35),"")</f>
        <v>1750000</v>
      </c>
      <c r="R35" s="33">
        <f t="shared" ref="R35" si="19">IF(SUM(Q35+K35)&gt;0,SUM(Q35+K35),"")</f>
        <v>1750000</v>
      </c>
      <c r="S35" s="34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178">
        <f t="shared" si="2"/>
        <v>0</v>
      </c>
      <c r="AF35" s="270"/>
      <c r="AG35" s="271"/>
      <c r="AH35" s="271"/>
      <c r="AI35" s="271"/>
      <c r="AJ35" s="271"/>
      <c r="AK35" s="271"/>
      <c r="AL35" s="271"/>
      <c r="AM35" s="271"/>
      <c r="AN35" s="272"/>
      <c r="AO35" s="272"/>
    </row>
    <row r="36" spans="1:41" ht="21.9" customHeight="1" x14ac:dyDescent="0.35">
      <c r="A36" s="27"/>
      <c r="B36" s="167">
        <v>28</v>
      </c>
      <c r="C36" s="167">
        <v>28</v>
      </c>
      <c r="D36" s="44" t="s">
        <v>28</v>
      </c>
      <c r="E36" s="44" t="s">
        <v>35</v>
      </c>
      <c r="F36" s="55" t="s">
        <v>116</v>
      </c>
      <c r="G36" s="50"/>
      <c r="H36" s="39"/>
      <c r="I36" s="50"/>
      <c r="J36" s="50"/>
      <c r="K36" s="63"/>
      <c r="L36" s="73">
        <v>5500000</v>
      </c>
      <c r="M36" s="72">
        <v>2500000</v>
      </c>
      <c r="N36" s="57"/>
      <c r="O36" s="57"/>
      <c r="P36" s="57"/>
      <c r="Q36" s="57">
        <f t="shared" ref="Q36" si="20">IF(SUM(L36:P36)&gt;0,SUM(L36:P36),"")</f>
        <v>8000000</v>
      </c>
      <c r="R36" s="134">
        <f t="shared" ref="R36" si="21">IF(SUM(Q36+K36)&gt;0,SUM(Q36+K36),"")</f>
        <v>8000000</v>
      </c>
      <c r="S36" s="34"/>
      <c r="T36" s="35" t="s">
        <v>32</v>
      </c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178">
        <f t="shared" si="2"/>
        <v>0</v>
      </c>
      <c r="AF36" s="270"/>
      <c r="AG36" s="271"/>
      <c r="AH36" s="271"/>
      <c r="AI36" s="271"/>
      <c r="AJ36" s="271"/>
      <c r="AK36" s="271"/>
      <c r="AL36" s="271"/>
      <c r="AM36" s="271"/>
      <c r="AN36" s="272"/>
      <c r="AO36" s="272"/>
    </row>
    <row r="37" spans="1:41" ht="21.9" customHeight="1" x14ac:dyDescent="0.35">
      <c r="A37" s="27"/>
      <c r="B37" s="167">
        <v>29</v>
      </c>
      <c r="C37" s="167">
        <v>29</v>
      </c>
      <c r="D37" s="370" t="s">
        <v>33</v>
      </c>
      <c r="E37" s="337" t="s">
        <v>48</v>
      </c>
      <c r="F37" s="137" t="s">
        <v>122</v>
      </c>
      <c r="G37" s="38"/>
      <c r="H37" s="38"/>
      <c r="I37" s="38"/>
      <c r="J37" s="38"/>
      <c r="K37" s="82"/>
      <c r="L37" s="341">
        <v>5100000</v>
      </c>
      <c r="M37" s="72">
        <v>2500000</v>
      </c>
      <c r="N37" s="57"/>
      <c r="O37" s="63"/>
      <c r="P37" s="63"/>
      <c r="Q37" s="63">
        <f t="shared" ref="Q37" si="22">IF(SUM(L37:P37)&gt;0,SUM(L37:P37),"")</f>
        <v>7600000</v>
      </c>
      <c r="R37" s="33">
        <f t="shared" ref="R37" si="23">IF(SUM(Q37+K37)&gt;0,SUM(Q37+K37),"")</f>
        <v>7600000</v>
      </c>
      <c r="S37" s="34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178">
        <f t="shared" si="2"/>
        <v>0</v>
      </c>
      <c r="AF37" s="216"/>
      <c r="AG37" s="217"/>
      <c r="AH37" s="217"/>
      <c r="AI37" s="217"/>
      <c r="AJ37" s="217"/>
      <c r="AK37" s="217"/>
      <c r="AL37" s="217"/>
      <c r="AM37" s="217"/>
      <c r="AN37" s="218"/>
      <c r="AO37" s="218"/>
    </row>
    <row r="38" spans="1:41" ht="21.9" customHeight="1" x14ac:dyDescent="0.35">
      <c r="A38" s="27"/>
      <c r="B38" s="167">
        <v>30</v>
      </c>
      <c r="C38" s="167">
        <v>30</v>
      </c>
      <c r="D38" s="338" t="s">
        <v>38</v>
      </c>
      <c r="E38" s="44" t="s">
        <v>100</v>
      </c>
      <c r="F38" s="55" t="s">
        <v>305</v>
      </c>
      <c r="G38" s="38"/>
      <c r="H38" s="38"/>
      <c r="I38" s="38"/>
      <c r="J38" s="38"/>
      <c r="K38" s="82"/>
      <c r="L38" s="49">
        <v>559000</v>
      </c>
      <c r="M38" s="49">
        <v>1500000</v>
      </c>
      <c r="N38" s="59">
        <v>850000</v>
      </c>
      <c r="O38" s="32">
        <v>350000</v>
      </c>
      <c r="P38" s="32"/>
      <c r="Q38" s="32">
        <f t="shared" si="9"/>
        <v>3259000</v>
      </c>
      <c r="R38" s="33">
        <f t="shared" si="11"/>
        <v>3259000</v>
      </c>
      <c r="S38" s="34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178">
        <f t="shared" si="2"/>
        <v>0</v>
      </c>
      <c r="AF38" s="376"/>
      <c r="AG38" s="377"/>
      <c r="AH38" s="377"/>
      <c r="AI38" s="377"/>
      <c r="AJ38" s="377"/>
      <c r="AK38" s="377"/>
      <c r="AL38" s="377"/>
      <c r="AM38" s="377"/>
    </row>
    <row r="39" spans="1:41" ht="21.9" customHeight="1" x14ac:dyDescent="0.35">
      <c r="A39" s="27"/>
      <c r="B39" s="167">
        <v>31</v>
      </c>
      <c r="C39" s="167">
        <v>31</v>
      </c>
      <c r="D39" s="234" t="s">
        <v>28</v>
      </c>
      <c r="E39" s="44" t="s">
        <v>46</v>
      </c>
      <c r="F39" s="55" t="s">
        <v>92</v>
      </c>
      <c r="G39" s="50"/>
      <c r="H39" s="39"/>
      <c r="I39" s="50"/>
      <c r="J39" s="50"/>
      <c r="K39" s="63"/>
      <c r="L39" s="64">
        <v>700000</v>
      </c>
      <c r="M39" s="82">
        <v>7000000</v>
      </c>
      <c r="N39" s="57">
        <v>700000</v>
      </c>
      <c r="O39" s="31"/>
      <c r="P39" s="31"/>
      <c r="Q39" s="32">
        <f t="shared" ref="Q39" si="24">IF(SUM(L39:P39)&gt;0,SUM(L39:P39),"")</f>
        <v>8400000</v>
      </c>
      <c r="R39" s="33">
        <f t="shared" ref="R39" si="25">IF(SUM(Q39+K39)&gt;0,SUM(Q39+K39),"")</f>
        <v>8400000</v>
      </c>
      <c r="S39" s="34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178">
        <f t="shared" si="2"/>
        <v>0</v>
      </c>
      <c r="AF39" s="293"/>
      <c r="AG39" s="294"/>
      <c r="AH39" s="294"/>
      <c r="AI39" s="294"/>
      <c r="AJ39" s="294"/>
      <c r="AK39" s="294"/>
      <c r="AL39" s="294"/>
      <c r="AM39" s="294"/>
    </row>
    <row r="40" spans="1:41" ht="21.9" customHeight="1" x14ac:dyDescent="0.35">
      <c r="A40" s="27"/>
      <c r="B40" s="167">
        <v>32</v>
      </c>
      <c r="C40" s="167">
        <v>32</v>
      </c>
      <c r="D40" s="44" t="s">
        <v>28</v>
      </c>
      <c r="E40" s="44" t="s">
        <v>45</v>
      </c>
      <c r="F40" s="55" t="s">
        <v>191</v>
      </c>
      <c r="G40" s="50"/>
      <c r="H40" s="39"/>
      <c r="I40" s="50"/>
      <c r="J40" s="50"/>
      <c r="K40" s="63"/>
      <c r="L40" s="73">
        <v>3969349</v>
      </c>
      <c r="M40" s="72">
        <v>3969349</v>
      </c>
      <c r="N40" s="57"/>
      <c r="O40" s="31"/>
      <c r="P40" s="31"/>
      <c r="Q40" s="32">
        <f t="shared" si="9"/>
        <v>7938698</v>
      </c>
      <c r="R40" s="33">
        <f t="shared" si="11"/>
        <v>7938698</v>
      </c>
      <c r="S40" s="34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178">
        <f t="shared" si="2"/>
        <v>0</v>
      </c>
      <c r="AF40" s="376"/>
      <c r="AG40" s="377"/>
      <c r="AH40" s="377"/>
      <c r="AI40" s="377"/>
      <c r="AJ40" s="377"/>
      <c r="AK40" s="377"/>
      <c r="AL40" s="377"/>
      <c r="AM40" s="377"/>
    </row>
    <row r="41" spans="1:41" ht="21.9" customHeight="1" x14ac:dyDescent="0.35">
      <c r="A41" s="27"/>
      <c r="B41" s="167">
        <v>33</v>
      </c>
      <c r="C41" s="167">
        <v>33</v>
      </c>
      <c r="D41" s="234" t="s">
        <v>28</v>
      </c>
      <c r="E41" s="203" t="s">
        <v>44</v>
      </c>
      <c r="F41" s="55" t="s">
        <v>295</v>
      </c>
      <c r="G41" s="38"/>
      <c r="H41" s="38"/>
      <c r="I41" s="38"/>
      <c r="J41" s="38"/>
      <c r="K41" s="50" t="s">
        <v>32</v>
      </c>
      <c r="L41" s="43">
        <v>730000</v>
      </c>
      <c r="M41" s="32"/>
      <c r="N41" s="57"/>
      <c r="O41" s="57"/>
      <c r="P41" s="57"/>
      <c r="Q41" s="32">
        <f>IF(SUM(L41:P41)&gt;0,SUM(L41:P41),"")</f>
        <v>730000</v>
      </c>
      <c r="R41" s="33">
        <v>1861800</v>
      </c>
      <c r="S41" s="34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178">
        <f t="shared" ref="AE41" si="26">SUM(T41:AD41)</f>
        <v>0</v>
      </c>
      <c r="AF41" s="376"/>
      <c r="AG41" s="377"/>
      <c r="AH41" s="377"/>
      <c r="AI41" s="377"/>
      <c r="AJ41" s="377"/>
      <c r="AK41" s="377"/>
      <c r="AL41" s="377"/>
      <c r="AM41" s="377"/>
    </row>
    <row r="42" spans="1:41" ht="21.9" customHeight="1" x14ac:dyDescent="0.35">
      <c r="A42" s="27"/>
      <c r="B42" s="167">
        <v>34</v>
      </c>
      <c r="C42" s="167">
        <v>34</v>
      </c>
      <c r="D42" s="234" t="s">
        <v>28</v>
      </c>
      <c r="E42" s="203" t="s">
        <v>45</v>
      </c>
      <c r="F42" s="55" t="s">
        <v>192</v>
      </c>
      <c r="G42" s="38"/>
      <c r="H42" s="38"/>
      <c r="I42" s="38"/>
      <c r="J42" s="38"/>
      <c r="K42" s="50" t="s">
        <v>32</v>
      </c>
      <c r="L42" s="43">
        <v>1191127</v>
      </c>
      <c r="M42" s="32"/>
      <c r="N42" s="57"/>
      <c r="O42" s="57"/>
      <c r="P42" s="57"/>
      <c r="Q42" s="32">
        <f>IF(SUM(L42:P42)&gt;0,SUM(L42:P42),"")</f>
        <v>1191127</v>
      </c>
      <c r="R42" s="33">
        <v>1861800</v>
      </c>
      <c r="S42" s="34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178">
        <f t="shared" si="2"/>
        <v>0</v>
      </c>
      <c r="AF42" s="376"/>
      <c r="AG42" s="377"/>
      <c r="AH42" s="377"/>
      <c r="AI42" s="377"/>
      <c r="AJ42" s="377"/>
      <c r="AK42" s="377"/>
      <c r="AL42" s="377"/>
      <c r="AM42" s="377"/>
    </row>
    <row r="43" spans="1:41" ht="21.9" customHeight="1" x14ac:dyDescent="0.35">
      <c r="A43" s="27"/>
      <c r="B43" s="167">
        <v>35</v>
      </c>
      <c r="C43" s="167">
        <v>35</v>
      </c>
      <c r="D43" s="203" t="s">
        <v>28</v>
      </c>
      <c r="E43" s="203" t="s">
        <v>35</v>
      </c>
      <c r="F43" s="55" t="s">
        <v>117</v>
      </c>
      <c r="G43" s="30"/>
      <c r="H43" s="30"/>
      <c r="I43" s="30"/>
      <c r="J43" s="30"/>
      <c r="K43" s="56"/>
      <c r="L43" s="57">
        <v>2750000</v>
      </c>
      <c r="M43" s="57">
        <v>2900000</v>
      </c>
      <c r="N43" s="66">
        <v>2000000</v>
      </c>
      <c r="O43" s="57"/>
      <c r="P43" s="57"/>
      <c r="Q43" s="32">
        <f>IF(SUM(L43:P43)&gt;0,SUM(L43:P43),"")</f>
        <v>7650000</v>
      </c>
      <c r="R43" s="33">
        <f>IF(SUM(Q43+K43)&gt;0,SUM(Q43+K43),"")</f>
        <v>7650000</v>
      </c>
      <c r="S43" s="34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178">
        <f t="shared" si="2"/>
        <v>0</v>
      </c>
      <c r="AF43" s="214"/>
      <c r="AG43" s="215"/>
      <c r="AH43" s="215"/>
      <c r="AI43" s="215"/>
      <c r="AJ43" s="215"/>
      <c r="AK43" s="215"/>
      <c r="AL43" s="215"/>
      <c r="AM43" s="215"/>
    </row>
    <row r="44" spans="1:41" ht="21.9" customHeight="1" x14ac:dyDescent="0.35">
      <c r="A44" s="27"/>
      <c r="B44" s="167">
        <v>36</v>
      </c>
      <c r="C44" s="167">
        <v>36</v>
      </c>
      <c r="D44" s="203" t="s">
        <v>28</v>
      </c>
      <c r="E44" s="203" t="s">
        <v>46</v>
      </c>
      <c r="F44" s="55" t="s">
        <v>193</v>
      </c>
      <c r="G44" s="30"/>
      <c r="H44" s="30"/>
      <c r="I44" s="30"/>
      <c r="J44" s="30"/>
      <c r="K44" s="56"/>
      <c r="L44" s="57">
        <v>1200000</v>
      </c>
      <c r="M44" s="57"/>
      <c r="N44" s="57"/>
      <c r="O44" s="57"/>
      <c r="P44" s="57"/>
      <c r="Q44" s="32">
        <f t="shared" ref="Q44:Q46" si="27">IF(SUM(L44:P44)&gt;0,SUM(L44:P44),"")</f>
        <v>1200000</v>
      </c>
      <c r="R44" s="33">
        <f t="shared" ref="R44:R46" si="28">IF(SUM(Q44+K44)&gt;0,SUM(Q44+K44),"")</f>
        <v>1200000</v>
      </c>
      <c r="S44" s="34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178">
        <f t="shared" si="2"/>
        <v>0</v>
      </c>
      <c r="AF44" s="286"/>
      <c r="AG44" s="287"/>
      <c r="AH44" s="287"/>
      <c r="AI44" s="287"/>
      <c r="AJ44" s="287"/>
      <c r="AK44" s="287"/>
      <c r="AL44" s="287"/>
      <c r="AM44" s="287"/>
    </row>
    <row r="45" spans="1:41" ht="21.9" customHeight="1" x14ac:dyDescent="0.35">
      <c r="A45" s="27"/>
      <c r="B45" s="167">
        <v>37</v>
      </c>
      <c r="C45" s="167">
        <v>37</v>
      </c>
      <c r="D45" s="337" t="s">
        <v>28</v>
      </c>
      <c r="E45" s="337" t="s">
        <v>44</v>
      </c>
      <c r="F45" s="137" t="s">
        <v>306</v>
      </c>
      <c r="G45" s="38"/>
      <c r="H45" s="38"/>
      <c r="I45" s="38"/>
      <c r="J45" s="38"/>
      <c r="K45" s="187"/>
      <c r="L45" s="80">
        <v>397020</v>
      </c>
      <c r="M45" s="57"/>
      <c r="N45" s="57"/>
      <c r="O45" s="57"/>
      <c r="P45" s="57"/>
      <c r="Q45" s="32">
        <f t="shared" ref="Q45" si="29">IF(SUM(L45:P45)&gt;0,SUM(L45:P45),"")</f>
        <v>397020</v>
      </c>
      <c r="R45" s="33">
        <f t="shared" ref="R45" si="30">IF(SUM(Q45+K45)&gt;0,SUM(Q45+K45),"")</f>
        <v>397020</v>
      </c>
      <c r="S45" s="34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178">
        <f t="shared" si="2"/>
        <v>0</v>
      </c>
      <c r="AF45" s="328"/>
      <c r="AG45" s="329"/>
      <c r="AH45" s="329"/>
      <c r="AI45" s="329"/>
      <c r="AJ45" s="329"/>
      <c r="AK45" s="329"/>
      <c r="AL45" s="329"/>
      <c r="AM45" s="329"/>
    </row>
    <row r="46" spans="1:41" ht="21.9" customHeight="1" x14ac:dyDescent="0.35">
      <c r="A46" s="27"/>
      <c r="B46" s="167">
        <v>38</v>
      </c>
      <c r="C46" s="167">
        <v>38</v>
      </c>
      <c r="D46" s="195" t="s">
        <v>33</v>
      </c>
      <c r="E46" s="195" t="s">
        <v>48</v>
      </c>
      <c r="F46" s="47" t="s">
        <v>114</v>
      </c>
      <c r="G46" s="38"/>
      <c r="H46" s="38"/>
      <c r="I46" s="38"/>
      <c r="J46" s="38"/>
      <c r="K46" s="187"/>
      <c r="L46" s="80">
        <v>700000</v>
      </c>
      <c r="M46" s="57"/>
      <c r="N46" s="57"/>
      <c r="O46" s="57"/>
      <c r="P46" s="57"/>
      <c r="Q46" s="32">
        <f t="shared" si="27"/>
        <v>700000</v>
      </c>
      <c r="R46" s="33">
        <f t="shared" si="28"/>
        <v>700000</v>
      </c>
      <c r="S46" s="34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178">
        <f t="shared" si="2"/>
        <v>0</v>
      </c>
      <c r="AF46" s="286"/>
      <c r="AG46" s="287"/>
      <c r="AH46" s="287"/>
      <c r="AI46" s="287"/>
      <c r="AJ46" s="287"/>
      <c r="AK46" s="287"/>
      <c r="AL46" s="287"/>
      <c r="AM46" s="287"/>
    </row>
    <row r="47" spans="1:41" ht="21.9" customHeight="1" x14ac:dyDescent="0.35">
      <c r="A47" s="27"/>
      <c r="B47" s="167">
        <v>39</v>
      </c>
      <c r="C47" s="167">
        <v>39</v>
      </c>
      <c r="D47" s="203" t="s">
        <v>42</v>
      </c>
      <c r="E47" s="318" t="s">
        <v>73</v>
      </c>
      <c r="F47" s="55" t="s">
        <v>307</v>
      </c>
      <c r="G47" s="38"/>
      <c r="H47" s="38"/>
      <c r="I47" s="38"/>
      <c r="J47" s="38"/>
      <c r="K47" s="187"/>
      <c r="L47" s="80">
        <v>175000</v>
      </c>
      <c r="M47" s="49">
        <v>950000</v>
      </c>
      <c r="N47" s="57">
        <v>250000</v>
      </c>
      <c r="O47" s="57"/>
      <c r="P47" s="57"/>
      <c r="Q47" s="59">
        <f>IF(SUM(L47:P47)&gt;0,SUM(L47:P47),"")</f>
        <v>1375000</v>
      </c>
      <c r="R47" s="33">
        <f>IF(SUM(Q47+K47)&gt;0,SUM(Q47+K47),"")</f>
        <v>1375000</v>
      </c>
      <c r="S47" s="34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178">
        <f t="shared" si="2"/>
        <v>0</v>
      </c>
      <c r="AF47" s="214"/>
      <c r="AG47" s="215"/>
      <c r="AH47" s="215"/>
      <c r="AI47" s="215"/>
      <c r="AJ47" s="215"/>
      <c r="AK47" s="215"/>
      <c r="AL47" s="215"/>
      <c r="AM47" s="215"/>
    </row>
    <row r="48" spans="1:41" ht="21.9" customHeight="1" x14ac:dyDescent="0.35">
      <c r="A48" s="27"/>
      <c r="B48" s="167">
        <v>40</v>
      </c>
      <c r="C48" s="167">
        <v>40</v>
      </c>
      <c r="D48" s="373" t="s">
        <v>42</v>
      </c>
      <c r="E48" s="203" t="s">
        <v>73</v>
      </c>
      <c r="F48" s="160" t="s">
        <v>308</v>
      </c>
      <c r="G48" s="76"/>
      <c r="H48" s="39"/>
      <c r="I48" s="50"/>
      <c r="J48" s="48"/>
      <c r="K48" s="57"/>
      <c r="L48" s="71">
        <v>220000</v>
      </c>
      <c r="M48" s="77">
        <v>1200000</v>
      </c>
      <c r="N48" s="77">
        <v>500000</v>
      </c>
      <c r="O48" s="72"/>
      <c r="P48" s="72"/>
      <c r="Q48" s="32">
        <f t="shared" si="9"/>
        <v>1920000</v>
      </c>
      <c r="R48" s="33">
        <f t="shared" si="11"/>
        <v>1920000</v>
      </c>
      <c r="S48" s="34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178">
        <f t="shared" si="2"/>
        <v>0</v>
      </c>
      <c r="AF48" s="376"/>
      <c r="AG48" s="377"/>
      <c r="AH48" s="377"/>
      <c r="AI48" s="377"/>
      <c r="AJ48" s="377"/>
      <c r="AK48" s="377"/>
      <c r="AL48" s="377"/>
      <c r="AM48" s="377"/>
    </row>
    <row r="49" spans="1:39" ht="21.9" customHeight="1" x14ac:dyDescent="0.35">
      <c r="A49" s="27"/>
      <c r="B49" s="167">
        <v>41</v>
      </c>
      <c r="C49" s="167">
        <v>41</v>
      </c>
      <c r="D49" s="44" t="s">
        <v>42</v>
      </c>
      <c r="E49" s="44" t="s">
        <v>43</v>
      </c>
      <c r="F49" s="55" t="s">
        <v>309</v>
      </c>
      <c r="G49" s="38"/>
      <c r="H49" s="38"/>
      <c r="I49" s="38"/>
      <c r="J49" s="38"/>
      <c r="K49" s="32"/>
      <c r="L49" s="51">
        <v>200000</v>
      </c>
      <c r="M49" s="71">
        <v>800000</v>
      </c>
      <c r="N49" s="71">
        <v>700000</v>
      </c>
      <c r="O49" s="72"/>
      <c r="P49" s="72"/>
      <c r="Q49" s="32">
        <f t="shared" si="9"/>
        <v>1700000</v>
      </c>
      <c r="R49" s="33">
        <f t="shared" ref="R49:R50" si="31">IF(SUM(Q49+K49)&gt;0,SUM(Q49+K49),"")</f>
        <v>1700000</v>
      </c>
      <c r="S49" s="34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178">
        <f t="shared" si="2"/>
        <v>0</v>
      </c>
      <c r="AF49" s="286"/>
      <c r="AG49" s="287"/>
      <c r="AH49" s="287"/>
      <c r="AI49" s="287"/>
      <c r="AJ49" s="287"/>
      <c r="AK49" s="287"/>
      <c r="AL49" s="287"/>
      <c r="AM49" s="287"/>
    </row>
    <row r="50" spans="1:39" ht="21.9" customHeight="1" x14ac:dyDescent="0.35">
      <c r="A50" s="27"/>
      <c r="B50" s="167">
        <v>42</v>
      </c>
      <c r="C50" s="167">
        <v>42</v>
      </c>
      <c r="D50" s="374" t="s">
        <v>28</v>
      </c>
      <c r="E50" s="351" t="s">
        <v>56</v>
      </c>
      <c r="F50" s="344" t="s">
        <v>119</v>
      </c>
      <c r="G50" s="30"/>
      <c r="H50" s="30"/>
      <c r="I50" s="30"/>
      <c r="J50" s="30"/>
      <c r="K50" s="343"/>
      <c r="L50" s="121">
        <v>2000000</v>
      </c>
      <c r="M50" s="342"/>
      <c r="N50" s="345"/>
      <c r="O50" s="121"/>
      <c r="P50" s="121"/>
      <c r="Q50" s="121">
        <f>IF(SUM(L50:P50)&gt;0,SUM(L50:P50),"")</f>
        <v>2000000</v>
      </c>
      <c r="R50" s="346">
        <f t="shared" si="31"/>
        <v>2000000</v>
      </c>
      <c r="S50" s="34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178">
        <f t="shared" si="2"/>
        <v>0</v>
      </c>
      <c r="AF50" s="376"/>
      <c r="AG50" s="377"/>
      <c r="AH50" s="377"/>
      <c r="AI50" s="377"/>
      <c r="AJ50" s="377"/>
      <c r="AK50" s="377"/>
      <c r="AL50" s="377"/>
      <c r="AM50" s="377"/>
    </row>
    <row r="51" spans="1:39" ht="21.9" customHeight="1" x14ac:dyDescent="0.35">
      <c r="A51" s="27"/>
      <c r="B51" s="167">
        <v>43</v>
      </c>
      <c r="C51" s="167">
        <v>43</v>
      </c>
      <c r="D51" s="203" t="s">
        <v>28</v>
      </c>
      <c r="E51" s="203" t="s">
        <v>46</v>
      </c>
      <c r="F51" s="189" t="s">
        <v>118</v>
      </c>
      <c r="G51" s="50"/>
      <c r="H51" s="39"/>
      <c r="I51" s="50"/>
      <c r="J51" s="48"/>
      <c r="K51" s="57"/>
      <c r="L51" s="71">
        <v>308333</v>
      </c>
      <c r="M51" s="284">
        <v>3083334</v>
      </c>
      <c r="N51" s="57">
        <v>308333</v>
      </c>
      <c r="O51" s="57"/>
      <c r="P51" s="57"/>
      <c r="Q51" s="63">
        <f t="shared" si="9"/>
        <v>3700000</v>
      </c>
      <c r="R51" s="79">
        <f t="shared" si="11"/>
        <v>3700000</v>
      </c>
      <c r="S51" s="34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178">
        <f t="shared" si="2"/>
        <v>0</v>
      </c>
      <c r="AF51" s="376"/>
      <c r="AG51" s="377"/>
      <c r="AH51" s="377"/>
      <c r="AI51" s="377"/>
      <c r="AJ51" s="377"/>
      <c r="AK51" s="377"/>
      <c r="AL51" s="377"/>
      <c r="AM51" s="377"/>
    </row>
    <row r="52" spans="1:39" ht="21.9" customHeight="1" x14ac:dyDescent="0.35">
      <c r="A52" s="27"/>
      <c r="B52" s="167">
        <v>44</v>
      </c>
      <c r="C52" s="167">
        <v>44</v>
      </c>
      <c r="D52" s="203" t="s">
        <v>33</v>
      </c>
      <c r="E52" s="318" t="s">
        <v>48</v>
      </c>
      <c r="F52" s="47" t="s">
        <v>115</v>
      </c>
      <c r="G52" s="110"/>
      <c r="H52" s="38"/>
      <c r="I52" s="38"/>
      <c r="J52" s="68"/>
      <c r="K52" s="77"/>
      <c r="L52" s="49">
        <v>2000000</v>
      </c>
      <c r="M52" s="74"/>
      <c r="N52" s="52"/>
      <c r="O52" s="77"/>
      <c r="P52" s="77"/>
      <c r="Q52" s="63">
        <f t="shared" si="9"/>
        <v>2000000</v>
      </c>
      <c r="R52" s="75">
        <f t="shared" ref="R52" si="32">IF(SUM(Q52+K52)&gt;0,SUM(Q52+K52),"")</f>
        <v>2000000</v>
      </c>
      <c r="S52" s="34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178">
        <f t="shared" si="2"/>
        <v>0</v>
      </c>
      <c r="AF52" s="219"/>
      <c r="AG52" s="220"/>
      <c r="AH52" s="220"/>
      <c r="AI52" s="220"/>
      <c r="AJ52" s="220"/>
      <c r="AK52" s="220"/>
      <c r="AL52" s="220"/>
      <c r="AM52" s="220"/>
    </row>
    <row r="53" spans="1:39" ht="21.9" customHeight="1" x14ac:dyDescent="0.35">
      <c r="A53" s="27"/>
      <c r="B53" s="167">
        <v>45</v>
      </c>
      <c r="C53" s="167">
        <v>45</v>
      </c>
      <c r="D53" s="347" t="s">
        <v>28</v>
      </c>
      <c r="E53" s="203" t="s">
        <v>44</v>
      </c>
      <c r="F53" s="160" t="s">
        <v>313</v>
      </c>
      <c r="G53" s="76"/>
      <c r="H53" s="39"/>
      <c r="I53" s="50"/>
      <c r="J53" s="48"/>
      <c r="K53" s="57"/>
      <c r="L53" s="71">
        <v>990000</v>
      </c>
      <c r="M53" s="77">
        <v>5467500</v>
      </c>
      <c r="N53" s="57">
        <v>5467500</v>
      </c>
      <c r="O53" s="57"/>
      <c r="P53" s="57"/>
      <c r="Q53" s="57">
        <f t="shared" ref="Q53" si="33">IF(SUM(L53:P53)&gt;0,SUM(L53:P53),"")</f>
        <v>11925000</v>
      </c>
      <c r="R53" s="49">
        <f t="shared" ref="R53" si="34">IF(SUM(Q53+K53)&gt;0,SUM(Q53+K53),"")</f>
        <v>11925000</v>
      </c>
      <c r="S53" s="34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178">
        <f t="shared" si="2"/>
        <v>0</v>
      </c>
      <c r="AF53" s="227"/>
      <c r="AG53" s="228"/>
      <c r="AH53" s="228"/>
      <c r="AI53" s="228"/>
      <c r="AJ53" s="228"/>
      <c r="AK53" s="228"/>
      <c r="AL53" s="228"/>
      <c r="AM53" s="228"/>
    </row>
    <row r="54" spans="1:39" ht="21.9" customHeight="1" x14ac:dyDescent="0.35">
      <c r="A54" s="27"/>
      <c r="B54" s="167">
        <v>46</v>
      </c>
      <c r="C54" s="167">
        <v>46</v>
      </c>
      <c r="D54" s="338" t="s">
        <v>50</v>
      </c>
      <c r="E54" s="337" t="s">
        <v>50</v>
      </c>
      <c r="F54" s="137" t="s">
        <v>51</v>
      </c>
      <c r="G54" s="76"/>
      <c r="H54" s="39"/>
      <c r="I54" s="50"/>
      <c r="J54" s="48"/>
      <c r="K54" s="336"/>
      <c r="L54" s="71">
        <v>7000000</v>
      </c>
      <c r="M54" s="77">
        <v>2000000</v>
      </c>
      <c r="N54" s="57">
        <v>2000000</v>
      </c>
      <c r="O54" s="57">
        <v>2000000</v>
      </c>
      <c r="P54" s="57">
        <v>2000000</v>
      </c>
      <c r="Q54" s="57">
        <f t="shared" ref="Q54:Q56" si="35">IF(SUM(L54:P54)&gt;0,SUM(L54:P54),"")</f>
        <v>15000000</v>
      </c>
      <c r="R54" s="49">
        <f t="shared" ref="R54:R56" si="36">IF(SUM(Q54+K54)&gt;0,SUM(Q54+K54),"")</f>
        <v>15000000</v>
      </c>
      <c r="S54" s="34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178">
        <f t="shared" si="2"/>
        <v>0</v>
      </c>
      <c r="AF54" s="328"/>
      <c r="AG54" s="329"/>
      <c r="AH54" s="329"/>
      <c r="AI54" s="329"/>
      <c r="AJ54" s="329"/>
      <c r="AK54" s="329"/>
      <c r="AL54" s="329"/>
      <c r="AM54" s="329"/>
    </row>
    <row r="55" spans="1:39" ht="21.9" customHeight="1" x14ac:dyDescent="0.35">
      <c r="A55" s="27"/>
      <c r="B55" s="167">
        <v>47</v>
      </c>
      <c r="C55" s="167">
        <v>47</v>
      </c>
      <c r="D55" s="265" t="s">
        <v>33</v>
      </c>
      <c r="E55" s="203" t="s">
        <v>34</v>
      </c>
      <c r="F55" s="348" t="s">
        <v>235</v>
      </c>
      <c r="G55" s="76"/>
      <c r="H55" s="39"/>
      <c r="I55" s="50"/>
      <c r="J55" s="48"/>
      <c r="K55" s="57"/>
      <c r="L55" s="71">
        <v>2000000</v>
      </c>
      <c r="M55" s="77">
        <v>2000000</v>
      </c>
      <c r="N55" s="57">
        <v>2000000</v>
      </c>
      <c r="O55" s="57">
        <v>2000000</v>
      </c>
      <c r="P55" s="57">
        <v>2000000</v>
      </c>
      <c r="Q55" s="57">
        <f t="shared" ref="Q55" si="37">IF(SUM(L55:P55)&gt;0,SUM(L55:P55),"")</f>
        <v>10000000</v>
      </c>
      <c r="R55" s="49">
        <f t="shared" ref="R55" si="38">IF(SUM(Q55+K55)&gt;0,SUM(Q55+K55),"")</f>
        <v>10000000</v>
      </c>
      <c r="S55" s="34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178"/>
      <c r="AF55" s="360"/>
      <c r="AG55" s="361"/>
      <c r="AH55" s="361"/>
      <c r="AI55" s="361"/>
      <c r="AJ55" s="361"/>
      <c r="AK55" s="361"/>
      <c r="AL55" s="361"/>
      <c r="AM55" s="361"/>
    </row>
    <row r="56" spans="1:39" ht="21.9" customHeight="1" thickBot="1" x14ac:dyDescent="0.4">
      <c r="A56" s="27"/>
      <c r="B56" s="167">
        <v>48</v>
      </c>
      <c r="C56" s="167">
        <v>48</v>
      </c>
      <c r="D56" s="195" t="s">
        <v>33</v>
      </c>
      <c r="E56" s="264" t="s">
        <v>80</v>
      </c>
      <c r="F56" s="137" t="s">
        <v>234</v>
      </c>
      <c r="G56" s="38"/>
      <c r="H56" s="38"/>
      <c r="I56" s="38"/>
      <c r="J56" s="38"/>
      <c r="K56" s="65"/>
      <c r="L56" s="237">
        <v>760000</v>
      </c>
      <c r="M56" s="49"/>
      <c r="N56" s="77"/>
      <c r="O56" s="77"/>
      <c r="P56" s="77"/>
      <c r="Q56" s="57">
        <f t="shared" si="35"/>
        <v>760000</v>
      </c>
      <c r="R56" s="49">
        <f t="shared" si="36"/>
        <v>760000</v>
      </c>
      <c r="S56" s="34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178">
        <f t="shared" si="2"/>
        <v>0</v>
      </c>
      <c r="AF56" s="376"/>
      <c r="AG56" s="377"/>
      <c r="AH56" s="377"/>
      <c r="AI56" s="377"/>
      <c r="AJ56" s="377"/>
      <c r="AK56" s="377"/>
      <c r="AL56" s="377"/>
      <c r="AM56" s="377"/>
    </row>
    <row r="57" spans="1:39" ht="3.75" customHeight="1" thickBot="1" x14ac:dyDescent="0.4">
      <c r="A57" s="27"/>
      <c r="B57" s="167">
        <v>49</v>
      </c>
      <c r="C57" s="168"/>
      <c r="D57" s="85"/>
      <c r="E57" s="85"/>
      <c r="F57" s="86"/>
      <c r="G57" s="86"/>
      <c r="H57" s="86"/>
      <c r="I57" s="86"/>
      <c r="J57" s="86"/>
      <c r="K57" s="78"/>
      <c r="L57" s="78"/>
      <c r="M57" s="78"/>
      <c r="N57" s="78"/>
      <c r="O57" s="78"/>
      <c r="P57" s="78"/>
      <c r="Q57" s="78"/>
      <c r="R57" s="176"/>
      <c r="S57" s="34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208"/>
      <c r="AF57" s="376"/>
      <c r="AG57" s="377"/>
      <c r="AH57" s="377"/>
      <c r="AI57" s="377"/>
      <c r="AJ57" s="377"/>
      <c r="AK57" s="377"/>
      <c r="AL57" s="377"/>
      <c r="AM57" s="377"/>
    </row>
    <row r="58" spans="1:39" s="175" customFormat="1" ht="18" customHeight="1" x14ac:dyDescent="0.35">
      <c r="A58" s="92"/>
      <c r="B58" s="170"/>
      <c r="C58" s="170"/>
      <c r="D58" s="93" t="s">
        <v>32</v>
      </c>
      <c r="E58" s="14" t="s">
        <v>32</v>
      </c>
      <c r="F58" s="90" t="s">
        <v>52</v>
      </c>
      <c r="G58" s="90"/>
      <c r="H58" s="90"/>
      <c r="I58" s="90"/>
      <c r="J58" s="90"/>
      <c r="K58" s="176">
        <f t="shared" ref="K58:Q58" si="39">SUM(K8:K57)</f>
        <v>37454000</v>
      </c>
      <c r="L58" s="176">
        <f t="shared" si="39"/>
        <v>72191614</v>
      </c>
      <c r="M58" s="176">
        <f t="shared" si="39"/>
        <v>87559822</v>
      </c>
      <c r="N58" s="176">
        <f t="shared" si="39"/>
        <v>40333333</v>
      </c>
      <c r="O58" s="176">
        <f t="shared" si="39"/>
        <v>21050000</v>
      </c>
      <c r="P58" s="176">
        <f t="shared" si="39"/>
        <v>20500000</v>
      </c>
      <c r="Q58" s="176">
        <f t="shared" si="39"/>
        <v>241634769</v>
      </c>
      <c r="R58" s="176">
        <f>SUM(R9:R57)</f>
        <v>293611242</v>
      </c>
      <c r="S58" s="177"/>
      <c r="T58" s="176">
        <f t="shared" ref="T58:AE58" si="40">SUM(T8:T57)</f>
        <v>0</v>
      </c>
      <c r="U58" s="176">
        <f t="shared" si="40"/>
        <v>0</v>
      </c>
      <c r="V58" s="176">
        <f t="shared" si="40"/>
        <v>0</v>
      </c>
      <c r="W58" s="176">
        <f t="shared" si="40"/>
        <v>0</v>
      </c>
      <c r="X58" s="176">
        <f t="shared" si="40"/>
        <v>0</v>
      </c>
      <c r="Y58" s="176">
        <f t="shared" si="40"/>
        <v>0</v>
      </c>
      <c r="Z58" s="176">
        <f t="shared" si="40"/>
        <v>0</v>
      </c>
      <c r="AA58" s="176">
        <f t="shared" si="40"/>
        <v>0</v>
      </c>
      <c r="AB58" s="176">
        <f t="shared" si="40"/>
        <v>0</v>
      </c>
      <c r="AC58" s="176">
        <f t="shared" si="40"/>
        <v>0</v>
      </c>
      <c r="AD58" s="176">
        <f t="shared" si="40"/>
        <v>0</v>
      </c>
      <c r="AE58" s="176">
        <f t="shared" si="40"/>
        <v>0</v>
      </c>
      <c r="AF58" s="386"/>
      <c r="AG58" s="387"/>
      <c r="AH58" s="387"/>
      <c r="AI58" s="387"/>
      <c r="AJ58" s="387"/>
      <c r="AK58" s="387"/>
      <c r="AL58" s="387"/>
      <c r="AM58" s="387"/>
    </row>
    <row r="59" spans="1:39" ht="9" customHeight="1" x14ac:dyDescent="0.35">
      <c r="A59" s="27"/>
      <c r="B59" s="169"/>
      <c r="C59" s="169"/>
      <c r="D59" s="89"/>
      <c r="E59" s="27"/>
      <c r="F59" s="91"/>
      <c r="G59" s="91"/>
      <c r="H59" s="91"/>
      <c r="I59" s="91"/>
      <c r="J59" s="91"/>
      <c r="K59" s="34"/>
      <c r="L59" s="34"/>
      <c r="M59" s="34"/>
      <c r="N59" s="34"/>
      <c r="O59" s="34"/>
      <c r="P59" s="34"/>
      <c r="Q59" s="34"/>
      <c r="R59" s="34"/>
      <c r="S59" s="34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181"/>
      <c r="AF59" s="376"/>
      <c r="AG59" s="377"/>
      <c r="AH59" s="377"/>
      <c r="AI59" s="377"/>
      <c r="AJ59" s="377"/>
      <c r="AK59" s="377"/>
      <c r="AL59" s="377"/>
      <c r="AM59" s="377"/>
    </row>
    <row r="60" spans="1:39" ht="19.5" customHeight="1" x14ac:dyDescent="0.4">
      <c r="A60" s="18" t="s">
        <v>53</v>
      </c>
      <c r="B60" s="170"/>
      <c r="C60" s="170"/>
      <c r="D60" s="93"/>
      <c r="E60" s="92"/>
      <c r="F60" s="94" t="s">
        <v>54</v>
      </c>
      <c r="G60" s="95"/>
      <c r="H60" s="95"/>
      <c r="I60" s="95"/>
      <c r="J60" s="95"/>
      <c r="K60" s="34"/>
      <c r="L60" s="34"/>
      <c r="M60" s="34"/>
      <c r="N60" s="34"/>
      <c r="O60" s="34"/>
      <c r="P60" s="34"/>
      <c r="Q60" s="34"/>
      <c r="R60" s="34"/>
      <c r="S60" s="34"/>
      <c r="AF60" s="376"/>
      <c r="AG60" s="377"/>
      <c r="AH60" s="377"/>
      <c r="AI60" s="377"/>
      <c r="AJ60" s="377"/>
      <c r="AK60" s="377"/>
      <c r="AL60" s="377"/>
      <c r="AM60" s="377"/>
    </row>
    <row r="61" spans="1:39" ht="3" customHeight="1" x14ac:dyDescent="0.35">
      <c r="A61" s="23"/>
      <c r="B61" s="170"/>
      <c r="C61" s="170"/>
      <c r="D61" s="93"/>
      <c r="E61" s="92"/>
      <c r="F61" s="95"/>
      <c r="G61" s="95"/>
      <c r="H61" s="95"/>
      <c r="I61" s="95"/>
      <c r="J61" s="95"/>
      <c r="K61" s="34"/>
      <c r="L61" s="34"/>
      <c r="M61" s="34"/>
      <c r="N61" s="34"/>
      <c r="O61" s="34"/>
      <c r="P61" s="34"/>
      <c r="Q61" s="34"/>
      <c r="R61" s="34"/>
      <c r="S61" s="34"/>
      <c r="AF61" s="376"/>
      <c r="AG61" s="377"/>
      <c r="AH61" s="377"/>
      <c r="AI61" s="377"/>
      <c r="AJ61" s="377"/>
      <c r="AK61" s="377"/>
      <c r="AL61" s="377"/>
      <c r="AM61" s="377"/>
    </row>
    <row r="62" spans="1:39" ht="21.9" customHeight="1" x14ac:dyDescent="0.35">
      <c r="A62" s="27"/>
      <c r="B62" s="167"/>
      <c r="C62" s="167"/>
      <c r="D62" s="44" t="s">
        <v>28</v>
      </c>
      <c r="E62" s="44" t="s">
        <v>35</v>
      </c>
      <c r="F62" s="29" t="s">
        <v>55</v>
      </c>
      <c r="G62" s="38"/>
      <c r="H62" s="38"/>
      <c r="I62" s="38"/>
      <c r="J62" s="38"/>
      <c r="K62" s="32"/>
      <c r="L62" s="45">
        <v>2000000</v>
      </c>
      <c r="M62" s="52"/>
      <c r="N62" s="59"/>
      <c r="O62" s="32"/>
      <c r="P62" s="32"/>
      <c r="Q62" s="32">
        <f t="shared" ref="Q62:Q69" si="41">IF(SUM(L62:P62)&gt;0,SUM(L62:P62),"")</f>
        <v>2000000</v>
      </c>
      <c r="R62" s="33">
        <f t="shared" ref="R62:R70" si="42">IF(Q62&gt;0,SUM(Q62+K62),"")</f>
        <v>2000000</v>
      </c>
      <c r="S62" s="34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178">
        <f t="shared" ref="AE62:AE64" si="43">SUM(T62:AD62)</f>
        <v>0</v>
      </c>
      <c r="AF62" s="376"/>
      <c r="AG62" s="377"/>
      <c r="AH62" s="377"/>
      <c r="AI62" s="377"/>
      <c r="AJ62" s="377"/>
      <c r="AK62" s="377"/>
      <c r="AL62" s="377"/>
      <c r="AM62" s="377"/>
    </row>
    <row r="63" spans="1:39" ht="21.9" customHeight="1" x14ac:dyDescent="0.35">
      <c r="A63" s="27"/>
      <c r="B63" s="167"/>
      <c r="C63" s="167"/>
      <c r="D63" s="44" t="s">
        <v>28</v>
      </c>
      <c r="E63" s="44" t="s">
        <v>35</v>
      </c>
      <c r="F63" s="55" t="s">
        <v>237</v>
      </c>
      <c r="G63" s="42"/>
      <c r="H63" s="42"/>
      <c r="I63" s="42"/>
      <c r="J63" s="42"/>
      <c r="K63" s="96"/>
      <c r="L63" s="57">
        <v>1500000</v>
      </c>
      <c r="M63" s="57">
        <v>12000000</v>
      </c>
      <c r="N63" s="66">
        <v>1500000</v>
      </c>
      <c r="O63" s="31"/>
      <c r="P63" s="31"/>
      <c r="Q63" s="32">
        <f t="shared" si="41"/>
        <v>15000000</v>
      </c>
      <c r="R63" s="33">
        <f t="shared" si="42"/>
        <v>15000000</v>
      </c>
      <c r="S63" s="34"/>
      <c r="T63" s="35"/>
      <c r="U63" s="35" t="s">
        <v>32</v>
      </c>
      <c r="V63" s="35"/>
      <c r="W63" s="35"/>
      <c r="X63" s="35"/>
      <c r="Y63" s="35"/>
      <c r="Z63" s="35"/>
      <c r="AA63" s="35"/>
      <c r="AB63" s="35"/>
      <c r="AC63" s="35"/>
      <c r="AD63" s="35"/>
      <c r="AE63" s="178">
        <f t="shared" si="43"/>
        <v>0</v>
      </c>
      <c r="AF63" s="376"/>
      <c r="AG63" s="377"/>
      <c r="AH63" s="377"/>
      <c r="AI63" s="377"/>
      <c r="AJ63" s="377"/>
      <c r="AK63" s="377"/>
      <c r="AL63" s="377"/>
      <c r="AM63" s="377"/>
    </row>
    <row r="64" spans="1:39" ht="21.9" customHeight="1" x14ac:dyDescent="0.35">
      <c r="A64" s="27"/>
      <c r="B64" s="167"/>
      <c r="C64" s="167"/>
      <c r="D64" s="44" t="s">
        <v>28</v>
      </c>
      <c r="E64" s="44" t="s">
        <v>56</v>
      </c>
      <c r="F64" s="55" t="s">
        <v>57</v>
      </c>
      <c r="G64" s="42"/>
      <c r="H64" s="42"/>
      <c r="I64" s="42"/>
      <c r="J64" s="127"/>
      <c r="K64" s="57"/>
      <c r="L64" s="57">
        <v>972000</v>
      </c>
      <c r="M64" s="97"/>
      <c r="N64" s="66"/>
      <c r="O64" s="31"/>
      <c r="P64" s="31"/>
      <c r="Q64" s="32">
        <f t="shared" si="41"/>
        <v>972000</v>
      </c>
      <c r="R64" s="33">
        <f t="shared" ref="R64" si="44">IF(Q64&gt;0,SUM(Q64+K64),"")</f>
        <v>972000</v>
      </c>
      <c r="S64" s="3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178">
        <f t="shared" si="43"/>
        <v>0</v>
      </c>
      <c r="AF64" s="273"/>
      <c r="AG64" s="274"/>
      <c r="AH64" s="274"/>
      <c r="AI64" s="274"/>
      <c r="AJ64" s="274"/>
      <c r="AK64" s="274"/>
      <c r="AL64" s="274"/>
      <c r="AM64" s="274"/>
    </row>
    <row r="65" spans="1:42" ht="21.9" customHeight="1" x14ac:dyDescent="0.35">
      <c r="A65" s="27"/>
      <c r="B65" s="167"/>
      <c r="C65" s="167"/>
      <c r="D65" s="44" t="s">
        <v>28</v>
      </c>
      <c r="E65" s="44" t="s">
        <v>37</v>
      </c>
      <c r="F65" s="29" t="s">
        <v>133</v>
      </c>
      <c r="G65" s="42"/>
      <c r="H65" s="42"/>
      <c r="I65" s="42"/>
      <c r="J65" s="42"/>
      <c r="K65" s="65"/>
      <c r="L65" s="98">
        <v>7500000</v>
      </c>
      <c r="M65" s="52"/>
      <c r="N65" s="66"/>
      <c r="O65" s="31"/>
      <c r="P65" s="31"/>
      <c r="Q65" s="32">
        <f t="shared" si="41"/>
        <v>7500000</v>
      </c>
      <c r="R65" s="33">
        <f t="shared" si="42"/>
        <v>7500000</v>
      </c>
      <c r="S65" s="34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178">
        <f>SUM(T65:AD65)</f>
        <v>0</v>
      </c>
      <c r="AF65" s="214"/>
      <c r="AG65" s="215"/>
      <c r="AH65" s="215"/>
      <c r="AI65" s="215"/>
      <c r="AJ65" s="215"/>
      <c r="AK65" s="215"/>
      <c r="AL65" s="215"/>
      <c r="AM65" s="215"/>
    </row>
    <row r="66" spans="1:42" ht="21.75" hidden="1" customHeight="1" x14ac:dyDescent="0.35">
      <c r="A66" s="27"/>
      <c r="B66" s="167"/>
      <c r="C66" s="167"/>
      <c r="D66" s="44"/>
      <c r="E66" s="44"/>
      <c r="F66" s="55"/>
      <c r="G66" s="42"/>
      <c r="H66" s="42"/>
      <c r="I66" s="42"/>
      <c r="J66" s="42"/>
      <c r="K66" s="31"/>
      <c r="L66" s="96"/>
      <c r="M66" s="52"/>
      <c r="N66" s="66"/>
      <c r="O66" s="31" t="s">
        <v>32</v>
      </c>
      <c r="P66" s="31" t="s">
        <v>32</v>
      </c>
      <c r="Q66" s="32" t="str">
        <f t="shared" si="41"/>
        <v/>
      </c>
      <c r="R66" s="33"/>
      <c r="S66" s="34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178">
        <f t="shared" ref="AE66:AE70" si="45">SUM(T66:AD66)</f>
        <v>0</v>
      </c>
      <c r="AF66" s="376"/>
      <c r="AG66" s="377"/>
      <c r="AH66" s="377"/>
      <c r="AI66" s="377"/>
      <c r="AJ66" s="377"/>
      <c r="AK66" s="377"/>
      <c r="AL66" s="377"/>
      <c r="AM66" s="377"/>
    </row>
    <row r="67" spans="1:42" ht="21.75" hidden="1" customHeight="1" x14ac:dyDescent="0.35">
      <c r="A67" s="27"/>
      <c r="B67" s="167"/>
      <c r="C67" s="167"/>
      <c r="D67" s="44"/>
      <c r="E67" s="44"/>
      <c r="F67" s="55"/>
      <c r="G67" s="42"/>
      <c r="H67" s="42"/>
      <c r="I67" s="42"/>
      <c r="J67" s="42"/>
      <c r="K67" s="31"/>
      <c r="L67" s="96"/>
      <c r="M67" s="52"/>
      <c r="N67" s="66"/>
      <c r="O67" s="31"/>
      <c r="P67" s="31"/>
      <c r="Q67" s="32" t="str">
        <f t="shared" si="41"/>
        <v/>
      </c>
      <c r="R67" s="33"/>
      <c r="S67" s="34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178">
        <f t="shared" si="45"/>
        <v>0</v>
      </c>
      <c r="AF67" s="376"/>
      <c r="AG67" s="377"/>
      <c r="AH67" s="377"/>
      <c r="AI67" s="377"/>
      <c r="AJ67" s="377"/>
      <c r="AK67" s="377"/>
      <c r="AL67" s="377"/>
      <c r="AM67" s="377"/>
    </row>
    <row r="68" spans="1:42" ht="21.75" customHeight="1" x14ac:dyDescent="0.35">
      <c r="A68" s="27"/>
      <c r="B68" s="167"/>
      <c r="C68" s="167"/>
      <c r="D68" s="44" t="s">
        <v>33</v>
      </c>
      <c r="E68" s="44" t="s">
        <v>34</v>
      </c>
      <c r="F68" s="55" t="s">
        <v>150</v>
      </c>
      <c r="G68" s="42"/>
      <c r="H68" s="42"/>
      <c r="I68" s="42"/>
      <c r="J68" s="42"/>
      <c r="K68" s="31">
        <v>4000000</v>
      </c>
      <c r="L68" s="96">
        <v>23890000</v>
      </c>
      <c r="M68" s="52"/>
      <c r="N68" s="66"/>
      <c r="O68" s="31"/>
      <c r="P68" s="31"/>
      <c r="Q68" s="32">
        <f t="shared" si="41"/>
        <v>23890000</v>
      </c>
      <c r="R68" s="33">
        <f t="shared" si="42"/>
        <v>27890000</v>
      </c>
      <c r="S68" s="34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178">
        <f t="shared" si="45"/>
        <v>0</v>
      </c>
      <c r="AF68" s="376"/>
      <c r="AG68" s="377"/>
      <c r="AH68" s="377"/>
      <c r="AI68" s="377"/>
      <c r="AJ68" s="377"/>
      <c r="AK68" s="377"/>
      <c r="AL68" s="377"/>
      <c r="AM68" s="377"/>
    </row>
    <row r="69" spans="1:42" ht="21.75" customHeight="1" x14ac:dyDescent="0.35">
      <c r="A69" s="27"/>
      <c r="B69" s="167"/>
      <c r="C69" s="167"/>
      <c r="D69" s="44" t="s">
        <v>33</v>
      </c>
      <c r="E69" s="44" t="s">
        <v>34</v>
      </c>
      <c r="F69" s="55" t="s">
        <v>106</v>
      </c>
      <c r="G69" s="42"/>
      <c r="H69" s="42"/>
      <c r="I69" s="42"/>
      <c r="J69" s="42"/>
      <c r="K69" s="31">
        <v>100000</v>
      </c>
      <c r="L69" s="96">
        <v>5100000</v>
      </c>
      <c r="M69" s="52"/>
      <c r="N69" s="66"/>
      <c r="O69" s="31"/>
      <c r="P69" s="31"/>
      <c r="Q69" s="32">
        <f t="shared" si="41"/>
        <v>5100000</v>
      </c>
      <c r="R69" s="33">
        <f t="shared" si="42"/>
        <v>5200000</v>
      </c>
      <c r="S69" s="34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178">
        <f t="shared" si="45"/>
        <v>0</v>
      </c>
      <c r="AF69" s="376"/>
      <c r="AG69" s="377"/>
      <c r="AH69" s="377"/>
      <c r="AI69" s="377"/>
      <c r="AJ69" s="377"/>
      <c r="AK69" s="377"/>
      <c r="AL69" s="377"/>
      <c r="AM69" s="377"/>
    </row>
    <row r="70" spans="1:42" ht="21.75" customHeight="1" x14ac:dyDescent="0.35">
      <c r="A70" s="27"/>
      <c r="B70" s="167"/>
      <c r="C70" s="167"/>
      <c r="D70" s="44" t="s">
        <v>33</v>
      </c>
      <c r="E70" s="44" t="s">
        <v>58</v>
      </c>
      <c r="F70" s="55" t="s">
        <v>232</v>
      </c>
      <c r="G70" s="42"/>
      <c r="H70" s="42"/>
      <c r="I70" s="42"/>
      <c r="J70" s="42"/>
      <c r="K70" s="31"/>
      <c r="L70" s="96">
        <v>15935700</v>
      </c>
      <c r="M70" s="52"/>
      <c r="N70" s="66"/>
      <c r="O70" s="31"/>
      <c r="P70" s="31"/>
      <c r="Q70" s="57">
        <f t="shared" ref="Q70:Q72" si="46">IF(SUM(L70:P70)&gt;0,SUM(L70:P70),"")</f>
        <v>15935700</v>
      </c>
      <c r="R70" s="33">
        <f t="shared" si="42"/>
        <v>15935700</v>
      </c>
      <c r="S70" s="34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178">
        <f t="shared" si="45"/>
        <v>0</v>
      </c>
      <c r="AF70" s="214"/>
      <c r="AG70" s="215"/>
      <c r="AH70" s="215"/>
      <c r="AI70" s="215"/>
      <c r="AJ70" s="215"/>
      <c r="AK70" s="215"/>
      <c r="AL70" s="215"/>
      <c r="AM70" s="215"/>
    </row>
    <row r="71" spans="1:42" ht="21.9" hidden="1" customHeight="1" x14ac:dyDescent="0.35">
      <c r="A71" s="27"/>
      <c r="B71" s="167"/>
      <c r="C71" s="167"/>
      <c r="D71" s="28"/>
      <c r="E71" s="28"/>
      <c r="F71" s="99"/>
      <c r="G71" s="42"/>
      <c r="H71" s="42"/>
      <c r="I71" s="42"/>
      <c r="J71" s="42"/>
      <c r="K71" s="31"/>
      <c r="L71" s="31"/>
      <c r="M71" s="31"/>
      <c r="N71" s="31"/>
      <c r="O71" s="31"/>
      <c r="P71" s="31"/>
      <c r="Q71" s="57" t="str">
        <f t="shared" si="46"/>
        <v/>
      </c>
      <c r="R71" s="26" t="str">
        <f>IF(Q71&gt;0,Q71,"")</f>
        <v/>
      </c>
      <c r="S71" s="34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178"/>
      <c r="AF71" s="376"/>
      <c r="AG71" s="377"/>
      <c r="AH71" s="377"/>
      <c r="AI71" s="377"/>
      <c r="AJ71" s="377"/>
      <c r="AK71" s="377"/>
      <c r="AL71" s="377"/>
      <c r="AM71" s="377"/>
    </row>
    <row r="72" spans="1:42" ht="3.75" customHeight="1" thickBot="1" x14ac:dyDescent="0.4">
      <c r="A72" s="27"/>
      <c r="B72" s="168"/>
      <c r="C72" s="168"/>
      <c r="D72" s="85"/>
      <c r="E72" s="85"/>
      <c r="F72" s="100"/>
      <c r="G72" s="101"/>
      <c r="H72" s="101"/>
      <c r="I72" s="101"/>
      <c r="J72" s="101"/>
      <c r="K72" s="78"/>
      <c r="L72" s="78"/>
      <c r="M72" s="78"/>
      <c r="N72" s="78"/>
      <c r="O72" s="78"/>
      <c r="P72" s="78"/>
      <c r="Q72" s="57" t="str">
        <f t="shared" si="46"/>
        <v/>
      </c>
      <c r="R72" s="78"/>
      <c r="S72" s="34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83"/>
      <c r="AF72" s="376"/>
      <c r="AG72" s="377"/>
      <c r="AH72" s="377"/>
      <c r="AI72" s="377"/>
      <c r="AJ72" s="377"/>
      <c r="AK72" s="377"/>
      <c r="AL72" s="377"/>
      <c r="AM72" s="377"/>
    </row>
    <row r="73" spans="1:42" s="175" customFormat="1" ht="18" customHeight="1" x14ac:dyDescent="0.35">
      <c r="A73" s="92"/>
      <c r="B73" s="170"/>
      <c r="C73" s="170"/>
      <c r="D73" s="93"/>
      <c r="E73" s="93"/>
      <c r="F73" s="103" t="s">
        <v>60</v>
      </c>
      <c r="G73" s="103"/>
      <c r="H73" s="103"/>
      <c r="I73" s="103"/>
      <c r="J73" s="103"/>
      <c r="K73" s="176">
        <f t="shared" ref="K73:R73" si="47">SUM(K61:K72)</f>
        <v>4100000</v>
      </c>
      <c r="L73" s="176">
        <f t="shared" si="47"/>
        <v>56897700</v>
      </c>
      <c r="M73" s="176">
        <f t="shared" si="47"/>
        <v>12000000</v>
      </c>
      <c r="N73" s="176">
        <f t="shared" si="47"/>
        <v>1500000</v>
      </c>
      <c r="O73" s="176">
        <f t="shared" si="47"/>
        <v>0</v>
      </c>
      <c r="P73" s="176">
        <f t="shared" si="47"/>
        <v>0</v>
      </c>
      <c r="Q73" s="176">
        <f t="shared" si="47"/>
        <v>70397700</v>
      </c>
      <c r="R73" s="176">
        <f t="shared" si="47"/>
        <v>74497700</v>
      </c>
      <c r="S73" s="177"/>
      <c r="T73" s="176">
        <f t="shared" ref="T73:AE73" si="48">SUM(T61:T72)</f>
        <v>0</v>
      </c>
      <c r="U73" s="176">
        <f t="shared" si="48"/>
        <v>0</v>
      </c>
      <c r="V73" s="176">
        <f t="shared" si="48"/>
        <v>0</v>
      </c>
      <c r="W73" s="176">
        <f t="shared" si="48"/>
        <v>0</v>
      </c>
      <c r="X73" s="176">
        <f t="shared" si="48"/>
        <v>0</v>
      </c>
      <c r="Y73" s="176">
        <f t="shared" si="48"/>
        <v>0</v>
      </c>
      <c r="Z73" s="176">
        <f t="shared" si="48"/>
        <v>0</v>
      </c>
      <c r="AA73" s="176">
        <f t="shared" si="48"/>
        <v>0</v>
      </c>
      <c r="AB73" s="176">
        <f t="shared" si="48"/>
        <v>0</v>
      </c>
      <c r="AC73" s="176">
        <f t="shared" si="48"/>
        <v>0</v>
      </c>
      <c r="AD73" s="176">
        <f t="shared" si="48"/>
        <v>0</v>
      </c>
      <c r="AE73" s="176">
        <f t="shared" si="48"/>
        <v>0</v>
      </c>
      <c r="AF73" s="386"/>
      <c r="AG73" s="387"/>
      <c r="AH73" s="387"/>
      <c r="AI73" s="387"/>
      <c r="AJ73" s="387"/>
      <c r="AK73" s="387"/>
      <c r="AL73" s="387"/>
      <c r="AM73" s="387"/>
    </row>
    <row r="74" spans="1:42" ht="7.25" customHeight="1" x14ac:dyDescent="0.35">
      <c r="A74" s="27"/>
      <c r="B74" s="169"/>
      <c r="C74" s="169"/>
      <c r="D74" s="89"/>
      <c r="E74" s="104"/>
      <c r="F74" s="105"/>
      <c r="G74" s="105"/>
      <c r="H74" s="105"/>
      <c r="I74" s="105"/>
      <c r="J74" s="105"/>
      <c r="K74" s="106"/>
      <c r="L74" s="106"/>
      <c r="M74" s="106"/>
      <c r="N74" s="106"/>
      <c r="O74" s="106"/>
      <c r="P74" s="106"/>
      <c r="Q74" s="106"/>
      <c r="R74" s="34"/>
      <c r="S74" s="34"/>
      <c r="AF74" s="376"/>
      <c r="AG74" s="377"/>
      <c r="AH74" s="377"/>
      <c r="AI74" s="377"/>
      <c r="AJ74" s="377"/>
      <c r="AK74" s="377"/>
      <c r="AL74" s="377"/>
      <c r="AM74" s="377"/>
    </row>
    <row r="75" spans="1:42" ht="18" customHeight="1" x14ac:dyDescent="0.4">
      <c r="A75" s="18" t="s">
        <v>61</v>
      </c>
      <c r="B75" s="169"/>
      <c r="C75" s="169"/>
      <c r="D75" s="89"/>
      <c r="E75" s="27"/>
      <c r="F75" s="107"/>
      <c r="G75" s="105"/>
      <c r="H75" s="105"/>
      <c r="I75" s="105"/>
      <c r="J75" s="105"/>
      <c r="K75" s="106"/>
      <c r="L75" s="106"/>
      <c r="M75" s="106"/>
      <c r="N75" s="106"/>
      <c r="O75" s="106"/>
      <c r="P75" s="106"/>
      <c r="Q75" s="106"/>
      <c r="R75" s="34"/>
      <c r="S75" s="34"/>
      <c r="AF75" s="376"/>
      <c r="AG75" s="377"/>
      <c r="AH75" s="377"/>
      <c r="AI75" s="377"/>
      <c r="AJ75" s="377"/>
      <c r="AK75" s="377"/>
      <c r="AL75" s="377"/>
      <c r="AM75" s="377"/>
    </row>
    <row r="76" spans="1:42" ht="3" customHeight="1" x14ac:dyDescent="0.35">
      <c r="A76" s="23"/>
      <c r="B76" s="169"/>
      <c r="C76" s="169"/>
      <c r="D76" s="89"/>
      <c r="E76" s="27"/>
      <c r="F76" s="105"/>
      <c r="G76" s="105"/>
      <c r="H76" s="105"/>
      <c r="I76" s="105"/>
      <c r="J76" s="105"/>
      <c r="K76" s="106"/>
      <c r="L76" s="106"/>
      <c r="M76" s="106"/>
      <c r="N76" s="106"/>
      <c r="O76" s="106"/>
      <c r="P76" s="106"/>
      <c r="Q76" s="106"/>
      <c r="R76" s="34"/>
      <c r="S76" s="34"/>
      <c r="V76" s="108"/>
      <c r="AF76" s="376"/>
      <c r="AG76" s="377"/>
      <c r="AH76" s="377"/>
      <c r="AI76" s="377"/>
      <c r="AJ76" s="377"/>
      <c r="AK76" s="377"/>
      <c r="AL76" s="377"/>
      <c r="AM76" s="377"/>
    </row>
    <row r="77" spans="1:42" ht="21" customHeight="1" x14ac:dyDescent="0.35">
      <c r="A77" s="27"/>
      <c r="B77" s="199">
        <v>1</v>
      </c>
      <c r="C77" s="254">
        <v>49</v>
      </c>
      <c r="D77" s="375" t="s">
        <v>31</v>
      </c>
      <c r="E77" s="319" t="s">
        <v>31</v>
      </c>
      <c r="F77" s="307" t="s">
        <v>62</v>
      </c>
      <c r="G77" s="225"/>
      <c r="H77" s="29"/>
      <c r="I77" s="29"/>
      <c r="J77" s="29"/>
      <c r="K77" s="238">
        <v>7500000</v>
      </c>
      <c r="L77" s="80">
        <v>2500000</v>
      </c>
      <c r="M77" s="57">
        <v>2000000</v>
      </c>
      <c r="N77" s="57">
        <v>2000000</v>
      </c>
      <c r="O77" s="66">
        <v>2000000</v>
      </c>
      <c r="P77" s="31">
        <v>2000000</v>
      </c>
      <c r="Q77" s="32">
        <f>IF(SUM(L77:P77)&gt;0,SUM(L77:P77),"")</f>
        <v>10500000</v>
      </c>
      <c r="R77" s="33">
        <f>IF(SUM(Q77+K77)&gt;0,SUM(Q77+K77),"")</f>
        <v>18000000</v>
      </c>
      <c r="S77" s="34"/>
      <c r="T77" s="35"/>
      <c r="U77" s="35"/>
      <c r="W77" s="35"/>
      <c r="X77" s="35"/>
      <c r="Y77" s="35"/>
      <c r="Z77" s="35"/>
      <c r="AA77" s="35"/>
      <c r="AB77" s="35"/>
      <c r="AC77" s="35"/>
      <c r="AD77" s="35"/>
      <c r="AE77" s="178">
        <f t="shared" ref="AE77:AE108" si="49">SUM(T77:AD77)</f>
        <v>0</v>
      </c>
      <c r="AF77" s="386" t="s">
        <v>104</v>
      </c>
      <c r="AG77" s="387"/>
      <c r="AH77" s="387"/>
      <c r="AI77" s="387"/>
      <c r="AJ77" s="387"/>
      <c r="AK77" s="387"/>
      <c r="AL77" s="387"/>
      <c r="AM77" s="387"/>
      <c r="AN77" s="388"/>
      <c r="AO77" s="388"/>
      <c r="AP77" s="388"/>
    </row>
    <row r="78" spans="1:42" ht="21" customHeight="1" x14ac:dyDescent="0.35">
      <c r="A78" s="27"/>
      <c r="B78" s="200">
        <v>2</v>
      </c>
      <c r="C78" s="200">
        <v>50</v>
      </c>
      <c r="D78" s="195" t="s">
        <v>31</v>
      </c>
      <c r="E78" s="195" t="s">
        <v>31</v>
      </c>
      <c r="F78" s="42" t="s">
        <v>196</v>
      </c>
      <c r="G78" s="50"/>
      <c r="H78" s="39"/>
      <c r="I78" s="50"/>
      <c r="J78" s="48"/>
      <c r="K78" s="77">
        <v>5400000</v>
      </c>
      <c r="L78" s="122">
        <v>3950000</v>
      </c>
      <c r="M78" s="57">
        <v>8000000</v>
      </c>
      <c r="N78" s="57"/>
      <c r="O78" s="57"/>
      <c r="P78" s="57"/>
      <c r="Q78" s="66">
        <f t="shared" ref="Q78:Q85" si="50">IF(SUM(L78:P78)&gt;0,SUM(L78:P78),"")</f>
        <v>11950000</v>
      </c>
      <c r="R78" s="33">
        <f t="shared" ref="R78:R85" si="51">IF(SUM(Q78+K78)&gt;0,SUM(Q78+K78),"")</f>
        <v>17350000</v>
      </c>
      <c r="S78" s="34"/>
      <c r="T78" s="35"/>
      <c r="U78" s="35"/>
      <c r="W78" s="35"/>
      <c r="X78" s="35"/>
      <c r="Y78" s="35"/>
      <c r="Z78" s="35"/>
      <c r="AA78" s="35"/>
      <c r="AB78" s="35"/>
      <c r="AC78" s="35"/>
      <c r="AD78" s="35"/>
      <c r="AE78" s="178">
        <f t="shared" si="49"/>
        <v>0</v>
      </c>
      <c r="AF78" s="231"/>
      <c r="AG78" s="232"/>
      <c r="AH78" s="232"/>
      <c r="AI78" s="232"/>
      <c r="AJ78" s="232"/>
      <c r="AK78" s="232"/>
      <c r="AL78" s="232"/>
      <c r="AM78" s="232"/>
      <c r="AN78" s="233"/>
      <c r="AO78" s="233"/>
      <c r="AP78" s="233"/>
    </row>
    <row r="79" spans="1:42" ht="21" customHeight="1" x14ac:dyDescent="0.35">
      <c r="A79" s="27"/>
      <c r="B79" s="200">
        <v>3</v>
      </c>
      <c r="C79" s="200">
        <v>51</v>
      </c>
      <c r="D79" s="203" t="s">
        <v>33</v>
      </c>
      <c r="E79" s="267" t="s">
        <v>59</v>
      </c>
      <c r="F79" s="109" t="s">
        <v>143</v>
      </c>
      <c r="G79" s="110"/>
      <c r="H79" s="38"/>
      <c r="I79" s="38"/>
      <c r="J79" s="68"/>
      <c r="K79" s="57">
        <f>24500000+7486488</f>
        <v>31986488</v>
      </c>
      <c r="L79" s="49">
        <v>8000000</v>
      </c>
      <c r="M79" s="57">
        <v>8000000</v>
      </c>
      <c r="N79" s="57">
        <v>7000000</v>
      </c>
      <c r="O79" s="57">
        <v>7000000</v>
      </c>
      <c r="P79" s="57">
        <v>4500000</v>
      </c>
      <c r="Q79" s="66">
        <f t="shared" ref="Q79" si="52">IF(SUM(L79:P79)&gt;0,SUM(L79:P79),"")</f>
        <v>34500000</v>
      </c>
      <c r="R79" s="33">
        <f t="shared" ref="R79" si="53">IF(SUM(Q79+K79)&gt;0,SUM(Q79+K79),"")</f>
        <v>66486488</v>
      </c>
      <c r="S79" s="34"/>
      <c r="T79" s="35"/>
      <c r="U79" s="35"/>
      <c r="W79" s="35"/>
      <c r="X79" s="35"/>
      <c r="Y79" s="35"/>
      <c r="Z79" s="35"/>
      <c r="AA79" s="35"/>
      <c r="AB79" s="35"/>
      <c r="AC79" s="35"/>
      <c r="AD79" s="35"/>
      <c r="AE79" s="178">
        <f t="shared" si="49"/>
        <v>0</v>
      </c>
      <c r="AF79" s="297"/>
      <c r="AG79" s="298"/>
      <c r="AH79" s="298"/>
      <c r="AI79" s="298"/>
      <c r="AJ79" s="298"/>
      <c r="AK79" s="298"/>
      <c r="AL79" s="298"/>
      <c r="AM79" s="298"/>
      <c r="AN79" s="299"/>
      <c r="AO79" s="299"/>
      <c r="AP79" s="299"/>
    </row>
    <row r="80" spans="1:42" ht="21" customHeight="1" x14ac:dyDescent="0.35">
      <c r="A80" s="27"/>
      <c r="B80" s="200">
        <v>4</v>
      </c>
      <c r="C80" s="254">
        <v>52</v>
      </c>
      <c r="D80" s="256" t="s">
        <v>33</v>
      </c>
      <c r="E80" s="249" t="s">
        <v>34</v>
      </c>
      <c r="F80" s="38" t="s">
        <v>142</v>
      </c>
      <c r="G80" s="38"/>
      <c r="H80" s="38"/>
      <c r="I80" s="38"/>
      <c r="J80" s="38"/>
      <c r="K80" s="240">
        <v>2792400</v>
      </c>
      <c r="L80" s="32">
        <v>6123100</v>
      </c>
      <c r="M80" s="57">
        <v>6184500</v>
      </c>
      <c r="N80" s="57"/>
      <c r="O80" s="57"/>
      <c r="P80" s="57"/>
      <c r="Q80" s="31">
        <f t="shared" ref="Q80:Q81" si="54">IF(SUM(L80:P80)&gt;0,SUM(L80:P80),"")</f>
        <v>12307600</v>
      </c>
      <c r="R80" s="33">
        <f t="shared" ref="R80:R81" si="55">IF(SUM(Q80+K80)&gt;0,SUM(Q80+K80),"")</f>
        <v>15100000</v>
      </c>
      <c r="S80" s="34"/>
      <c r="T80" s="35"/>
      <c r="U80" s="35"/>
      <c r="W80" s="35"/>
      <c r="X80" s="35"/>
      <c r="Y80" s="35"/>
      <c r="Z80" s="35"/>
      <c r="AA80" s="35"/>
      <c r="AB80" s="35"/>
      <c r="AC80" s="35"/>
      <c r="AD80" s="35"/>
      <c r="AE80" s="178">
        <f t="shared" si="49"/>
        <v>0</v>
      </c>
      <c r="AF80" s="288"/>
      <c r="AG80" s="289"/>
      <c r="AH80" s="289"/>
      <c r="AI80" s="289"/>
      <c r="AJ80" s="289"/>
      <c r="AK80" s="289"/>
      <c r="AL80" s="289"/>
      <c r="AM80" s="289"/>
      <c r="AN80" s="290"/>
      <c r="AO80" s="290"/>
      <c r="AP80" s="290"/>
    </row>
    <row r="81" spans="1:43" ht="21" customHeight="1" x14ac:dyDescent="0.35">
      <c r="A81" s="27"/>
      <c r="B81" s="200">
        <v>5</v>
      </c>
      <c r="C81" s="254">
        <v>53</v>
      </c>
      <c r="D81" s="256" t="s">
        <v>42</v>
      </c>
      <c r="E81" s="249" t="s">
        <v>199</v>
      </c>
      <c r="F81" s="38" t="s">
        <v>206</v>
      </c>
      <c r="G81" s="38"/>
      <c r="H81" s="38"/>
      <c r="I81" s="38"/>
      <c r="J81" s="38"/>
      <c r="K81" s="240">
        <v>2375000</v>
      </c>
      <c r="L81" s="32">
        <f>900000+450000</f>
        <v>1350000</v>
      </c>
      <c r="M81" s="57">
        <v>2000000</v>
      </c>
      <c r="N81" s="57">
        <v>2000000</v>
      </c>
      <c r="O81" s="57"/>
      <c r="P81" s="57"/>
      <c r="Q81" s="31">
        <f t="shared" si="54"/>
        <v>5350000</v>
      </c>
      <c r="R81" s="33">
        <f t="shared" si="55"/>
        <v>7725000</v>
      </c>
      <c r="S81" s="34"/>
      <c r="T81" s="35"/>
      <c r="U81" s="35"/>
      <c r="W81" s="35"/>
      <c r="X81" s="35"/>
      <c r="Y81" s="35"/>
      <c r="Z81" s="35"/>
      <c r="AA81" s="35"/>
      <c r="AB81" s="35"/>
      <c r="AC81" s="35"/>
      <c r="AD81" s="35"/>
      <c r="AE81" s="178">
        <f t="shared" si="49"/>
        <v>0</v>
      </c>
      <c r="AF81" s="288"/>
      <c r="AG81" s="289"/>
      <c r="AH81" s="289"/>
      <c r="AI81" s="289"/>
      <c r="AJ81" s="289"/>
      <c r="AK81" s="289"/>
      <c r="AL81" s="289"/>
      <c r="AM81" s="289"/>
      <c r="AN81" s="290"/>
      <c r="AO81" s="290"/>
      <c r="AP81" s="290"/>
    </row>
    <row r="82" spans="1:43" ht="21" customHeight="1" x14ac:dyDescent="0.35">
      <c r="A82" s="27"/>
      <c r="B82" s="199">
        <v>6</v>
      </c>
      <c r="C82" s="200">
        <v>54</v>
      </c>
      <c r="D82" s="256" t="s">
        <v>28</v>
      </c>
      <c r="E82" s="249" t="s">
        <v>40</v>
      </c>
      <c r="F82" s="55" t="s">
        <v>202</v>
      </c>
      <c r="G82" s="38"/>
      <c r="H82" s="38"/>
      <c r="I82" s="38"/>
      <c r="J82" s="38"/>
      <c r="K82" s="240">
        <v>8150983</v>
      </c>
      <c r="L82" s="32">
        <v>2000000</v>
      </c>
      <c r="M82" s="57"/>
      <c r="N82" s="57"/>
      <c r="O82" s="61"/>
      <c r="P82" s="65"/>
      <c r="Q82" s="32">
        <f t="shared" si="50"/>
        <v>2000000</v>
      </c>
      <c r="R82" s="79">
        <f t="shared" si="51"/>
        <v>10150983</v>
      </c>
      <c r="S82" s="34"/>
      <c r="T82" s="35"/>
      <c r="U82" s="35"/>
      <c r="W82" s="35"/>
      <c r="X82" s="35"/>
      <c r="Y82" s="35"/>
      <c r="Z82" s="35"/>
      <c r="AA82" s="35"/>
      <c r="AB82" s="35"/>
      <c r="AC82" s="35"/>
      <c r="AD82" s="35"/>
      <c r="AE82" s="178">
        <f t="shared" si="49"/>
        <v>0</v>
      </c>
      <c r="AF82" s="221"/>
      <c r="AG82" s="222"/>
      <c r="AH82" s="222"/>
      <c r="AI82" s="222"/>
      <c r="AJ82" s="222"/>
      <c r="AK82" s="222"/>
      <c r="AL82" s="222"/>
      <c r="AM82" s="222"/>
      <c r="AN82" s="223"/>
      <c r="AO82" s="223"/>
      <c r="AP82" s="223"/>
    </row>
    <row r="83" spans="1:43" ht="21" customHeight="1" x14ac:dyDescent="0.35">
      <c r="A83" s="27"/>
      <c r="B83" s="200">
        <v>7</v>
      </c>
      <c r="C83" s="200">
        <v>55</v>
      </c>
      <c r="D83" s="256" t="s">
        <v>28</v>
      </c>
      <c r="E83" s="249" t="s">
        <v>35</v>
      </c>
      <c r="F83" s="29" t="s">
        <v>141</v>
      </c>
      <c r="G83" s="38"/>
      <c r="H83" s="38"/>
      <c r="I83" s="38"/>
      <c r="J83" s="38"/>
      <c r="K83" s="241">
        <v>5181200</v>
      </c>
      <c r="L83" s="31">
        <v>24069600</v>
      </c>
      <c r="M83" s="57">
        <v>500000</v>
      </c>
      <c r="N83" s="57"/>
      <c r="O83" s="66"/>
      <c r="P83" s="31"/>
      <c r="Q83" s="32">
        <f t="shared" si="50"/>
        <v>24569600</v>
      </c>
      <c r="R83" s="33">
        <f t="shared" si="51"/>
        <v>29750800</v>
      </c>
      <c r="S83" s="34"/>
      <c r="T83" s="35"/>
      <c r="U83" s="35"/>
      <c r="W83" s="35"/>
      <c r="X83" s="35"/>
      <c r="Y83" s="35"/>
      <c r="Z83" s="35"/>
      <c r="AA83" s="35"/>
      <c r="AB83" s="35"/>
      <c r="AC83" s="35"/>
      <c r="AD83" s="35"/>
      <c r="AE83" s="178">
        <f t="shared" si="49"/>
        <v>0</v>
      </c>
      <c r="AF83" s="221"/>
      <c r="AG83" s="222"/>
      <c r="AH83" s="222"/>
      <c r="AI83" s="222"/>
      <c r="AJ83" s="222"/>
      <c r="AK83" s="222"/>
      <c r="AL83" s="222"/>
      <c r="AM83" s="222"/>
      <c r="AN83" s="223"/>
      <c r="AO83" s="223"/>
      <c r="AP83" s="223"/>
    </row>
    <row r="84" spans="1:43" ht="21" customHeight="1" x14ac:dyDescent="0.35">
      <c r="A84" s="27"/>
      <c r="B84" s="200">
        <v>8</v>
      </c>
      <c r="C84" s="254">
        <v>56</v>
      </c>
      <c r="D84" s="256" t="s">
        <v>33</v>
      </c>
      <c r="E84" s="249" t="s">
        <v>34</v>
      </c>
      <c r="F84" s="38" t="s">
        <v>226</v>
      </c>
      <c r="G84" s="30"/>
      <c r="H84" s="30"/>
      <c r="I84" s="30">
        <v>0.6</v>
      </c>
      <c r="J84" s="113"/>
      <c r="K84" s="191">
        <v>8000000</v>
      </c>
      <c r="L84" s="139">
        <v>5000000</v>
      </c>
      <c r="M84" s="57"/>
      <c r="N84" s="57"/>
      <c r="O84" s="66"/>
      <c r="P84" s="31"/>
      <c r="Q84" s="32">
        <f t="shared" si="50"/>
        <v>5000000</v>
      </c>
      <c r="R84" s="33">
        <f t="shared" si="51"/>
        <v>13000000</v>
      </c>
      <c r="S84" s="34"/>
      <c r="T84" s="35"/>
      <c r="U84" s="35"/>
      <c r="W84" s="35"/>
      <c r="X84" s="35"/>
      <c r="Y84" s="35"/>
      <c r="Z84" s="35"/>
      <c r="AA84" s="35"/>
      <c r="AB84" s="35"/>
      <c r="AC84" s="35"/>
      <c r="AD84" s="35"/>
      <c r="AE84" s="178">
        <f t="shared" si="49"/>
        <v>0</v>
      </c>
      <c r="AF84" s="221"/>
      <c r="AG84" s="222"/>
      <c r="AH84" s="222"/>
      <c r="AI84" s="222"/>
      <c r="AJ84" s="222"/>
      <c r="AK84" s="222"/>
      <c r="AL84" s="222"/>
      <c r="AM84" s="222"/>
      <c r="AN84" s="223"/>
      <c r="AO84" s="223"/>
      <c r="AP84" s="223"/>
    </row>
    <row r="85" spans="1:43" ht="21" customHeight="1" x14ac:dyDescent="0.35">
      <c r="A85" s="27"/>
      <c r="B85" s="200">
        <v>9</v>
      </c>
      <c r="C85" s="200">
        <v>57</v>
      </c>
      <c r="D85" s="256" t="s">
        <v>28</v>
      </c>
      <c r="E85" s="249" t="s">
        <v>29</v>
      </c>
      <c r="F85" s="55" t="s">
        <v>93</v>
      </c>
      <c r="G85" s="38"/>
      <c r="H85" s="38"/>
      <c r="I85" s="38"/>
      <c r="J85" s="38"/>
      <c r="K85" s="241">
        <v>3761500</v>
      </c>
      <c r="L85" s="31">
        <v>2755497</v>
      </c>
      <c r="M85" s="31"/>
      <c r="N85" s="121"/>
      <c r="O85" s="66"/>
      <c r="P85" s="31"/>
      <c r="Q85" s="32">
        <f t="shared" si="50"/>
        <v>2755497</v>
      </c>
      <c r="R85" s="33">
        <f t="shared" si="51"/>
        <v>6516997</v>
      </c>
      <c r="S85" s="34"/>
      <c r="T85" s="35"/>
      <c r="U85" s="35"/>
      <c r="W85" s="35"/>
      <c r="X85" s="35"/>
      <c r="Y85" s="35"/>
      <c r="Z85" s="35"/>
      <c r="AA85" s="35"/>
      <c r="AB85" s="35"/>
      <c r="AC85" s="35"/>
      <c r="AD85" s="35"/>
      <c r="AE85" s="178">
        <f t="shared" si="49"/>
        <v>0</v>
      </c>
      <c r="AF85" s="221"/>
      <c r="AG85" s="222"/>
      <c r="AH85" s="222"/>
      <c r="AI85" s="222"/>
      <c r="AJ85" s="222"/>
      <c r="AK85" s="222"/>
      <c r="AL85" s="222"/>
      <c r="AM85" s="222"/>
      <c r="AN85" s="223"/>
      <c r="AO85" s="223"/>
      <c r="AP85" s="223"/>
    </row>
    <row r="86" spans="1:43" ht="21" customHeight="1" x14ac:dyDescent="0.35">
      <c r="A86" s="27"/>
      <c r="B86" s="200">
        <v>10</v>
      </c>
      <c r="C86" s="200">
        <v>58</v>
      </c>
      <c r="D86" s="256" t="s">
        <v>28</v>
      </c>
      <c r="E86" s="249" t="s">
        <v>37</v>
      </c>
      <c r="F86" s="47" t="s">
        <v>213</v>
      </c>
      <c r="G86" s="30"/>
      <c r="H86" s="30"/>
      <c r="I86" s="30"/>
      <c r="J86" s="113"/>
      <c r="K86" s="191">
        <v>893300</v>
      </c>
      <c r="L86" s="139">
        <v>1660670</v>
      </c>
      <c r="M86" s="57">
        <v>10794355</v>
      </c>
      <c r="N86" s="59">
        <v>4151675</v>
      </c>
      <c r="O86" s="45"/>
      <c r="P86" s="41"/>
      <c r="Q86" s="32">
        <f t="shared" ref="Q86:Q108" si="56">IF(SUM(L86:P86)&gt;0,SUM(L86:P86),"")</f>
        <v>16606700</v>
      </c>
      <c r="R86" s="33">
        <f t="shared" ref="R86:R120" si="57">IF(SUM(Q86+K86)&gt;0,SUM(Q86+K86),"")</f>
        <v>17500000</v>
      </c>
      <c r="S86" s="34"/>
      <c r="T86" s="35"/>
      <c r="U86" s="35"/>
      <c r="W86" s="35"/>
      <c r="X86" s="35"/>
      <c r="Y86" s="35"/>
      <c r="Z86" s="35"/>
      <c r="AA86" s="35"/>
      <c r="AB86" s="35"/>
      <c r="AC86" s="35"/>
      <c r="AD86" s="35"/>
      <c r="AE86" s="178">
        <f t="shared" ref="AE86" si="58">SUM(T86:AD86)</f>
        <v>0</v>
      </c>
      <c r="AF86" s="214"/>
      <c r="AG86" s="215"/>
      <c r="AH86" s="215"/>
      <c r="AI86" s="215"/>
      <c r="AJ86" s="215"/>
      <c r="AK86" s="215"/>
      <c r="AL86" s="215"/>
      <c r="AM86" s="215"/>
    </row>
    <row r="87" spans="1:43" ht="21" customHeight="1" x14ac:dyDescent="0.35">
      <c r="A87" s="27"/>
      <c r="B87" s="199">
        <v>11</v>
      </c>
      <c r="C87" s="254">
        <v>59</v>
      </c>
      <c r="D87" s="256" t="s">
        <v>31</v>
      </c>
      <c r="E87" s="249" t="s">
        <v>72</v>
      </c>
      <c r="F87" s="55" t="s">
        <v>297</v>
      </c>
      <c r="G87" s="38"/>
      <c r="H87" s="38"/>
      <c r="I87" s="38"/>
      <c r="J87" s="38"/>
      <c r="K87" s="241">
        <v>1100000</v>
      </c>
      <c r="L87" s="31">
        <v>4000000</v>
      </c>
      <c r="M87" s="31">
        <f>12100000-L87</f>
        <v>8100000</v>
      </c>
      <c r="N87" s="121"/>
      <c r="O87" s="48"/>
      <c r="P87" s="45"/>
      <c r="Q87" s="32">
        <f t="shared" si="56"/>
        <v>12100000</v>
      </c>
      <c r="R87" s="33">
        <f t="shared" si="57"/>
        <v>13200000</v>
      </c>
      <c r="S87" s="34"/>
      <c r="T87" s="35"/>
      <c r="U87" s="35"/>
      <c r="W87" s="35"/>
      <c r="X87" s="35"/>
      <c r="Y87" s="35"/>
      <c r="Z87" s="35"/>
      <c r="AA87" s="35"/>
      <c r="AB87" s="35"/>
      <c r="AC87" s="35"/>
      <c r="AD87" s="35"/>
      <c r="AE87" s="178">
        <f t="shared" si="49"/>
        <v>0</v>
      </c>
      <c r="AF87" s="214"/>
      <c r="AG87" s="215"/>
      <c r="AH87" s="215"/>
      <c r="AI87" s="215"/>
      <c r="AJ87" s="215"/>
      <c r="AK87" s="215"/>
      <c r="AL87" s="215"/>
      <c r="AM87" s="215"/>
    </row>
    <row r="88" spans="1:43" ht="21" customHeight="1" x14ac:dyDescent="0.35">
      <c r="A88" s="27"/>
      <c r="B88" s="200">
        <v>12</v>
      </c>
      <c r="C88" s="254">
        <v>60</v>
      </c>
      <c r="D88" s="203" t="s">
        <v>33</v>
      </c>
      <c r="E88" s="249" t="s">
        <v>34</v>
      </c>
      <c r="F88" s="55" t="s">
        <v>200</v>
      </c>
      <c r="G88" s="31"/>
      <c r="H88" s="80"/>
      <c r="I88" s="34"/>
      <c r="J88" s="34"/>
      <c r="K88" s="242">
        <v>6000000</v>
      </c>
      <c r="L88" s="96">
        <v>2000000</v>
      </c>
      <c r="M88" s="57"/>
      <c r="N88" s="59"/>
      <c r="O88" s="45"/>
      <c r="P88" s="96"/>
      <c r="Q88" s="32">
        <f t="shared" ref="Q88:Q89" si="59">IF(SUM(L88:P88)&gt;0,SUM(L88:P88),"")</f>
        <v>2000000</v>
      </c>
      <c r="R88" s="33">
        <f t="shared" ref="R88:R89" si="60">IF(SUM(Q88+K88)&gt;0,SUM(Q88+K88),"")</f>
        <v>8000000</v>
      </c>
      <c r="S88" s="34"/>
      <c r="T88" s="35"/>
      <c r="U88" s="35"/>
      <c r="W88" s="35"/>
      <c r="X88" s="35"/>
      <c r="Y88" s="35"/>
      <c r="Z88" s="35"/>
      <c r="AA88" s="35"/>
      <c r="AB88" s="35"/>
      <c r="AC88" s="35"/>
      <c r="AD88" s="35"/>
      <c r="AE88" s="178">
        <f t="shared" si="49"/>
        <v>0</v>
      </c>
      <c r="AF88" s="293"/>
      <c r="AG88" s="294"/>
      <c r="AH88" s="294"/>
      <c r="AI88" s="294"/>
      <c r="AJ88" s="294"/>
      <c r="AK88" s="294"/>
      <c r="AL88" s="294"/>
      <c r="AM88" s="294"/>
    </row>
    <row r="89" spans="1:43" ht="21" customHeight="1" x14ac:dyDescent="0.35">
      <c r="A89" s="27"/>
      <c r="B89" s="200">
        <v>13</v>
      </c>
      <c r="C89" s="200">
        <v>61</v>
      </c>
      <c r="D89" s="256" t="s">
        <v>42</v>
      </c>
      <c r="E89" s="249" t="s">
        <v>43</v>
      </c>
      <c r="F89" s="55" t="s">
        <v>300</v>
      </c>
      <c r="G89" s="42"/>
      <c r="H89" s="127"/>
      <c r="I89" s="132"/>
      <c r="J89" s="132"/>
      <c r="K89" s="313">
        <v>3433800</v>
      </c>
      <c r="L89" s="96">
        <v>200000</v>
      </c>
      <c r="M89" s="31">
        <v>1500000</v>
      </c>
      <c r="N89" s="31"/>
      <c r="O89" s="48"/>
      <c r="P89" s="96"/>
      <c r="Q89" s="32">
        <f t="shared" si="59"/>
        <v>1700000</v>
      </c>
      <c r="R89" s="33">
        <f t="shared" si="60"/>
        <v>5133800</v>
      </c>
      <c r="S89" s="34"/>
      <c r="T89" s="35"/>
      <c r="U89" s="35"/>
      <c r="W89" s="35"/>
      <c r="X89" s="35"/>
      <c r="Y89" s="35"/>
      <c r="Z89" s="35"/>
      <c r="AA89" s="35"/>
      <c r="AB89" s="35"/>
      <c r="AC89" s="35"/>
      <c r="AD89" s="35"/>
      <c r="AE89" s="178">
        <f t="shared" si="49"/>
        <v>0</v>
      </c>
      <c r="AF89" s="293"/>
      <c r="AG89" s="294"/>
      <c r="AH89" s="294"/>
      <c r="AI89" s="294"/>
      <c r="AJ89" s="294"/>
      <c r="AK89" s="294"/>
      <c r="AL89" s="294"/>
      <c r="AM89" s="294"/>
    </row>
    <row r="90" spans="1:43" ht="21" customHeight="1" x14ac:dyDescent="0.35">
      <c r="A90" s="27"/>
      <c r="B90" s="200">
        <v>14</v>
      </c>
      <c r="C90" s="200">
        <v>62</v>
      </c>
      <c r="D90" s="203" t="s">
        <v>33</v>
      </c>
      <c r="E90" s="267" t="s">
        <v>69</v>
      </c>
      <c r="F90" s="109" t="s">
        <v>296</v>
      </c>
      <c r="G90" s="133"/>
      <c r="H90" s="42"/>
      <c r="I90" s="42"/>
      <c r="J90" s="127"/>
      <c r="K90" s="57">
        <v>29869800</v>
      </c>
      <c r="L90" s="49">
        <v>10983558</v>
      </c>
      <c r="M90" s="49">
        <v>6769649</v>
      </c>
      <c r="N90" s="57">
        <v>5215293</v>
      </c>
      <c r="O90" s="45"/>
      <c r="P90" s="96"/>
      <c r="Q90" s="32">
        <f t="shared" si="56"/>
        <v>22968500</v>
      </c>
      <c r="R90" s="33">
        <f t="shared" si="57"/>
        <v>52838300</v>
      </c>
      <c r="S90" s="34"/>
      <c r="T90" s="35"/>
      <c r="U90" s="35"/>
      <c r="W90" s="35"/>
      <c r="X90" s="35"/>
      <c r="Y90" s="35"/>
      <c r="Z90" s="35"/>
      <c r="AA90" s="35"/>
      <c r="AB90" s="35"/>
      <c r="AC90" s="35"/>
      <c r="AD90" s="35"/>
      <c r="AE90" s="178">
        <f t="shared" si="49"/>
        <v>0</v>
      </c>
      <c r="AF90" s="214"/>
      <c r="AG90" s="215"/>
      <c r="AH90" s="215"/>
      <c r="AI90" s="215"/>
      <c r="AJ90" s="215"/>
      <c r="AK90" s="215"/>
      <c r="AL90" s="215"/>
      <c r="AM90" s="215"/>
    </row>
    <row r="91" spans="1:43" ht="21" customHeight="1" x14ac:dyDescent="0.35">
      <c r="A91" s="27"/>
      <c r="B91" s="200">
        <v>15</v>
      </c>
      <c r="C91" s="254">
        <v>63</v>
      </c>
      <c r="D91" s="203" t="s">
        <v>28</v>
      </c>
      <c r="E91" s="267" t="s">
        <v>35</v>
      </c>
      <c r="F91" s="109" t="s">
        <v>301</v>
      </c>
      <c r="G91" s="133"/>
      <c r="H91" s="42"/>
      <c r="I91" s="42"/>
      <c r="J91" s="127"/>
      <c r="K91" s="57">
        <v>21000000</v>
      </c>
      <c r="L91" s="49">
        <v>4000000</v>
      </c>
      <c r="M91" s="49"/>
      <c r="N91" s="57"/>
      <c r="O91" s="45"/>
      <c r="P91" s="57"/>
      <c r="Q91" s="32">
        <f t="shared" si="56"/>
        <v>4000000</v>
      </c>
      <c r="R91" s="33">
        <f>IF(SUM(Q91+K91)&gt;0,SUM(Q91+K91),"")</f>
        <v>25000000</v>
      </c>
      <c r="S91" s="34"/>
      <c r="T91" s="35"/>
      <c r="U91" s="35"/>
      <c r="W91" s="35"/>
      <c r="X91" s="35"/>
      <c r="Y91" s="35"/>
      <c r="Z91" s="35"/>
      <c r="AA91" s="35"/>
      <c r="AB91" s="35"/>
      <c r="AC91" s="35"/>
      <c r="AD91" s="35"/>
      <c r="AE91" s="178">
        <f t="shared" si="49"/>
        <v>0</v>
      </c>
      <c r="AF91" s="386"/>
      <c r="AG91" s="389"/>
      <c r="AH91" s="389"/>
      <c r="AI91" s="389"/>
      <c r="AJ91" s="389"/>
      <c r="AK91" s="389"/>
      <c r="AL91" s="389"/>
      <c r="AM91" s="389"/>
      <c r="AN91" s="389"/>
      <c r="AO91" s="389"/>
      <c r="AP91" s="389"/>
      <c r="AQ91" s="389"/>
    </row>
    <row r="92" spans="1:43" ht="21" customHeight="1" x14ac:dyDescent="0.35">
      <c r="A92" s="27"/>
      <c r="B92" s="199">
        <v>16</v>
      </c>
      <c r="C92" s="200">
        <v>64</v>
      </c>
      <c r="D92" s="256" t="s">
        <v>42</v>
      </c>
      <c r="E92" s="249" t="s">
        <v>100</v>
      </c>
      <c r="F92" s="29" t="s">
        <v>204</v>
      </c>
      <c r="G92" s="112"/>
      <c r="H92" s="112"/>
      <c r="I92" s="112"/>
      <c r="J92" s="112"/>
      <c r="K92" s="243">
        <v>280000</v>
      </c>
      <c r="L92" s="98">
        <v>250000</v>
      </c>
      <c r="M92" s="63">
        <v>500000</v>
      </c>
      <c r="N92" s="63">
        <v>270000</v>
      </c>
      <c r="O92" s="45"/>
      <c r="P92" s="82"/>
      <c r="Q92" s="32">
        <f t="shared" si="56"/>
        <v>1020000</v>
      </c>
      <c r="R92" s="33">
        <f t="shared" si="57"/>
        <v>1300000</v>
      </c>
      <c r="S92" s="34"/>
      <c r="T92" s="35"/>
      <c r="U92" s="35"/>
      <c r="W92" s="35"/>
      <c r="X92" s="35"/>
      <c r="Y92" s="35"/>
      <c r="Z92" s="35"/>
      <c r="AA92" s="35"/>
      <c r="AB92" s="35"/>
      <c r="AC92" s="35"/>
      <c r="AD92" s="35"/>
      <c r="AE92" s="178">
        <f t="shared" si="49"/>
        <v>0</v>
      </c>
      <c r="AF92" s="214"/>
      <c r="AG92" s="215"/>
      <c r="AH92" s="215"/>
      <c r="AI92" s="215"/>
      <c r="AJ92" s="215"/>
      <c r="AK92" s="215"/>
      <c r="AL92" s="215"/>
      <c r="AM92" s="215"/>
    </row>
    <row r="93" spans="1:43" ht="21" customHeight="1" x14ac:dyDescent="0.35">
      <c r="A93" s="27"/>
      <c r="B93" s="200">
        <v>17</v>
      </c>
      <c r="C93" s="200">
        <v>65</v>
      </c>
      <c r="D93" s="256" t="s">
        <v>28</v>
      </c>
      <c r="E93" s="249" t="s">
        <v>44</v>
      </c>
      <c r="F93" s="47" t="s">
        <v>95</v>
      </c>
      <c r="G93" s="42"/>
      <c r="H93" s="42"/>
      <c r="I93" s="42"/>
      <c r="J93" s="127"/>
      <c r="K93" s="191">
        <v>59000</v>
      </c>
      <c r="L93" s="57">
        <v>3131000</v>
      </c>
      <c r="M93" s="59"/>
      <c r="N93" s="32"/>
      <c r="O93" s="45"/>
      <c r="P93" s="45"/>
      <c r="Q93" s="32">
        <f t="shared" si="56"/>
        <v>3131000</v>
      </c>
      <c r="R93" s="33">
        <f t="shared" si="57"/>
        <v>3190000</v>
      </c>
      <c r="S93" s="34"/>
      <c r="T93" s="35"/>
      <c r="U93" s="35"/>
      <c r="W93" s="35"/>
      <c r="X93" s="35"/>
      <c r="Y93" s="35"/>
      <c r="Z93" s="35"/>
      <c r="AA93" s="35"/>
      <c r="AB93" s="35"/>
      <c r="AC93" s="35"/>
      <c r="AD93" s="35"/>
      <c r="AE93" s="178">
        <f t="shared" si="49"/>
        <v>0</v>
      </c>
      <c r="AF93" s="214"/>
      <c r="AG93" s="215"/>
      <c r="AH93" s="215"/>
      <c r="AI93" s="215"/>
      <c r="AJ93" s="215"/>
      <c r="AK93" s="215"/>
      <c r="AL93" s="215"/>
      <c r="AM93" s="215"/>
    </row>
    <row r="94" spans="1:43" ht="21" customHeight="1" x14ac:dyDescent="0.35">
      <c r="A94" s="27"/>
      <c r="B94" s="200">
        <v>18</v>
      </c>
      <c r="C94" s="254">
        <v>66</v>
      </c>
      <c r="D94" s="256" t="s">
        <v>28</v>
      </c>
      <c r="E94" s="249" t="s">
        <v>45</v>
      </c>
      <c r="F94" s="55" t="s">
        <v>140</v>
      </c>
      <c r="G94" s="112"/>
      <c r="H94" s="112"/>
      <c r="I94" s="112"/>
      <c r="J94" s="112"/>
      <c r="K94" s="114">
        <v>194100</v>
      </c>
      <c r="L94" s="115">
        <v>592625</v>
      </c>
      <c r="M94" s="31">
        <v>6974875</v>
      </c>
      <c r="N94" s="31"/>
      <c r="O94" s="45"/>
      <c r="P94" s="45"/>
      <c r="Q94" s="32">
        <f t="shared" si="56"/>
        <v>7567500</v>
      </c>
      <c r="R94" s="33">
        <f t="shared" si="57"/>
        <v>7761600</v>
      </c>
      <c r="S94" s="34"/>
      <c r="T94" s="35"/>
      <c r="U94" s="35"/>
      <c r="W94" s="35"/>
      <c r="X94" s="35"/>
      <c r="Y94" s="35"/>
      <c r="Z94" s="35"/>
      <c r="AA94" s="35"/>
      <c r="AB94" s="35"/>
      <c r="AC94" s="35"/>
      <c r="AD94" s="35"/>
      <c r="AE94" s="178">
        <f t="shared" si="49"/>
        <v>0</v>
      </c>
      <c r="AF94" s="214"/>
      <c r="AG94" s="215"/>
      <c r="AH94" s="215"/>
      <c r="AI94" s="215"/>
      <c r="AJ94" s="215"/>
      <c r="AK94" s="215"/>
      <c r="AL94" s="215"/>
      <c r="AM94" s="215"/>
    </row>
    <row r="95" spans="1:43" ht="21" customHeight="1" x14ac:dyDescent="0.35">
      <c r="A95" s="27"/>
      <c r="B95" s="200">
        <v>19</v>
      </c>
      <c r="C95" s="254">
        <v>67</v>
      </c>
      <c r="D95" s="256" t="s">
        <v>63</v>
      </c>
      <c r="E95" s="249" t="s">
        <v>69</v>
      </c>
      <c r="F95" s="55" t="s">
        <v>111</v>
      </c>
      <c r="G95" s="31"/>
      <c r="H95" s="80"/>
      <c r="I95" s="34"/>
      <c r="J95" s="34"/>
      <c r="K95" s="303">
        <v>282600</v>
      </c>
      <c r="L95" s="57">
        <v>2805780</v>
      </c>
      <c r="M95" s="57">
        <v>2311620</v>
      </c>
      <c r="N95" s="57"/>
      <c r="O95" s="111"/>
      <c r="P95" s="45"/>
      <c r="Q95" s="32">
        <f t="shared" ref="Q95" si="61">IF(SUM(L95:P95)&gt;0,SUM(L95:P95),"")</f>
        <v>5117400</v>
      </c>
      <c r="R95" s="33">
        <f t="shared" ref="R95" si="62">IF(SUM(Q95+K95)&gt;0,SUM(Q95+K95),"")</f>
        <v>5400000</v>
      </c>
      <c r="S95" s="34"/>
      <c r="T95" s="35"/>
      <c r="U95" s="35"/>
      <c r="W95" s="35"/>
      <c r="X95" s="35"/>
      <c r="Y95" s="35"/>
      <c r="Z95" s="35"/>
      <c r="AA95" s="35"/>
      <c r="AB95" s="35"/>
      <c r="AC95" s="35"/>
      <c r="AD95" s="35"/>
      <c r="AE95" s="178">
        <f t="shared" si="49"/>
        <v>0</v>
      </c>
      <c r="AF95" s="293"/>
      <c r="AG95" s="294"/>
      <c r="AH95" s="294"/>
      <c r="AI95" s="294"/>
      <c r="AJ95" s="294"/>
      <c r="AK95" s="294"/>
      <c r="AL95" s="294"/>
      <c r="AM95" s="294"/>
    </row>
    <row r="96" spans="1:43" ht="21" customHeight="1" x14ac:dyDescent="0.35">
      <c r="A96" s="27"/>
      <c r="B96" s="200">
        <v>20</v>
      </c>
      <c r="C96" s="200">
        <v>68</v>
      </c>
      <c r="D96" s="256" t="s">
        <v>33</v>
      </c>
      <c r="E96" s="249" t="s">
        <v>48</v>
      </c>
      <c r="F96" s="55" t="s">
        <v>79</v>
      </c>
      <c r="G96" s="31"/>
      <c r="H96" s="80"/>
      <c r="I96" s="34"/>
      <c r="J96" s="34"/>
      <c r="K96" s="301">
        <v>2995600</v>
      </c>
      <c r="L96" s="96">
        <v>750000</v>
      </c>
      <c r="M96" s="64"/>
      <c r="N96" s="64"/>
      <c r="O96" s="48"/>
      <c r="P96" s="48"/>
      <c r="Q96" s="32">
        <f t="shared" si="56"/>
        <v>750000</v>
      </c>
      <c r="R96" s="33">
        <f t="shared" si="57"/>
        <v>3745600</v>
      </c>
      <c r="S96" s="3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178">
        <f t="shared" si="49"/>
        <v>0</v>
      </c>
      <c r="AF96" s="376"/>
      <c r="AG96" s="377"/>
      <c r="AH96" s="377"/>
      <c r="AI96" s="377"/>
      <c r="AJ96" s="377"/>
      <c r="AK96" s="377"/>
      <c r="AL96" s="377"/>
      <c r="AM96" s="377"/>
    </row>
    <row r="97" spans="1:39" s="117" customFormat="1" ht="21" customHeight="1" x14ac:dyDescent="0.35">
      <c r="A97" s="27"/>
      <c r="B97" s="199">
        <v>21</v>
      </c>
      <c r="C97" s="200">
        <v>69</v>
      </c>
      <c r="D97" s="256" t="s">
        <v>33</v>
      </c>
      <c r="E97" s="249" t="s">
        <v>59</v>
      </c>
      <c r="F97" s="55" t="s">
        <v>166</v>
      </c>
      <c r="G97" s="30"/>
      <c r="H97" s="30"/>
      <c r="I97" s="30"/>
      <c r="J97" s="113"/>
      <c r="K97" s="114">
        <v>31179500</v>
      </c>
      <c r="L97" s="115">
        <v>470500</v>
      </c>
      <c r="M97" s="115"/>
      <c r="N97" s="53"/>
      <c r="O97" s="116"/>
      <c r="P97" s="116"/>
      <c r="Q97" s="32">
        <f t="shared" si="56"/>
        <v>470500</v>
      </c>
      <c r="R97" s="33">
        <f t="shared" si="57"/>
        <v>31650000</v>
      </c>
      <c r="S97" s="3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178">
        <f t="shared" si="49"/>
        <v>0</v>
      </c>
      <c r="AF97" s="376"/>
      <c r="AG97" s="377"/>
      <c r="AH97" s="377"/>
      <c r="AI97" s="377"/>
      <c r="AJ97" s="377"/>
      <c r="AK97" s="377"/>
      <c r="AL97" s="377"/>
      <c r="AM97" s="377"/>
    </row>
    <row r="98" spans="1:39" s="117" customFormat="1" ht="21" customHeight="1" x14ac:dyDescent="0.35">
      <c r="A98" s="27"/>
      <c r="B98" s="200">
        <v>22</v>
      </c>
      <c r="C98" s="254">
        <v>70</v>
      </c>
      <c r="D98" s="256" t="s">
        <v>42</v>
      </c>
      <c r="E98" s="249" t="s">
        <v>100</v>
      </c>
      <c r="F98" s="29" t="s">
        <v>304</v>
      </c>
      <c r="G98" s="31"/>
      <c r="H98" s="80"/>
      <c r="I98" s="34"/>
      <c r="J98" s="34"/>
      <c r="K98" s="242">
        <v>54100</v>
      </c>
      <c r="L98" s="96">
        <v>600000</v>
      </c>
      <c r="M98" s="31">
        <v>3000000</v>
      </c>
      <c r="N98" s="65">
        <v>2000000</v>
      </c>
      <c r="O98" s="196">
        <v>1000000</v>
      </c>
      <c r="P98" s="196"/>
      <c r="Q98" s="32">
        <f t="shared" ref="Q98:Q99" si="63">IF(SUM(L98:P98)&gt;0,SUM(L98:P98),"")</f>
        <v>6600000</v>
      </c>
      <c r="R98" s="33">
        <f t="shared" ref="R98:R99" si="64">IF(SUM(Q98+K98)&gt;0,SUM(Q98+K98),"")</f>
        <v>6654100</v>
      </c>
      <c r="S98" s="34"/>
      <c r="T98" s="35"/>
      <c r="U98" s="40"/>
      <c r="V98" s="35"/>
      <c r="W98" s="35"/>
      <c r="X98" s="35"/>
      <c r="Y98" s="35"/>
      <c r="Z98" s="35"/>
      <c r="AA98" s="35"/>
      <c r="AB98" s="35"/>
      <c r="AC98" s="35"/>
      <c r="AD98" s="35"/>
      <c r="AE98" s="178">
        <f t="shared" si="49"/>
        <v>0</v>
      </c>
      <c r="AF98" s="293"/>
      <c r="AG98" s="294"/>
      <c r="AH98" s="294"/>
      <c r="AI98" s="294"/>
      <c r="AJ98" s="294"/>
      <c r="AK98" s="294"/>
      <c r="AL98" s="294"/>
      <c r="AM98" s="294"/>
    </row>
    <row r="99" spans="1:39" s="117" customFormat="1" ht="21" customHeight="1" x14ac:dyDescent="0.35">
      <c r="A99" s="27"/>
      <c r="B99" s="200">
        <v>23</v>
      </c>
      <c r="C99" s="200">
        <v>71</v>
      </c>
      <c r="D99" s="256" t="s">
        <v>33</v>
      </c>
      <c r="E99" s="249" t="s">
        <v>48</v>
      </c>
      <c r="F99" s="55" t="s">
        <v>302</v>
      </c>
      <c r="G99" s="31"/>
      <c r="H99" s="80"/>
      <c r="I99" s="34"/>
      <c r="J99" s="34"/>
      <c r="K99" s="242">
        <v>3932600</v>
      </c>
      <c r="L99" s="96">
        <v>1067400</v>
      </c>
      <c r="M99" s="96"/>
      <c r="N99" s="57"/>
      <c r="O99" s="162"/>
      <c r="P99" s="196"/>
      <c r="Q99" s="32">
        <f t="shared" si="63"/>
        <v>1067400</v>
      </c>
      <c r="R99" s="33">
        <f t="shared" si="64"/>
        <v>5000000</v>
      </c>
      <c r="S99" s="34"/>
      <c r="T99" s="35"/>
      <c r="U99" s="40"/>
      <c r="V99" s="35"/>
      <c r="W99" s="35"/>
      <c r="X99" s="35"/>
      <c r="Y99" s="35"/>
      <c r="Z99" s="35"/>
      <c r="AA99" s="35"/>
      <c r="AB99" s="35"/>
      <c r="AC99" s="35"/>
      <c r="AD99" s="35"/>
      <c r="AE99" s="178">
        <f t="shared" si="49"/>
        <v>0</v>
      </c>
      <c r="AF99" s="293"/>
      <c r="AG99" s="294"/>
      <c r="AH99" s="294"/>
      <c r="AI99" s="294"/>
      <c r="AJ99" s="294"/>
      <c r="AK99" s="294"/>
      <c r="AL99" s="294"/>
      <c r="AM99" s="294"/>
    </row>
    <row r="100" spans="1:39" ht="21" customHeight="1" x14ac:dyDescent="0.35">
      <c r="A100" s="27"/>
      <c r="B100" s="200">
        <v>24</v>
      </c>
      <c r="C100" s="200">
        <v>72</v>
      </c>
      <c r="D100" s="256" t="s">
        <v>33</v>
      </c>
      <c r="E100" s="249" t="s">
        <v>48</v>
      </c>
      <c r="F100" s="55" t="s">
        <v>303</v>
      </c>
      <c r="G100" s="133"/>
      <c r="H100" s="42"/>
      <c r="I100" s="42"/>
      <c r="J100" s="127"/>
      <c r="K100" s="191">
        <v>359800</v>
      </c>
      <c r="L100" s="302">
        <v>3428200</v>
      </c>
      <c r="M100" s="49"/>
      <c r="N100" s="57"/>
      <c r="O100" s="57"/>
      <c r="P100" s="57"/>
      <c r="Q100" s="262">
        <f t="shared" ref="Q100" si="65">IF(SUM(L100:P100)&gt;0,SUM(L100:P100),"")</f>
        <v>3428200</v>
      </c>
      <c r="R100" s="33">
        <f t="shared" ref="R100" si="66">IF(SUM(Q100+K100)&gt;0,SUM(Q100+K100),"")</f>
        <v>3788000</v>
      </c>
      <c r="S100" s="34"/>
      <c r="T100" s="35"/>
      <c r="U100" s="36"/>
      <c r="V100" s="35"/>
      <c r="W100" s="35"/>
      <c r="X100" s="35"/>
      <c r="Y100" s="35"/>
      <c r="Z100" s="35"/>
      <c r="AA100" s="35"/>
      <c r="AB100" s="35"/>
      <c r="AC100" s="35"/>
      <c r="AD100" s="35"/>
      <c r="AE100" s="178">
        <f t="shared" si="49"/>
        <v>0</v>
      </c>
      <c r="AF100" s="293"/>
      <c r="AG100" s="294"/>
      <c r="AH100" s="294"/>
      <c r="AI100" s="294"/>
      <c r="AJ100" s="294"/>
      <c r="AK100" s="294"/>
      <c r="AL100" s="294"/>
      <c r="AM100" s="294"/>
    </row>
    <row r="101" spans="1:39" ht="21" customHeight="1" x14ac:dyDescent="0.35">
      <c r="A101" s="27"/>
      <c r="B101" s="200">
        <v>25</v>
      </c>
      <c r="C101" s="254">
        <v>73</v>
      </c>
      <c r="D101" s="54" t="s">
        <v>28</v>
      </c>
      <c r="E101" s="248" t="s">
        <v>29</v>
      </c>
      <c r="F101" s="38" t="s">
        <v>131</v>
      </c>
      <c r="G101" s="30"/>
      <c r="H101" s="30"/>
      <c r="I101" s="30">
        <v>0.6</v>
      </c>
      <c r="J101" s="113"/>
      <c r="K101" s="245"/>
      <c r="L101" s="139">
        <v>6585600</v>
      </c>
      <c r="M101" s="57"/>
      <c r="N101" s="59"/>
      <c r="O101" s="45"/>
      <c r="P101" s="32"/>
      <c r="Q101" s="32">
        <f t="shared" si="56"/>
        <v>6585600</v>
      </c>
      <c r="R101" s="33">
        <f t="shared" si="57"/>
        <v>6585600</v>
      </c>
      <c r="S101" s="3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178">
        <f t="shared" si="49"/>
        <v>0</v>
      </c>
      <c r="AF101" s="376"/>
      <c r="AG101" s="377"/>
      <c r="AH101" s="377"/>
      <c r="AI101" s="377"/>
      <c r="AJ101" s="377"/>
      <c r="AK101" s="377"/>
      <c r="AL101" s="377"/>
      <c r="AM101" s="377"/>
    </row>
    <row r="102" spans="1:39" s="136" customFormat="1" ht="21.9" customHeight="1" x14ac:dyDescent="0.3">
      <c r="A102" s="27"/>
      <c r="B102" s="199">
        <v>26</v>
      </c>
      <c r="C102" s="254">
        <v>74</v>
      </c>
      <c r="D102" s="337" t="s">
        <v>33</v>
      </c>
      <c r="E102" s="338" t="s">
        <v>34</v>
      </c>
      <c r="F102" s="352" t="s">
        <v>287</v>
      </c>
      <c r="G102" s="235"/>
      <c r="H102" s="235"/>
      <c r="I102" s="235"/>
      <c r="J102" s="236"/>
      <c r="K102" s="244">
        <v>1800000</v>
      </c>
      <c r="L102" s="36">
        <v>11600000</v>
      </c>
      <c r="M102" s="57">
        <v>11600000</v>
      </c>
      <c r="N102" s="57"/>
      <c r="O102" s="57"/>
      <c r="P102" s="57"/>
      <c r="Q102" s="32">
        <f t="shared" si="56"/>
        <v>23200000</v>
      </c>
      <c r="R102" s="33">
        <f t="shared" si="57"/>
        <v>25000000</v>
      </c>
      <c r="S102" s="34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78">
        <f t="shared" ref="AE102:AE103" si="67">SUM(T102:AD102)</f>
        <v>0</v>
      </c>
      <c r="AF102" s="362"/>
      <c r="AG102" s="363"/>
      <c r="AH102" s="363"/>
      <c r="AI102" s="363"/>
      <c r="AJ102" s="363"/>
      <c r="AK102" s="363"/>
      <c r="AL102" s="363"/>
      <c r="AM102" s="363"/>
    </row>
    <row r="103" spans="1:39" s="136" customFormat="1" ht="21.9" customHeight="1" x14ac:dyDescent="0.3">
      <c r="A103" s="27"/>
      <c r="B103" s="200">
        <v>27</v>
      </c>
      <c r="C103" s="200">
        <v>75</v>
      </c>
      <c r="D103" s="264" t="s">
        <v>33</v>
      </c>
      <c r="E103" s="264" t="s">
        <v>48</v>
      </c>
      <c r="F103" s="186" t="s">
        <v>121</v>
      </c>
      <c r="G103" s="235"/>
      <c r="H103" s="235"/>
      <c r="I103" s="235"/>
      <c r="J103" s="236"/>
      <c r="K103" s="244">
        <v>500000</v>
      </c>
      <c r="L103" s="36">
        <v>4600000</v>
      </c>
      <c r="M103" s="57"/>
      <c r="N103" s="57"/>
      <c r="O103" s="57"/>
      <c r="P103" s="57"/>
      <c r="Q103" s="32">
        <f t="shared" si="56"/>
        <v>4600000</v>
      </c>
      <c r="R103" s="33">
        <f t="shared" si="57"/>
        <v>5100000</v>
      </c>
      <c r="S103" s="34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78">
        <f t="shared" si="67"/>
        <v>0</v>
      </c>
      <c r="AF103" s="362"/>
      <c r="AG103" s="363"/>
      <c r="AH103" s="363"/>
      <c r="AI103" s="363"/>
      <c r="AJ103" s="363"/>
      <c r="AK103" s="363"/>
      <c r="AL103" s="363"/>
      <c r="AM103" s="363"/>
    </row>
    <row r="104" spans="1:39" ht="21" customHeight="1" x14ac:dyDescent="0.35">
      <c r="A104" s="27"/>
      <c r="B104" s="200">
        <v>28</v>
      </c>
      <c r="C104" s="200">
        <v>76</v>
      </c>
      <c r="D104" s="256" t="s">
        <v>33</v>
      </c>
      <c r="E104" s="249" t="s">
        <v>156</v>
      </c>
      <c r="F104" s="55" t="s">
        <v>227</v>
      </c>
      <c r="G104" s="31"/>
      <c r="H104" s="80"/>
      <c r="I104" s="34"/>
      <c r="J104" s="34"/>
      <c r="K104" s="242">
        <v>49949663</v>
      </c>
      <c r="L104" s="96">
        <v>50337</v>
      </c>
      <c r="M104" s="32"/>
      <c r="N104" s="32"/>
      <c r="O104" s="45"/>
      <c r="P104" s="45"/>
      <c r="Q104" s="32">
        <f t="shared" ref="Q104:Q107" si="68">IF(SUM(L104:P104)&gt;0,SUM(L104:P104),"")</f>
        <v>50337</v>
      </c>
      <c r="R104" s="33">
        <f t="shared" ref="R104:R107" si="69">IF(SUM(Q104+K104)&gt;0,SUM(Q104+K104),"")</f>
        <v>50000000</v>
      </c>
      <c r="S104" s="3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178">
        <f t="shared" si="49"/>
        <v>0</v>
      </c>
      <c r="AF104" s="273"/>
      <c r="AG104" s="274"/>
      <c r="AH104" s="274"/>
      <c r="AI104" s="274"/>
      <c r="AJ104" s="274"/>
      <c r="AK104" s="274"/>
      <c r="AL104" s="274"/>
      <c r="AM104" s="274"/>
    </row>
    <row r="105" spans="1:39" ht="21.75" customHeight="1" x14ac:dyDescent="0.35">
      <c r="A105" s="27"/>
      <c r="B105" s="200">
        <v>29</v>
      </c>
      <c r="C105" s="254">
        <v>77</v>
      </c>
      <c r="D105" s="203" t="s">
        <v>28</v>
      </c>
      <c r="E105" s="203" t="s">
        <v>45</v>
      </c>
      <c r="F105" s="109" t="s">
        <v>151</v>
      </c>
      <c r="G105" s="207"/>
      <c r="H105" s="30"/>
      <c r="I105" s="30"/>
      <c r="J105" s="113"/>
      <c r="K105" s="191">
        <v>173614</v>
      </c>
      <c r="L105" s="35">
        <v>133428</v>
      </c>
      <c r="M105" s="57">
        <v>3747458</v>
      </c>
      <c r="N105" s="57"/>
      <c r="O105" s="57"/>
      <c r="P105" s="57"/>
      <c r="Q105" s="57">
        <f t="shared" si="68"/>
        <v>3880886</v>
      </c>
      <c r="R105" s="356">
        <f t="shared" si="69"/>
        <v>4054500</v>
      </c>
      <c r="S105" s="154"/>
      <c r="T105" s="120"/>
      <c r="U105" s="35"/>
      <c r="V105" s="149"/>
      <c r="W105" s="149"/>
      <c r="X105" s="154"/>
      <c r="Y105" s="130"/>
      <c r="Z105" s="130"/>
      <c r="AA105" s="130"/>
      <c r="AB105" s="130"/>
      <c r="AC105" s="130"/>
      <c r="AD105" s="130"/>
      <c r="AE105" s="178">
        <f t="shared" ref="AE105:AE106" si="70">SUM(T105:AD105)</f>
        <v>0</v>
      </c>
    </row>
    <row r="106" spans="1:39" ht="21" customHeight="1" x14ac:dyDescent="0.35">
      <c r="A106" s="27"/>
      <c r="B106" s="200">
        <v>30</v>
      </c>
      <c r="C106" s="200">
        <v>78</v>
      </c>
      <c r="D106" s="203" t="s">
        <v>28</v>
      </c>
      <c r="E106" s="318" t="s">
        <v>45</v>
      </c>
      <c r="F106" s="47" t="s">
        <v>152</v>
      </c>
      <c r="G106" s="31"/>
      <c r="H106" s="80"/>
      <c r="I106" s="34"/>
      <c r="J106" s="34"/>
      <c r="K106" s="242">
        <v>139258</v>
      </c>
      <c r="L106" s="96">
        <v>151147</v>
      </c>
      <c r="M106" s="31">
        <v>3294455</v>
      </c>
      <c r="N106" s="31"/>
      <c r="O106" s="96"/>
      <c r="P106" s="96"/>
      <c r="Q106" s="31">
        <f t="shared" ref="Q106" si="71">IF(SUM(L106:P106)&gt;0,SUM(L106:P106),"")</f>
        <v>3445602</v>
      </c>
      <c r="R106" s="75">
        <f t="shared" ref="R106" si="72">IF(SUM(Q106+K106)&gt;0,SUM(Q106+K106),"")</f>
        <v>3584860</v>
      </c>
      <c r="S106" s="3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178">
        <f t="shared" si="70"/>
        <v>0</v>
      </c>
      <c r="AF106" s="366"/>
      <c r="AG106" s="367"/>
      <c r="AH106" s="367"/>
      <c r="AI106" s="367"/>
      <c r="AJ106" s="367"/>
      <c r="AK106" s="367"/>
      <c r="AL106" s="367"/>
      <c r="AM106" s="367"/>
    </row>
    <row r="107" spans="1:39" ht="21" customHeight="1" x14ac:dyDescent="0.35">
      <c r="A107" s="27"/>
      <c r="B107" s="199">
        <v>31</v>
      </c>
      <c r="C107" s="200">
        <v>79</v>
      </c>
      <c r="D107" s="265" t="s">
        <v>42</v>
      </c>
      <c r="E107" s="203" t="s">
        <v>43</v>
      </c>
      <c r="F107" s="109" t="s">
        <v>209</v>
      </c>
      <c r="G107" s="66"/>
      <c r="H107" s="80"/>
      <c r="I107" s="34"/>
      <c r="J107" s="34"/>
      <c r="K107" s="303">
        <v>200000</v>
      </c>
      <c r="L107" s="57">
        <v>3000000</v>
      </c>
      <c r="M107" s="57">
        <v>3000000</v>
      </c>
      <c r="N107" s="57">
        <v>2200000</v>
      </c>
      <c r="O107" s="57"/>
      <c r="P107" s="57"/>
      <c r="Q107" s="57">
        <f t="shared" si="68"/>
        <v>8200000</v>
      </c>
      <c r="R107" s="49">
        <f t="shared" si="69"/>
        <v>8400000</v>
      </c>
      <c r="S107" s="3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178">
        <f t="shared" si="49"/>
        <v>0</v>
      </c>
      <c r="AF107" s="273"/>
      <c r="AG107" s="274"/>
      <c r="AH107" s="274"/>
      <c r="AI107" s="274"/>
      <c r="AJ107" s="274"/>
      <c r="AK107" s="274"/>
      <c r="AL107" s="274"/>
      <c r="AM107" s="274"/>
    </row>
    <row r="108" spans="1:39" ht="21" hidden="1" customHeight="1" x14ac:dyDescent="0.35">
      <c r="A108" s="27"/>
      <c r="B108" s="300"/>
      <c r="C108" s="255"/>
      <c r="D108" s="256"/>
      <c r="E108" s="266"/>
      <c r="F108" s="137"/>
      <c r="G108" s="31"/>
      <c r="H108" s="80"/>
      <c r="I108" s="34"/>
      <c r="J108" s="34"/>
      <c r="K108" s="301"/>
      <c r="L108" s="98"/>
      <c r="M108" s="63"/>
      <c r="N108" s="63"/>
      <c r="O108" s="82"/>
      <c r="P108" s="82"/>
      <c r="Q108" s="63" t="str">
        <f t="shared" si="56"/>
        <v/>
      </c>
      <c r="R108" s="79" t="e">
        <f t="shared" si="57"/>
        <v>#VALUE!</v>
      </c>
      <c r="S108" s="3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178">
        <f t="shared" si="49"/>
        <v>0</v>
      </c>
      <c r="AF108" s="214"/>
      <c r="AG108" s="215"/>
      <c r="AH108" s="215"/>
      <c r="AI108" s="215"/>
      <c r="AJ108" s="215"/>
      <c r="AK108" s="215"/>
      <c r="AL108" s="215"/>
      <c r="AM108" s="215"/>
    </row>
    <row r="109" spans="1:39" ht="21" hidden="1" customHeight="1" x14ac:dyDescent="0.35">
      <c r="A109" s="27"/>
      <c r="B109" s="200"/>
      <c r="C109" s="206"/>
      <c r="D109" s="251"/>
      <c r="E109" s="248"/>
      <c r="F109" s="55"/>
      <c r="G109" s="31"/>
      <c r="H109" s="80"/>
      <c r="I109" s="34"/>
      <c r="J109" s="34"/>
      <c r="K109" s="122"/>
      <c r="L109" s="96"/>
      <c r="M109" s="32"/>
      <c r="N109" s="32"/>
      <c r="O109" s="45"/>
      <c r="P109" s="45"/>
      <c r="Q109" s="32" t="str">
        <f t="shared" ref="Q109:Q120" si="73">IF(SUM(L109:P109)&gt;0,SUM(L109:P109),"")</f>
        <v/>
      </c>
      <c r="R109" s="33" t="e">
        <f t="shared" si="57"/>
        <v>#VALUE!</v>
      </c>
      <c r="S109" s="3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178"/>
      <c r="AF109" s="214"/>
      <c r="AG109" s="215"/>
      <c r="AH109" s="215"/>
      <c r="AI109" s="215"/>
      <c r="AJ109" s="215"/>
      <c r="AK109" s="215"/>
      <c r="AL109" s="215"/>
      <c r="AM109" s="215"/>
    </row>
    <row r="110" spans="1:39" ht="21" hidden="1" customHeight="1" x14ac:dyDescent="0.35">
      <c r="A110" s="27"/>
      <c r="B110" s="199"/>
      <c r="C110" s="190"/>
      <c r="D110" s="251"/>
      <c r="E110" s="248"/>
      <c r="F110" s="55"/>
      <c r="G110" s="31"/>
      <c r="H110" s="80"/>
      <c r="I110" s="34"/>
      <c r="J110" s="34"/>
      <c r="K110" s="122"/>
      <c r="L110" s="96"/>
      <c r="M110" s="32"/>
      <c r="N110" s="32"/>
      <c r="O110" s="45"/>
      <c r="P110" s="45"/>
      <c r="Q110" s="32" t="str">
        <f t="shared" si="73"/>
        <v/>
      </c>
      <c r="R110" s="33" t="e">
        <f t="shared" si="57"/>
        <v>#VALUE!</v>
      </c>
      <c r="S110" s="3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178"/>
      <c r="AF110" s="214"/>
      <c r="AG110" s="215"/>
      <c r="AH110" s="215"/>
      <c r="AI110" s="215"/>
      <c r="AJ110" s="215"/>
      <c r="AK110" s="215"/>
      <c r="AL110" s="215"/>
      <c r="AM110" s="215"/>
    </row>
    <row r="111" spans="1:39" ht="21" hidden="1" customHeight="1" x14ac:dyDescent="0.35">
      <c r="A111" s="27"/>
      <c r="B111" s="200"/>
      <c r="C111" s="206"/>
      <c r="D111" s="251"/>
      <c r="E111" s="248"/>
      <c r="F111" s="55"/>
      <c r="G111" s="31"/>
      <c r="H111" s="80"/>
      <c r="I111" s="34"/>
      <c r="J111" s="34"/>
      <c r="K111" s="122"/>
      <c r="L111" s="96"/>
      <c r="M111" s="32"/>
      <c r="N111" s="32"/>
      <c r="O111" s="45"/>
      <c r="P111" s="45"/>
      <c r="Q111" s="32" t="str">
        <f t="shared" si="73"/>
        <v/>
      </c>
      <c r="R111" s="33" t="e">
        <f t="shared" si="57"/>
        <v>#VALUE!</v>
      </c>
      <c r="S111" s="3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178"/>
      <c r="AF111" s="214"/>
      <c r="AG111" s="215"/>
      <c r="AH111" s="215"/>
      <c r="AI111" s="215"/>
      <c r="AJ111" s="215"/>
      <c r="AK111" s="215"/>
      <c r="AL111" s="215"/>
      <c r="AM111" s="215"/>
    </row>
    <row r="112" spans="1:39" ht="21" hidden="1" customHeight="1" x14ac:dyDescent="0.35">
      <c r="A112" s="27"/>
      <c r="B112" s="200"/>
      <c r="C112" s="246"/>
      <c r="D112" s="251"/>
      <c r="E112" s="248"/>
      <c r="F112" s="55"/>
      <c r="G112" s="31"/>
      <c r="H112" s="80"/>
      <c r="I112" s="34"/>
      <c r="J112" s="34"/>
      <c r="K112" s="122"/>
      <c r="L112" s="96"/>
      <c r="M112" s="32"/>
      <c r="N112" s="32"/>
      <c r="O112" s="45"/>
      <c r="P112" s="45"/>
      <c r="Q112" s="32" t="str">
        <f t="shared" si="73"/>
        <v/>
      </c>
      <c r="R112" s="33" t="e">
        <f t="shared" si="57"/>
        <v>#VALUE!</v>
      </c>
      <c r="S112" s="3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178"/>
      <c r="AF112" s="214"/>
      <c r="AG112" s="215"/>
      <c r="AH112" s="215"/>
      <c r="AI112" s="215"/>
      <c r="AJ112" s="215"/>
      <c r="AK112" s="215"/>
      <c r="AL112" s="215"/>
      <c r="AM112" s="215"/>
    </row>
    <row r="113" spans="1:39" ht="21" hidden="1" customHeight="1" x14ac:dyDescent="0.35">
      <c r="A113" s="27"/>
      <c r="B113" s="200"/>
      <c r="C113" s="190"/>
      <c r="D113" s="251"/>
      <c r="E113" s="248"/>
      <c r="F113" s="55"/>
      <c r="G113" s="31"/>
      <c r="H113" s="80"/>
      <c r="I113" s="34"/>
      <c r="J113" s="34"/>
      <c r="K113" s="122"/>
      <c r="L113" s="96"/>
      <c r="M113" s="32"/>
      <c r="N113" s="32"/>
      <c r="O113" s="45"/>
      <c r="P113" s="45"/>
      <c r="Q113" s="32" t="str">
        <f t="shared" si="73"/>
        <v/>
      </c>
      <c r="R113" s="33" t="e">
        <f t="shared" si="57"/>
        <v>#VALUE!</v>
      </c>
      <c r="S113" s="3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178"/>
      <c r="AF113" s="214"/>
      <c r="AG113" s="215"/>
      <c r="AH113" s="215"/>
      <c r="AI113" s="215"/>
      <c r="AJ113" s="215"/>
      <c r="AK113" s="215"/>
      <c r="AL113" s="215"/>
      <c r="AM113" s="215"/>
    </row>
    <row r="114" spans="1:39" ht="21" hidden="1" customHeight="1" x14ac:dyDescent="0.35">
      <c r="A114" s="27"/>
      <c r="B114" s="199"/>
      <c r="C114" s="206"/>
      <c r="D114" s="251"/>
      <c r="E114" s="248"/>
      <c r="F114" s="55"/>
      <c r="G114" s="31"/>
      <c r="H114" s="80"/>
      <c r="I114" s="34"/>
      <c r="J114" s="34"/>
      <c r="K114" s="122"/>
      <c r="L114" s="96"/>
      <c r="M114" s="32"/>
      <c r="N114" s="32"/>
      <c r="O114" s="45"/>
      <c r="P114" s="45"/>
      <c r="Q114" s="32" t="str">
        <f t="shared" si="73"/>
        <v/>
      </c>
      <c r="R114" s="33" t="e">
        <f t="shared" si="57"/>
        <v>#VALUE!</v>
      </c>
      <c r="S114" s="3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178"/>
      <c r="AF114" s="214"/>
      <c r="AG114" s="215"/>
      <c r="AH114" s="215"/>
      <c r="AI114" s="215"/>
      <c r="AJ114" s="215"/>
      <c r="AK114" s="215"/>
      <c r="AL114" s="215"/>
      <c r="AM114" s="215"/>
    </row>
    <row r="115" spans="1:39" ht="21" hidden="1" customHeight="1" x14ac:dyDescent="0.35">
      <c r="A115" s="27"/>
      <c r="B115" s="200"/>
      <c r="C115" s="190"/>
      <c r="D115" s="251"/>
      <c r="E115" s="248"/>
      <c r="F115" s="55"/>
      <c r="G115" s="31"/>
      <c r="H115" s="80"/>
      <c r="I115" s="34"/>
      <c r="J115" s="34"/>
      <c r="K115" s="122"/>
      <c r="L115" s="96"/>
      <c r="M115" s="32"/>
      <c r="N115" s="32"/>
      <c r="O115" s="45"/>
      <c r="P115" s="45"/>
      <c r="Q115" s="32" t="str">
        <f t="shared" si="73"/>
        <v/>
      </c>
      <c r="R115" s="33" t="e">
        <f t="shared" si="57"/>
        <v>#VALUE!</v>
      </c>
      <c r="S115" s="3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178"/>
      <c r="AF115" s="214"/>
      <c r="AG115" s="215"/>
      <c r="AH115" s="215"/>
      <c r="AI115" s="215"/>
      <c r="AJ115" s="215"/>
      <c r="AK115" s="215"/>
      <c r="AL115" s="215"/>
      <c r="AM115" s="215"/>
    </row>
    <row r="116" spans="1:39" ht="21" hidden="1" customHeight="1" x14ac:dyDescent="0.35">
      <c r="A116" s="27"/>
      <c r="B116" s="200"/>
      <c r="C116" s="206"/>
      <c r="D116" s="251"/>
      <c r="E116" s="248"/>
      <c r="F116" s="55"/>
      <c r="G116" s="31"/>
      <c r="H116" s="80"/>
      <c r="I116" s="34"/>
      <c r="J116" s="34"/>
      <c r="K116" s="122"/>
      <c r="L116" s="96"/>
      <c r="M116" s="32"/>
      <c r="N116" s="32"/>
      <c r="O116" s="45"/>
      <c r="P116" s="45"/>
      <c r="Q116" s="32" t="str">
        <f t="shared" si="73"/>
        <v/>
      </c>
      <c r="R116" s="33" t="e">
        <f t="shared" si="57"/>
        <v>#VALUE!</v>
      </c>
      <c r="S116" s="3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178"/>
      <c r="AF116" s="214"/>
      <c r="AG116" s="215"/>
      <c r="AH116" s="215"/>
      <c r="AI116" s="215"/>
      <c r="AJ116" s="215"/>
      <c r="AK116" s="215"/>
      <c r="AL116" s="215"/>
      <c r="AM116" s="215"/>
    </row>
    <row r="117" spans="1:39" ht="21" hidden="1" customHeight="1" x14ac:dyDescent="0.35">
      <c r="A117" s="27"/>
      <c r="B117" s="200"/>
      <c r="C117" s="246"/>
      <c r="D117" s="251"/>
      <c r="E117" s="248"/>
      <c r="F117" s="55"/>
      <c r="G117" s="31"/>
      <c r="H117" s="80"/>
      <c r="I117" s="34"/>
      <c r="J117" s="34"/>
      <c r="K117" s="122"/>
      <c r="L117" s="96"/>
      <c r="M117" s="32"/>
      <c r="N117" s="32"/>
      <c r="O117" s="45"/>
      <c r="P117" s="45"/>
      <c r="Q117" s="32" t="str">
        <f t="shared" si="73"/>
        <v/>
      </c>
      <c r="R117" s="33" t="e">
        <f t="shared" si="57"/>
        <v>#VALUE!</v>
      </c>
      <c r="S117" s="3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178"/>
      <c r="AF117" s="214"/>
      <c r="AG117" s="215"/>
      <c r="AH117" s="215"/>
      <c r="AI117" s="215"/>
      <c r="AJ117" s="215"/>
      <c r="AK117" s="215"/>
      <c r="AL117" s="215"/>
      <c r="AM117" s="215"/>
    </row>
    <row r="118" spans="1:39" ht="21" hidden="1" customHeight="1" x14ac:dyDescent="0.35">
      <c r="A118" s="27"/>
      <c r="B118" s="199"/>
      <c r="C118" s="190"/>
      <c r="D118" s="251"/>
      <c r="E118" s="248"/>
      <c r="F118" s="55"/>
      <c r="G118" s="31"/>
      <c r="H118" s="80"/>
      <c r="I118" s="34"/>
      <c r="J118" s="34"/>
      <c r="K118" s="122"/>
      <c r="L118" s="96"/>
      <c r="M118" s="32"/>
      <c r="N118" s="32"/>
      <c r="O118" s="45"/>
      <c r="P118" s="45"/>
      <c r="Q118" s="32" t="str">
        <f t="shared" si="73"/>
        <v/>
      </c>
      <c r="R118" s="33" t="e">
        <f t="shared" si="57"/>
        <v>#VALUE!</v>
      </c>
      <c r="S118" s="3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178"/>
      <c r="AF118" s="214"/>
      <c r="AG118" s="215"/>
      <c r="AH118" s="215"/>
      <c r="AI118" s="215"/>
      <c r="AJ118" s="215"/>
      <c r="AK118" s="215"/>
      <c r="AL118" s="215"/>
      <c r="AM118" s="215"/>
    </row>
    <row r="119" spans="1:39" ht="21" hidden="1" customHeight="1" x14ac:dyDescent="0.35">
      <c r="A119" s="27"/>
      <c r="B119" s="200"/>
      <c r="C119" s="206"/>
      <c r="D119" s="251"/>
      <c r="E119" s="248"/>
      <c r="F119" s="55"/>
      <c r="G119" s="31"/>
      <c r="H119" s="80"/>
      <c r="I119" s="34"/>
      <c r="J119" s="34"/>
      <c r="K119" s="122"/>
      <c r="L119" s="96"/>
      <c r="M119" s="32"/>
      <c r="N119" s="32"/>
      <c r="O119" s="45"/>
      <c r="P119" s="45"/>
      <c r="Q119" s="32" t="str">
        <f t="shared" si="73"/>
        <v/>
      </c>
      <c r="R119" s="33" t="e">
        <f t="shared" si="57"/>
        <v>#VALUE!</v>
      </c>
      <c r="S119" s="3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178"/>
      <c r="AF119" s="214"/>
      <c r="AG119" s="215"/>
      <c r="AH119" s="215"/>
      <c r="AI119" s="215"/>
      <c r="AJ119" s="215"/>
      <c r="AK119" s="215"/>
      <c r="AL119" s="215"/>
      <c r="AM119" s="215"/>
    </row>
    <row r="120" spans="1:39" ht="21" hidden="1" customHeight="1" x14ac:dyDescent="0.35">
      <c r="A120" s="27"/>
      <c r="B120" s="200"/>
      <c r="C120" s="190"/>
      <c r="D120" s="251"/>
      <c r="E120" s="248"/>
      <c r="F120" s="55"/>
      <c r="G120" s="31"/>
      <c r="H120" s="80"/>
      <c r="I120" s="34"/>
      <c r="J120" s="34"/>
      <c r="K120" s="122"/>
      <c r="L120" s="96"/>
      <c r="M120" s="32"/>
      <c r="N120" s="32"/>
      <c r="O120" s="45"/>
      <c r="P120" s="45"/>
      <c r="Q120" s="32" t="str">
        <f t="shared" si="73"/>
        <v/>
      </c>
      <c r="R120" s="33" t="e">
        <f t="shared" si="57"/>
        <v>#VALUE!</v>
      </c>
      <c r="S120" s="3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178"/>
      <c r="AF120" s="214"/>
      <c r="AG120" s="215"/>
      <c r="AH120" s="215"/>
      <c r="AI120" s="215"/>
      <c r="AJ120" s="215"/>
      <c r="AK120" s="215"/>
      <c r="AL120" s="215"/>
      <c r="AM120" s="215"/>
    </row>
    <row r="121" spans="1:39" ht="21" hidden="1" customHeight="1" x14ac:dyDescent="0.35">
      <c r="A121" s="27"/>
      <c r="B121" s="200"/>
      <c r="C121" s="206"/>
      <c r="D121" s="251"/>
      <c r="E121" s="250"/>
      <c r="F121" s="124"/>
      <c r="G121" s="30"/>
      <c r="H121" s="113"/>
      <c r="I121" s="125"/>
      <c r="J121" s="125"/>
      <c r="K121" s="126"/>
      <c r="L121" s="96"/>
      <c r="M121" s="32"/>
      <c r="N121" s="32"/>
      <c r="O121" s="45"/>
      <c r="P121" s="45"/>
      <c r="Q121" s="32" t="str">
        <f>IF(SUM(L121:P121)&gt;0,SUM(L121:P121),"")</f>
        <v/>
      </c>
      <c r="R121" s="26" t="e">
        <f>IF(SUM(Q121+K121)&gt;0,SUM(Q121+K121),"")</f>
        <v>#VALUE!</v>
      </c>
      <c r="S121" s="3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178"/>
      <c r="AF121" s="376"/>
      <c r="AG121" s="377"/>
      <c r="AH121" s="377"/>
      <c r="AI121" s="377"/>
      <c r="AJ121" s="377"/>
      <c r="AK121" s="377"/>
      <c r="AL121" s="377"/>
      <c r="AM121" s="377"/>
    </row>
    <row r="122" spans="1:39" ht="21" hidden="1" customHeight="1" x14ac:dyDescent="0.35">
      <c r="A122" s="27"/>
      <c r="B122" s="199"/>
      <c r="C122" s="246"/>
      <c r="D122" s="251"/>
      <c r="E122" s="250"/>
      <c r="F122" s="29"/>
      <c r="G122" s="42"/>
      <c r="H122" s="127"/>
      <c r="I122" s="128"/>
      <c r="J122" s="129"/>
      <c r="K122" s="66"/>
      <c r="L122" s="31"/>
      <c r="M122" s="31"/>
      <c r="O122" s="31"/>
      <c r="P122" s="31"/>
      <c r="Q122" s="32"/>
      <c r="R122" s="26"/>
      <c r="S122" s="34"/>
      <c r="T122" s="35"/>
      <c r="U122" s="40"/>
      <c r="V122" s="35"/>
      <c r="W122" s="35"/>
      <c r="X122" s="35"/>
      <c r="Y122" s="35"/>
      <c r="Z122" s="35"/>
      <c r="AA122" s="35"/>
      <c r="AB122" s="35"/>
      <c r="AC122" s="35"/>
      <c r="AD122" s="35"/>
      <c r="AE122" s="178"/>
      <c r="AF122" s="376"/>
      <c r="AG122" s="377"/>
      <c r="AH122" s="377"/>
      <c r="AI122" s="377"/>
      <c r="AJ122" s="377"/>
      <c r="AK122" s="377"/>
      <c r="AL122" s="377"/>
      <c r="AM122" s="377"/>
    </row>
    <row r="123" spans="1:39" ht="21" hidden="1" customHeight="1" x14ac:dyDescent="0.35">
      <c r="A123" s="27"/>
      <c r="B123" s="200"/>
      <c r="C123" s="190"/>
      <c r="D123" s="251"/>
      <c r="E123" s="248"/>
      <c r="F123" s="55"/>
      <c r="G123" s="50"/>
      <c r="H123" s="39"/>
      <c r="I123" s="50"/>
      <c r="J123" s="50"/>
      <c r="K123" s="50"/>
      <c r="L123" s="50"/>
      <c r="M123" s="50"/>
      <c r="N123" s="50"/>
      <c r="O123" s="48"/>
      <c r="P123" s="48"/>
      <c r="Q123" s="130"/>
      <c r="R123" s="131"/>
      <c r="S123" s="3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178"/>
      <c r="AF123" s="376"/>
      <c r="AG123" s="377"/>
      <c r="AH123" s="377"/>
      <c r="AI123" s="377"/>
      <c r="AJ123" s="377"/>
      <c r="AK123" s="377"/>
      <c r="AL123" s="377"/>
      <c r="AM123" s="377"/>
    </row>
    <row r="124" spans="1:39" ht="3" customHeight="1" thickBot="1" x14ac:dyDescent="0.4">
      <c r="A124" s="27"/>
      <c r="B124" s="200"/>
      <c r="C124" s="257">
        <v>91</v>
      </c>
      <c r="D124" s="252"/>
      <c r="E124" s="84"/>
      <c r="F124" s="101"/>
      <c r="G124" s="101"/>
      <c r="H124" s="101"/>
      <c r="I124" s="132"/>
      <c r="J124" s="132"/>
      <c r="K124" s="78"/>
      <c r="L124" s="78"/>
      <c r="M124" s="78"/>
      <c r="N124" s="78"/>
      <c r="O124" s="78"/>
      <c r="P124" s="78"/>
      <c r="Q124" s="78"/>
      <c r="R124" s="87"/>
      <c r="S124" s="34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83"/>
      <c r="AF124" s="376"/>
      <c r="AG124" s="377"/>
      <c r="AH124" s="377"/>
      <c r="AI124" s="377"/>
      <c r="AJ124" s="377"/>
      <c r="AK124" s="377"/>
      <c r="AL124" s="377"/>
      <c r="AM124" s="377"/>
    </row>
    <row r="125" spans="1:39" s="175" customFormat="1" ht="18" customHeight="1" x14ac:dyDescent="0.35">
      <c r="A125" s="92"/>
      <c r="B125" s="170"/>
      <c r="C125" s="197"/>
      <c r="D125" s="14"/>
      <c r="E125" s="15"/>
      <c r="F125" s="103" t="s">
        <v>66</v>
      </c>
      <c r="G125" s="103"/>
      <c r="H125" s="103"/>
      <c r="I125" s="103"/>
      <c r="J125" s="103"/>
      <c r="K125" s="176">
        <f t="shared" ref="K125:Q125" si="74">SUM(K77:K108)</f>
        <v>229544306</v>
      </c>
      <c r="L125" s="176">
        <f t="shared" si="74"/>
        <v>117808442</v>
      </c>
      <c r="M125" s="176">
        <f t="shared" si="74"/>
        <v>88276912</v>
      </c>
      <c r="N125" s="176">
        <f t="shared" si="74"/>
        <v>24836968</v>
      </c>
      <c r="O125" s="176">
        <f t="shared" si="74"/>
        <v>10000000</v>
      </c>
      <c r="P125" s="176">
        <f t="shared" si="74"/>
        <v>6500000</v>
      </c>
      <c r="Q125" s="176">
        <f t="shared" si="74"/>
        <v>247422322</v>
      </c>
      <c r="R125" s="176">
        <f>SUM(R77:R107)</f>
        <v>476966628</v>
      </c>
      <c r="S125" s="177"/>
      <c r="T125" s="176">
        <f t="shared" ref="T125:AE125" si="75">SUM(T76:T124)</f>
        <v>0</v>
      </c>
      <c r="U125" s="176">
        <f t="shared" si="75"/>
        <v>0</v>
      </c>
      <c r="V125" s="176">
        <f t="shared" si="75"/>
        <v>0</v>
      </c>
      <c r="W125" s="176">
        <f t="shared" si="75"/>
        <v>0</v>
      </c>
      <c r="X125" s="176">
        <f t="shared" si="75"/>
        <v>0</v>
      </c>
      <c r="Y125" s="176">
        <f t="shared" si="75"/>
        <v>0</v>
      </c>
      <c r="Z125" s="176">
        <f t="shared" si="75"/>
        <v>0</v>
      </c>
      <c r="AA125" s="176">
        <f t="shared" si="75"/>
        <v>0</v>
      </c>
      <c r="AB125" s="176">
        <f t="shared" si="75"/>
        <v>0</v>
      </c>
      <c r="AC125" s="176">
        <f t="shared" si="75"/>
        <v>0</v>
      </c>
      <c r="AD125" s="176">
        <f t="shared" si="75"/>
        <v>0</v>
      </c>
      <c r="AE125" s="176">
        <f t="shared" si="75"/>
        <v>0</v>
      </c>
      <c r="AF125" s="386"/>
      <c r="AG125" s="387"/>
      <c r="AH125" s="387"/>
      <c r="AI125" s="387"/>
      <c r="AJ125" s="387"/>
      <c r="AK125" s="387"/>
      <c r="AL125" s="387"/>
      <c r="AM125" s="387"/>
    </row>
    <row r="126" spans="1:39" ht="14.4" customHeight="1" x14ac:dyDescent="0.35">
      <c r="A126" s="27"/>
      <c r="B126" s="169"/>
      <c r="C126" s="172"/>
      <c r="D126" s="258" t="s">
        <v>32</v>
      </c>
      <c r="E126" s="259"/>
      <c r="F126" s="105" t="s">
        <v>32</v>
      </c>
      <c r="G126" s="105"/>
      <c r="H126" s="105"/>
      <c r="I126" s="105"/>
      <c r="J126" s="105"/>
      <c r="K126" s="106"/>
      <c r="L126" s="106"/>
      <c r="M126" s="106"/>
      <c r="N126" s="106"/>
      <c r="O126" s="106"/>
      <c r="P126" s="106"/>
      <c r="Q126" s="106"/>
      <c r="R126" s="34"/>
      <c r="S126" s="34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209"/>
    </row>
    <row r="127" spans="1:39" ht="19.5" customHeight="1" x14ac:dyDescent="0.4">
      <c r="A127" s="18" t="s">
        <v>67</v>
      </c>
      <c r="B127" s="169"/>
      <c r="C127" s="172"/>
      <c r="D127" s="253"/>
      <c r="E127" s="27"/>
      <c r="F127" s="105" t="s">
        <v>32</v>
      </c>
      <c r="G127" s="105"/>
      <c r="H127" s="105"/>
      <c r="I127" s="105"/>
      <c r="J127" s="105"/>
      <c r="K127" s="106"/>
      <c r="L127" s="106"/>
      <c r="M127" s="106"/>
      <c r="N127" s="106"/>
      <c r="O127" s="106"/>
      <c r="P127" s="106"/>
      <c r="Q127" s="106"/>
      <c r="R127" s="34"/>
      <c r="S127" s="34"/>
    </row>
    <row r="128" spans="1:39" ht="3" customHeight="1" x14ac:dyDescent="0.35">
      <c r="A128" s="23"/>
      <c r="B128" s="169"/>
      <c r="C128" s="247">
        <v>75</v>
      </c>
      <c r="D128" s="253"/>
      <c r="E128" s="89"/>
      <c r="F128" s="105"/>
      <c r="G128" s="105"/>
      <c r="H128" s="105"/>
      <c r="I128" s="105"/>
      <c r="J128" s="105"/>
      <c r="K128" s="106"/>
      <c r="L128" s="106"/>
      <c r="M128" s="106"/>
      <c r="N128" s="106"/>
      <c r="O128" s="106"/>
      <c r="P128" s="106"/>
      <c r="Q128" s="106"/>
      <c r="R128" s="34"/>
      <c r="S128" s="34"/>
    </row>
    <row r="129" spans="1:39" s="136" customFormat="1" ht="21.9" customHeight="1" x14ac:dyDescent="0.35">
      <c r="A129" s="27"/>
      <c r="B129" s="167">
        <v>1</v>
      </c>
      <c r="C129" s="190">
        <v>80</v>
      </c>
      <c r="D129" s="203" t="s">
        <v>28</v>
      </c>
      <c r="E129" s="203" t="s">
        <v>40</v>
      </c>
      <c r="F129" s="109" t="s">
        <v>70</v>
      </c>
      <c r="G129" s="207">
        <v>1.1599999999999999</v>
      </c>
      <c r="H129" s="30">
        <v>5.74</v>
      </c>
      <c r="I129" s="30">
        <v>0.42</v>
      </c>
      <c r="J129" s="113"/>
      <c r="K129" s="140"/>
      <c r="L129" s="139">
        <v>1225000</v>
      </c>
      <c r="M129" s="66">
        <v>8000000</v>
      </c>
      <c r="N129" s="96">
        <v>7175000</v>
      </c>
      <c r="O129" s="57"/>
      <c r="P129" s="57"/>
      <c r="Q129" s="57">
        <f>IF(SUM(L129:P129)&gt;0,SUM(L129:P129),"")</f>
        <v>16400000</v>
      </c>
      <c r="R129" s="134">
        <f>IF(SUM(Q129+K129)&gt;0,SUM(Q129+K129),"")</f>
        <v>16400000</v>
      </c>
      <c r="S129" s="34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78">
        <f t="shared" ref="AE129:AE156" si="76">SUM(T129:AD129)</f>
        <v>0</v>
      </c>
      <c r="AF129" s="378"/>
      <c r="AG129" s="390"/>
      <c r="AH129" s="390"/>
      <c r="AI129" s="390"/>
      <c r="AJ129" s="390"/>
      <c r="AK129" s="390"/>
      <c r="AL129" s="390"/>
      <c r="AM129" s="390"/>
    </row>
    <row r="130" spans="1:39" s="136" customFormat="1" ht="21.9" customHeight="1" x14ac:dyDescent="0.35">
      <c r="A130" s="27"/>
      <c r="B130" s="167">
        <v>2</v>
      </c>
      <c r="C130" s="171">
        <v>81</v>
      </c>
      <c r="D130" s="234" t="s">
        <v>28</v>
      </c>
      <c r="E130" s="234" t="s">
        <v>65</v>
      </c>
      <c r="F130" s="186" t="s">
        <v>71</v>
      </c>
      <c r="G130" s="30"/>
      <c r="H130" s="30"/>
      <c r="I130" s="30"/>
      <c r="J130" s="113"/>
      <c r="K130" s="141"/>
      <c r="L130" s="139">
        <v>1703705</v>
      </c>
      <c r="M130" s="57">
        <v>9620377</v>
      </c>
      <c r="N130" s="66">
        <v>9620376</v>
      </c>
      <c r="O130" s="65">
        <v>600000</v>
      </c>
      <c r="P130" s="65"/>
      <c r="Q130" s="63">
        <f t="shared" ref="Q130:Q149" si="77">IF(SUM(L130:P130)&gt;0,SUM(L130:P130),"")</f>
        <v>21544458</v>
      </c>
      <c r="R130" s="33">
        <f t="shared" ref="R130:R149" si="78">IF(SUM(Q130+K130)&gt;0,SUM(Q130+K130),"")</f>
        <v>21544458</v>
      </c>
      <c r="S130" s="34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78">
        <f t="shared" si="76"/>
        <v>0</v>
      </c>
      <c r="AF130" s="378"/>
      <c r="AG130" s="390"/>
      <c r="AH130" s="390"/>
      <c r="AI130" s="390"/>
      <c r="AJ130" s="390"/>
      <c r="AK130" s="390"/>
      <c r="AL130" s="390"/>
      <c r="AM130" s="390"/>
    </row>
    <row r="131" spans="1:39" s="136" customFormat="1" ht="21.9" customHeight="1" x14ac:dyDescent="0.3">
      <c r="A131" s="27"/>
      <c r="B131" s="167">
        <v>3</v>
      </c>
      <c r="C131" s="171">
        <v>82</v>
      </c>
      <c r="D131" s="44" t="s">
        <v>33</v>
      </c>
      <c r="E131" s="203" t="s">
        <v>59</v>
      </c>
      <c r="F131" s="109" t="s">
        <v>68</v>
      </c>
      <c r="G131" s="133"/>
      <c r="H131" s="42"/>
      <c r="I131" s="42"/>
      <c r="J131" s="127"/>
      <c r="K131" s="57"/>
      <c r="L131" s="49">
        <v>1200000</v>
      </c>
      <c r="M131" s="49">
        <v>4400000</v>
      </c>
      <c r="N131" s="57">
        <v>4400000</v>
      </c>
      <c r="O131" s="31"/>
      <c r="P131" s="31"/>
      <c r="Q131" s="32">
        <f t="shared" si="77"/>
        <v>10000000</v>
      </c>
      <c r="R131" s="33">
        <f t="shared" si="78"/>
        <v>10000000</v>
      </c>
      <c r="S131" s="34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78">
        <f t="shared" si="76"/>
        <v>0</v>
      </c>
      <c r="AF131" s="378"/>
      <c r="AG131" s="390"/>
      <c r="AH131" s="390"/>
      <c r="AI131" s="390"/>
      <c r="AJ131" s="390"/>
      <c r="AK131" s="390"/>
      <c r="AL131" s="390"/>
      <c r="AM131" s="390"/>
    </row>
    <row r="132" spans="1:39" s="136" customFormat="1" ht="21.9" customHeight="1" x14ac:dyDescent="0.35">
      <c r="A132" s="27"/>
      <c r="B132" s="167">
        <v>4</v>
      </c>
      <c r="C132" s="190">
        <v>83</v>
      </c>
      <c r="D132" s="44" t="s">
        <v>28</v>
      </c>
      <c r="E132" s="44" t="s">
        <v>46</v>
      </c>
      <c r="F132" s="55" t="s">
        <v>96</v>
      </c>
      <c r="G132" s="30"/>
      <c r="H132" s="30"/>
      <c r="I132" s="30"/>
      <c r="J132" s="113"/>
      <c r="K132" s="140"/>
      <c r="L132" s="139">
        <v>930000</v>
      </c>
      <c r="M132" s="57">
        <v>10740000</v>
      </c>
      <c r="N132" s="57">
        <v>930000</v>
      </c>
      <c r="O132" s="31"/>
      <c r="P132" s="31"/>
      <c r="Q132" s="32">
        <f t="shared" si="77"/>
        <v>12600000</v>
      </c>
      <c r="R132" s="33">
        <f t="shared" si="78"/>
        <v>12600000</v>
      </c>
      <c r="S132" s="34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135"/>
      <c r="AE132" s="178">
        <f t="shared" si="76"/>
        <v>0</v>
      </c>
      <c r="AF132" s="378"/>
      <c r="AG132" s="390"/>
      <c r="AH132" s="390"/>
      <c r="AI132" s="390"/>
      <c r="AJ132" s="390"/>
      <c r="AK132" s="390"/>
      <c r="AL132" s="390"/>
      <c r="AM132" s="390"/>
    </row>
    <row r="133" spans="1:39" s="136" customFormat="1" ht="21.9" customHeight="1" x14ac:dyDescent="0.35">
      <c r="A133" s="27"/>
      <c r="B133" s="167">
        <v>5</v>
      </c>
      <c r="C133" s="190">
        <v>84</v>
      </c>
      <c r="D133" s="195" t="s">
        <v>42</v>
      </c>
      <c r="E133" s="195" t="s">
        <v>216</v>
      </c>
      <c r="F133" s="47" t="s">
        <v>217</v>
      </c>
      <c r="G133" s="50"/>
      <c r="H133" s="39"/>
      <c r="I133" s="50"/>
      <c r="J133" s="48"/>
      <c r="K133" s="57">
        <v>210000</v>
      </c>
      <c r="L133" s="71">
        <v>800000</v>
      </c>
      <c r="M133" s="77">
        <v>3000000</v>
      </c>
      <c r="N133" s="66">
        <v>2500000</v>
      </c>
      <c r="O133" s="31">
        <v>1700000</v>
      </c>
      <c r="P133" s="31"/>
      <c r="Q133" s="32">
        <f t="shared" si="77"/>
        <v>8000000</v>
      </c>
      <c r="R133" s="33">
        <f t="shared" si="78"/>
        <v>8210000</v>
      </c>
      <c r="S133" s="34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78">
        <f t="shared" si="76"/>
        <v>0</v>
      </c>
      <c r="AF133" s="378"/>
      <c r="AG133" s="390"/>
      <c r="AH133" s="390"/>
      <c r="AI133" s="390"/>
      <c r="AJ133" s="390"/>
      <c r="AK133" s="390"/>
      <c r="AL133" s="390"/>
      <c r="AM133" s="390"/>
    </row>
    <row r="134" spans="1:39" s="136" customFormat="1" ht="21.65" customHeight="1" x14ac:dyDescent="0.3">
      <c r="A134" s="27"/>
      <c r="B134" s="167">
        <v>6</v>
      </c>
      <c r="C134" s="171">
        <v>85</v>
      </c>
      <c r="D134" s="203" t="s">
        <v>28</v>
      </c>
      <c r="E134" s="267" t="s">
        <v>44</v>
      </c>
      <c r="F134" s="55" t="s">
        <v>214</v>
      </c>
      <c r="G134" s="32"/>
      <c r="H134" s="43"/>
      <c r="I134" s="32"/>
      <c r="J134" s="32"/>
      <c r="K134" s="241"/>
      <c r="L134" s="32">
        <v>495000</v>
      </c>
      <c r="M134" s="57">
        <v>4455000</v>
      </c>
      <c r="N134" s="57"/>
      <c r="O134" s="31"/>
      <c r="P134" s="31"/>
      <c r="Q134" s="32">
        <f>IF(SUM(L134:P134)&gt;0,SUM(L134:P134),"")</f>
        <v>4950000</v>
      </c>
      <c r="R134" s="33">
        <f>IF(SUM(Q134+K134)&gt;0,SUM(Q134+K134),"")</f>
        <v>4950000</v>
      </c>
      <c r="S134" s="34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78">
        <f t="shared" si="76"/>
        <v>0</v>
      </c>
      <c r="AF134" s="378"/>
      <c r="AG134" s="390"/>
      <c r="AH134" s="390"/>
      <c r="AI134" s="390"/>
      <c r="AJ134" s="390"/>
      <c r="AK134" s="390"/>
      <c r="AL134" s="390"/>
      <c r="AM134" s="390"/>
    </row>
    <row r="135" spans="1:39" s="136" customFormat="1" ht="21.9" customHeight="1" x14ac:dyDescent="0.35">
      <c r="A135" s="27"/>
      <c r="B135" s="167">
        <v>7</v>
      </c>
      <c r="C135" s="190">
        <v>86</v>
      </c>
      <c r="D135" s="44" t="s">
        <v>28</v>
      </c>
      <c r="E135" s="44" t="s">
        <v>29</v>
      </c>
      <c r="F135" s="47" t="s">
        <v>175</v>
      </c>
      <c r="G135" s="30"/>
      <c r="H135" s="30"/>
      <c r="I135" s="30"/>
      <c r="J135" s="113"/>
      <c r="K135" s="140"/>
      <c r="L135" s="139">
        <v>663817</v>
      </c>
      <c r="M135" s="57">
        <v>6638170</v>
      </c>
      <c r="N135" s="57"/>
      <c r="O135" s="31"/>
      <c r="P135" s="31"/>
      <c r="Q135" s="32">
        <f t="shared" si="77"/>
        <v>7301987</v>
      </c>
      <c r="R135" s="33">
        <f t="shared" si="78"/>
        <v>7301987</v>
      </c>
      <c r="S135" s="34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78">
        <f t="shared" si="76"/>
        <v>0</v>
      </c>
      <c r="AF135" s="378"/>
      <c r="AG135" s="390"/>
      <c r="AH135" s="390"/>
      <c r="AI135" s="390"/>
      <c r="AJ135" s="390"/>
      <c r="AK135" s="390"/>
      <c r="AL135" s="390"/>
      <c r="AM135" s="390"/>
    </row>
    <row r="136" spans="1:39" s="136" customFormat="1" ht="21.9" customHeight="1" x14ac:dyDescent="0.35">
      <c r="A136" s="27"/>
      <c r="B136" s="167">
        <v>8</v>
      </c>
      <c r="C136" s="171">
        <v>87</v>
      </c>
      <c r="D136" s="44" t="s">
        <v>28</v>
      </c>
      <c r="E136" s="44" t="s">
        <v>45</v>
      </c>
      <c r="F136" s="55" t="s">
        <v>218</v>
      </c>
      <c r="G136" s="30">
        <v>0.8</v>
      </c>
      <c r="H136" s="30">
        <v>4.2</v>
      </c>
      <c r="I136" s="30">
        <v>0.22</v>
      </c>
      <c r="J136" s="113"/>
      <c r="K136" s="140"/>
      <c r="L136" s="139">
        <v>2568488</v>
      </c>
      <c r="M136" s="61"/>
      <c r="N136" s="57"/>
      <c r="O136" s="57"/>
      <c r="P136" s="57"/>
      <c r="Q136" s="32">
        <f t="shared" si="77"/>
        <v>2568488</v>
      </c>
      <c r="R136" s="33">
        <f t="shared" si="78"/>
        <v>2568488</v>
      </c>
      <c r="S136" s="34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78">
        <f t="shared" si="76"/>
        <v>0</v>
      </c>
      <c r="AF136" s="212"/>
      <c r="AG136" s="213"/>
      <c r="AH136" s="213"/>
      <c r="AI136" s="213"/>
      <c r="AJ136" s="213"/>
      <c r="AK136" s="213"/>
      <c r="AL136" s="213"/>
      <c r="AM136" s="213"/>
    </row>
    <row r="137" spans="1:39" s="136" customFormat="1" ht="21.9" customHeight="1" x14ac:dyDescent="0.35">
      <c r="A137" s="27"/>
      <c r="B137" s="167">
        <v>9</v>
      </c>
      <c r="C137" s="171">
        <v>88</v>
      </c>
      <c r="D137" s="44" t="s">
        <v>33</v>
      </c>
      <c r="E137" s="44" t="s">
        <v>58</v>
      </c>
      <c r="F137" s="55" t="s">
        <v>315</v>
      </c>
      <c r="G137" s="30">
        <v>0.8</v>
      </c>
      <c r="H137" s="30">
        <v>4.2</v>
      </c>
      <c r="I137" s="30">
        <v>0.22</v>
      </c>
      <c r="J137" s="113"/>
      <c r="K137" s="141"/>
      <c r="L137" s="139">
        <v>1020000</v>
      </c>
      <c r="M137" s="57"/>
      <c r="N137" s="34"/>
      <c r="O137" s="57"/>
      <c r="P137" s="57"/>
      <c r="Q137" s="32">
        <f t="shared" si="77"/>
        <v>1020000</v>
      </c>
      <c r="R137" s="33">
        <f t="shared" si="78"/>
        <v>1020000</v>
      </c>
      <c r="S137" s="34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78">
        <f t="shared" si="76"/>
        <v>0</v>
      </c>
      <c r="AF137" s="212"/>
      <c r="AG137" s="213"/>
      <c r="AH137" s="213"/>
      <c r="AI137" s="213"/>
      <c r="AJ137" s="213"/>
      <c r="AK137" s="213"/>
      <c r="AL137" s="213"/>
      <c r="AM137" s="213"/>
    </row>
    <row r="138" spans="1:39" s="136" customFormat="1" ht="21.9" customHeight="1" x14ac:dyDescent="0.3">
      <c r="A138" s="27"/>
      <c r="B138" s="167">
        <v>10</v>
      </c>
      <c r="C138" s="190">
        <v>89</v>
      </c>
      <c r="D138" s="44" t="s">
        <v>31</v>
      </c>
      <c r="E138" s="44" t="s">
        <v>72</v>
      </c>
      <c r="F138" s="38" t="s">
        <v>148</v>
      </c>
      <c r="G138" s="42"/>
      <c r="H138" s="42"/>
      <c r="I138" s="42"/>
      <c r="J138" s="127"/>
      <c r="K138" s="57"/>
      <c r="L138" s="49">
        <v>1525000</v>
      </c>
      <c r="M138" s="49"/>
      <c r="N138" s="57"/>
      <c r="O138" s="57"/>
      <c r="P138" s="61"/>
      <c r="Q138" s="63">
        <f>IF(SUM(L138:P138)&gt;0,SUM(L138:P138),"")</f>
        <v>1525000</v>
      </c>
      <c r="R138" s="33">
        <f>IF(SUM(Q138+K138)&gt;0,SUM(Q138+K138),"")</f>
        <v>1525000</v>
      </c>
      <c r="S138" s="34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78">
        <f t="shared" si="76"/>
        <v>0</v>
      </c>
      <c r="AF138" s="378"/>
      <c r="AG138" s="390"/>
      <c r="AH138" s="390"/>
      <c r="AI138" s="390"/>
      <c r="AJ138" s="390"/>
      <c r="AK138" s="390"/>
      <c r="AL138" s="390"/>
      <c r="AM138" s="390"/>
    </row>
    <row r="139" spans="1:39" s="136" customFormat="1" ht="21.9" customHeight="1" x14ac:dyDescent="0.35">
      <c r="A139" s="27"/>
      <c r="B139" s="167">
        <v>11</v>
      </c>
      <c r="C139" s="190">
        <v>90</v>
      </c>
      <c r="D139" s="338" t="s">
        <v>42</v>
      </c>
      <c r="E139" s="195" t="s">
        <v>100</v>
      </c>
      <c r="F139" s="55" t="s">
        <v>316</v>
      </c>
      <c r="G139" s="38"/>
      <c r="H139" s="38"/>
      <c r="I139" s="38"/>
      <c r="J139" s="38"/>
      <c r="K139" s="187"/>
      <c r="L139" s="80">
        <v>100000</v>
      </c>
      <c r="M139" s="49">
        <v>800000</v>
      </c>
      <c r="N139" s="98"/>
      <c r="O139" s="57"/>
      <c r="P139" s="66"/>
      <c r="Q139" s="32">
        <f t="shared" si="77"/>
        <v>900000</v>
      </c>
      <c r="R139" s="33">
        <f t="shared" si="78"/>
        <v>900000</v>
      </c>
      <c r="S139" s="34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78">
        <f t="shared" si="76"/>
        <v>0</v>
      </c>
      <c r="AF139" s="378"/>
      <c r="AG139" s="390"/>
      <c r="AH139" s="390"/>
      <c r="AI139" s="390"/>
      <c r="AJ139" s="390"/>
      <c r="AK139" s="390"/>
      <c r="AL139" s="390"/>
      <c r="AM139" s="390"/>
    </row>
    <row r="140" spans="1:39" s="136" customFormat="1" ht="21.9" customHeight="1" x14ac:dyDescent="0.3">
      <c r="A140" s="27"/>
      <c r="B140" s="167">
        <v>12</v>
      </c>
      <c r="C140" s="171">
        <v>91</v>
      </c>
      <c r="D140" s="44" t="s">
        <v>42</v>
      </c>
      <c r="E140" s="44" t="s">
        <v>89</v>
      </c>
      <c r="F140" s="55" t="s">
        <v>317</v>
      </c>
      <c r="G140" s="30"/>
      <c r="H140" s="30"/>
      <c r="I140" s="30"/>
      <c r="J140" s="113"/>
      <c r="K140" s="140"/>
      <c r="L140" s="36">
        <v>1000000</v>
      </c>
      <c r="M140" s="49">
        <v>4000000</v>
      </c>
      <c r="N140" s="57">
        <v>4000000</v>
      </c>
      <c r="O140" s="118"/>
      <c r="P140" s="57"/>
      <c r="Q140" s="57">
        <f t="shared" si="77"/>
        <v>9000000</v>
      </c>
      <c r="R140" s="134">
        <f t="shared" si="78"/>
        <v>9000000</v>
      </c>
      <c r="S140" s="34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78">
        <f t="shared" si="76"/>
        <v>0</v>
      </c>
      <c r="AF140" s="378"/>
      <c r="AG140" s="390"/>
      <c r="AH140" s="390"/>
      <c r="AI140" s="390"/>
      <c r="AJ140" s="390"/>
      <c r="AK140" s="390"/>
      <c r="AL140" s="390"/>
      <c r="AM140" s="390"/>
    </row>
    <row r="141" spans="1:39" s="136" customFormat="1" ht="21.9" customHeight="1" x14ac:dyDescent="0.3">
      <c r="A141" s="27"/>
      <c r="B141" s="167">
        <v>13</v>
      </c>
      <c r="C141" s="190">
        <v>92</v>
      </c>
      <c r="D141" s="44" t="s">
        <v>28</v>
      </c>
      <c r="E141" s="44" t="s">
        <v>56</v>
      </c>
      <c r="F141" s="55" t="s">
        <v>124</v>
      </c>
      <c r="G141" s="42"/>
      <c r="H141" s="42"/>
      <c r="I141" s="42"/>
      <c r="J141" s="127"/>
      <c r="K141" s="57"/>
      <c r="L141" s="49">
        <v>454000</v>
      </c>
      <c r="M141" s="49">
        <v>5152000</v>
      </c>
      <c r="N141" s="57">
        <v>520000</v>
      </c>
      <c r="O141" s="57"/>
      <c r="P141" s="61"/>
      <c r="Q141" s="63">
        <f t="shared" si="77"/>
        <v>6126000</v>
      </c>
      <c r="R141" s="33">
        <f t="shared" si="78"/>
        <v>6126000</v>
      </c>
      <c r="S141" s="34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78">
        <f t="shared" si="76"/>
        <v>0</v>
      </c>
      <c r="AF141" s="378"/>
      <c r="AG141" s="390"/>
      <c r="AH141" s="390"/>
      <c r="AI141" s="390"/>
      <c r="AJ141" s="390"/>
      <c r="AK141" s="390"/>
      <c r="AL141" s="390"/>
      <c r="AM141" s="390"/>
    </row>
    <row r="142" spans="1:39" s="136" customFormat="1" ht="21.9" customHeight="1" x14ac:dyDescent="0.3">
      <c r="A142" s="27"/>
      <c r="B142" s="167">
        <v>14</v>
      </c>
      <c r="C142" s="171">
        <v>93</v>
      </c>
      <c r="D142" s="234" t="s">
        <v>33</v>
      </c>
      <c r="E142" s="234" t="s">
        <v>34</v>
      </c>
      <c r="F142" s="137" t="s">
        <v>321</v>
      </c>
      <c r="G142" s="235"/>
      <c r="H142" s="235"/>
      <c r="I142" s="235"/>
      <c r="J142" s="236"/>
      <c r="K142" s="140"/>
      <c r="L142" s="36">
        <v>15000000</v>
      </c>
      <c r="M142" s="57">
        <v>15320000</v>
      </c>
      <c r="N142" s="57">
        <v>31320000</v>
      </c>
      <c r="O142" s="57">
        <v>31320000</v>
      </c>
      <c r="P142" s="57">
        <v>31320000</v>
      </c>
      <c r="Q142" s="31">
        <f>IF(SUM(L142:P142)&gt;0,SUM(L142:P142),"")</f>
        <v>124280000</v>
      </c>
      <c r="R142" s="33">
        <f>IF(SUM(Q142+K142)&gt;0,SUM(Q142+K142),"")</f>
        <v>124280000</v>
      </c>
      <c r="S142" s="34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78">
        <f t="shared" si="76"/>
        <v>0</v>
      </c>
      <c r="AF142" s="378"/>
      <c r="AG142" s="390"/>
      <c r="AH142" s="390"/>
      <c r="AI142" s="390"/>
      <c r="AJ142" s="390"/>
      <c r="AK142" s="390"/>
      <c r="AL142" s="390"/>
      <c r="AM142" s="390"/>
    </row>
    <row r="143" spans="1:39" s="136" customFormat="1" ht="21.9" customHeight="1" x14ac:dyDescent="0.3">
      <c r="A143" s="27"/>
      <c r="B143" s="167">
        <v>15</v>
      </c>
      <c r="C143" s="171">
        <v>94</v>
      </c>
      <c r="D143" s="44" t="s">
        <v>42</v>
      </c>
      <c r="E143" s="44" t="s">
        <v>216</v>
      </c>
      <c r="F143" s="55" t="s">
        <v>223</v>
      </c>
      <c r="G143" s="30"/>
      <c r="H143" s="30"/>
      <c r="I143" s="30"/>
      <c r="J143" s="113"/>
      <c r="K143" s="140"/>
      <c r="L143" s="36">
        <v>350000</v>
      </c>
      <c r="M143" s="66">
        <v>500000</v>
      </c>
      <c r="N143" s="57"/>
      <c r="O143" s="57"/>
      <c r="P143" s="57"/>
      <c r="Q143" s="32">
        <f t="shared" si="77"/>
        <v>850000</v>
      </c>
      <c r="R143" s="33">
        <f t="shared" si="78"/>
        <v>850000</v>
      </c>
      <c r="S143" s="34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78">
        <f t="shared" si="76"/>
        <v>0</v>
      </c>
      <c r="AF143" s="378"/>
      <c r="AG143" s="390"/>
      <c r="AH143" s="390"/>
      <c r="AI143" s="390"/>
      <c r="AJ143" s="390"/>
      <c r="AK143" s="390"/>
      <c r="AL143" s="390"/>
      <c r="AM143" s="390"/>
    </row>
    <row r="144" spans="1:39" s="136" customFormat="1" ht="21.9" customHeight="1" x14ac:dyDescent="0.3">
      <c r="A144" s="27"/>
      <c r="B144" s="167">
        <v>16</v>
      </c>
      <c r="C144" s="190">
        <v>95</v>
      </c>
      <c r="D144" s="203" t="s">
        <v>50</v>
      </c>
      <c r="E144" s="203" t="s">
        <v>103</v>
      </c>
      <c r="F144" s="109" t="s">
        <v>108</v>
      </c>
      <c r="G144" s="306"/>
      <c r="H144" s="235"/>
      <c r="I144" s="235"/>
      <c r="J144" s="236"/>
      <c r="K144" s="140"/>
      <c r="L144" s="36">
        <v>500000</v>
      </c>
      <c r="M144" s="57"/>
      <c r="N144" s="57"/>
      <c r="O144" s="57"/>
      <c r="P144" s="57"/>
      <c r="Q144" s="32">
        <f t="shared" si="77"/>
        <v>500000</v>
      </c>
      <c r="R144" s="33">
        <f t="shared" si="78"/>
        <v>500000</v>
      </c>
      <c r="S144" s="34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78">
        <f t="shared" si="76"/>
        <v>0</v>
      </c>
      <c r="AF144" s="295"/>
      <c r="AG144" s="296"/>
      <c r="AH144" s="296"/>
      <c r="AI144" s="296"/>
      <c r="AJ144" s="296"/>
      <c r="AK144" s="296"/>
      <c r="AL144" s="296"/>
      <c r="AM144" s="296"/>
    </row>
    <row r="145" spans="1:39" s="136" customFormat="1" ht="21.9" customHeight="1" x14ac:dyDescent="0.3">
      <c r="A145" s="27"/>
      <c r="B145" s="167">
        <v>17</v>
      </c>
      <c r="C145" s="190">
        <v>96</v>
      </c>
      <c r="D145" s="234" t="s">
        <v>33</v>
      </c>
      <c r="E145" s="234" t="s">
        <v>156</v>
      </c>
      <c r="F145" s="137" t="s">
        <v>318</v>
      </c>
      <c r="G145" s="30"/>
      <c r="H145" s="30"/>
      <c r="I145" s="30"/>
      <c r="J145" s="113"/>
      <c r="K145" s="140"/>
      <c r="L145" s="198">
        <v>600000</v>
      </c>
      <c r="M145" s="57"/>
      <c r="N145" s="57"/>
      <c r="O145" s="57"/>
      <c r="P145" s="57"/>
      <c r="Q145" s="32">
        <f t="shared" si="77"/>
        <v>600000</v>
      </c>
      <c r="R145" s="33">
        <f t="shared" si="78"/>
        <v>600000</v>
      </c>
      <c r="S145" s="34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78">
        <f t="shared" si="76"/>
        <v>0</v>
      </c>
      <c r="AF145" s="229"/>
      <c r="AG145" s="230"/>
      <c r="AH145" s="230"/>
      <c r="AI145" s="230"/>
      <c r="AJ145" s="230"/>
      <c r="AK145" s="230"/>
      <c r="AL145" s="230"/>
      <c r="AM145" s="230"/>
    </row>
    <row r="146" spans="1:39" s="136" customFormat="1" ht="21.9" customHeight="1" x14ac:dyDescent="0.3">
      <c r="A146" s="27"/>
      <c r="B146" s="167">
        <v>18</v>
      </c>
      <c r="C146" s="171">
        <v>97</v>
      </c>
      <c r="D146" s="234" t="s">
        <v>42</v>
      </c>
      <c r="E146" s="234" t="s">
        <v>73</v>
      </c>
      <c r="F146" s="137" t="s">
        <v>224</v>
      </c>
      <c r="G146" s="235"/>
      <c r="H146" s="235"/>
      <c r="I146" s="235"/>
      <c r="J146" s="236"/>
      <c r="K146" s="140"/>
      <c r="L146" s="36">
        <v>250000</v>
      </c>
      <c r="M146" s="57">
        <v>1150000</v>
      </c>
      <c r="N146" s="57"/>
      <c r="O146" s="34"/>
      <c r="P146" s="57"/>
      <c r="Q146" s="32">
        <f t="shared" si="77"/>
        <v>1400000</v>
      </c>
      <c r="R146" s="33">
        <f t="shared" si="78"/>
        <v>1400000</v>
      </c>
      <c r="S146" s="34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78">
        <f t="shared" si="76"/>
        <v>0</v>
      </c>
      <c r="AF146" s="229"/>
      <c r="AG146" s="230"/>
      <c r="AH146" s="230"/>
      <c r="AI146" s="230"/>
      <c r="AJ146" s="230"/>
      <c r="AK146" s="230"/>
      <c r="AL146" s="230"/>
      <c r="AM146" s="230"/>
    </row>
    <row r="147" spans="1:39" s="136" customFormat="1" ht="21.9" customHeight="1" x14ac:dyDescent="0.3">
      <c r="A147" s="27"/>
      <c r="B147" s="167">
        <v>19</v>
      </c>
      <c r="C147" s="190">
        <v>98</v>
      </c>
      <c r="D147" s="28" t="s">
        <v>33</v>
      </c>
      <c r="E147" s="28" t="s">
        <v>58</v>
      </c>
      <c r="F147" s="55" t="s">
        <v>319</v>
      </c>
      <c r="G147" s="42"/>
      <c r="H147" s="42"/>
      <c r="I147" s="42"/>
      <c r="J147" s="127"/>
      <c r="K147" s="57"/>
      <c r="L147" s="49">
        <v>500000</v>
      </c>
      <c r="M147" s="49">
        <v>1000000</v>
      </c>
      <c r="N147" s="49">
        <v>500000</v>
      </c>
      <c r="O147" s="49">
        <v>410000</v>
      </c>
      <c r="P147" s="49"/>
      <c r="Q147" s="32">
        <f t="shared" si="77"/>
        <v>2410000</v>
      </c>
      <c r="R147" s="33">
        <f t="shared" si="78"/>
        <v>2410000</v>
      </c>
      <c r="S147" s="34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78">
        <f t="shared" si="76"/>
        <v>0</v>
      </c>
      <c r="AF147" s="378"/>
      <c r="AG147" s="390"/>
      <c r="AH147" s="390"/>
      <c r="AI147" s="390"/>
      <c r="AJ147" s="390"/>
      <c r="AK147" s="390"/>
      <c r="AL147" s="390"/>
      <c r="AM147" s="390"/>
    </row>
    <row r="148" spans="1:39" s="136" customFormat="1" ht="21.5" customHeight="1" x14ac:dyDescent="0.3">
      <c r="A148" s="27"/>
      <c r="B148" s="167">
        <v>20</v>
      </c>
      <c r="C148" s="171">
        <v>99</v>
      </c>
      <c r="D148" s="234" t="s">
        <v>28</v>
      </c>
      <c r="E148" s="234" t="s">
        <v>125</v>
      </c>
      <c r="F148" s="137" t="s">
        <v>126</v>
      </c>
      <c r="G148" s="63"/>
      <c r="H148" s="69"/>
      <c r="I148" s="63"/>
      <c r="J148" s="63"/>
      <c r="K148" s="69"/>
      <c r="L148" s="63">
        <v>3870000</v>
      </c>
      <c r="M148" s="49"/>
      <c r="N148" s="57"/>
      <c r="O148" s="66"/>
      <c r="P148" s="31"/>
      <c r="Q148" s="32">
        <f t="shared" si="77"/>
        <v>3870000</v>
      </c>
      <c r="R148" s="33">
        <f t="shared" si="78"/>
        <v>3870000</v>
      </c>
      <c r="S148" s="34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78">
        <f t="shared" si="76"/>
        <v>0</v>
      </c>
      <c r="AF148" s="229"/>
      <c r="AG148" s="230"/>
      <c r="AH148" s="230"/>
      <c r="AI148" s="230"/>
      <c r="AJ148" s="230"/>
      <c r="AK148" s="230"/>
      <c r="AL148" s="230"/>
      <c r="AM148" s="230"/>
    </row>
    <row r="149" spans="1:39" ht="21.75" customHeight="1" x14ac:dyDescent="0.35">
      <c r="A149" s="27"/>
      <c r="B149" s="167">
        <v>21</v>
      </c>
      <c r="C149" s="171">
        <v>100</v>
      </c>
      <c r="D149" s="28" t="s">
        <v>33</v>
      </c>
      <c r="E149" s="28" t="s">
        <v>34</v>
      </c>
      <c r="F149" s="55" t="s">
        <v>320</v>
      </c>
      <c r="G149" s="32"/>
      <c r="H149" s="43"/>
      <c r="I149" s="32"/>
      <c r="J149" s="32"/>
      <c r="K149" s="146"/>
      <c r="L149" s="31">
        <v>4000000</v>
      </c>
      <c r="M149" s="275">
        <v>10000000</v>
      </c>
      <c r="N149" s="36">
        <v>10000000</v>
      </c>
      <c r="O149" s="66">
        <v>10000000</v>
      </c>
      <c r="P149" s="31">
        <v>10000000</v>
      </c>
      <c r="Q149" s="32">
        <f t="shared" si="77"/>
        <v>44000000</v>
      </c>
      <c r="R149" s="33">
        <f t="shared" si="78"/>
        <v>44000000</v>
      </c>
      <c r="S149" s="3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178">
        <f t="shared" si="76"/>
        <v>0</v>
      </c>
      <c r="AF149" s="358"/>
      <c r="AG149" s="359"/>
      <c r="AH149" s="359"/>
      <c r="AI149" s="359"/>
      <c r="AJ149" s="359"/>
      <c r="AK149" s="359"/>
      <c r="AL149" s="359"/>
      <c r="AM149" s="359"/>
    </row>
    <row r="150" spans="1:39" s="136" customFormat="1" ht="21.9" customHeight="1" x14ac:dyDescent="0.3">
      <c r="A150" s="27"/>
      <c r="B150" s="167">
        <v>22</v>
      </c>
      <c r="C150" s="190">
        <v>101</v>
      </c>
      <c r="D150" s="234" t="s">
        <v>42</v>
      </c>
      <c r="E150" s="234" t="s">
        <v>100</v>
      </c>
      <c r="F150" s="137" t="s">
        <v>323</v>
      </c>
      <c r="G150" s="235"/>
      <c r="H150" s="235"/>
      <c r="I150" s="235"/>
      <c r="J150" s="236"/>
      <c r="K150" s="140"/>
      <c r="L150" s="36">
        <v>500000</v>
      </c>
      <c r="M150" s="57"/>
      <c r="N150" s="57"/>
      <c r="O150" s="57"/>
      <c r="P150" s="57"/>
      <c r="Q150" s="57">
        <f>IF(SUM(L150:P150)&gt;0,SUM(L150:P150),"")</f>
        <v>500000</v>
      </c>
      <c r="R150" s="49">
        <f>IF(SUM(Q150+K150)&gt;0,SUM(Q150+K150),"")</f>
        <v>500000</v>
      </c>
      <c r="S150" s="34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78">
        <f t="shared" si="76"/>
        <v>0</v>
      </c>
      <c r="AF150" s="260"/>
      <c r="AG150" s="261"/>
      <c r="AH150" s="261"/>
      <c r="AI150" s="261"/>
      <c r="AJ150" s="261"/>
      <c r="AK150" s="261"/>
      <c r="AL150" s="261"/>
      <c r="AM150" s="261"/>
    </row>
    <row r="151" spans="1:39" s="136" customFormat="1" ht="21.9" customHeight="1" x14ac:dyDescent="0.35">
      <c r="A151" s="27"/>
      <c r="B151" s="167">
        <v>23</v>
      </c>
      <c r="C151" s="190">
        <v>102</v>
      </c>
      <c r="D151" s="54" t="s">
        <v>33</v>
      </c>
      <c r="E151" s="54" t="s">
        <v>36</v>
      </c>
      <c r="F151" s="109" t="s">
        <v>186</v>
      </c>
      <c r="G151" s="30"/>
      <c r="H151" s="30"/>
      <c r="I151" s="30"/>
      <c r="J151" s="113"/>
      <c r="K151" s="140"/>
      <c r="L151" s="139">
        <v>1066169</v>
      </c>
      <c r="M151" s="57">
        <v>11868928</v>
      </c>
      <c r="N151" s="57">
        <v>615000</v>
      </c>
      <c r="O151" s="57"/>
      <c r="P151" s="57"/>
      <c r="Q151" s="57">
        <f>IF(SUM(L151:P151)&gt;0,SUM(L151:P151),"")</f>
        <v>13550097</v>
      </c>
      <c r="R151" s="49">
        <f>IF(SUM(Q151+K151)&gt;0,SUM(Q151+K151),"")</f>
        <v>13550097</v>
      </c>
      <c r="S151" s="34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78">
        <f t="shared" si="76"/>
        <v>0</v>
      </c>
      <c r="AF151" s="304"/>
      <c r="AG151" s="305"/>
      <c r="AH151" s="305"/>
      <c r="AI151" s="305"/>
      <c r="AJ151" s="305"/>
      <c r="AK151" s="305"/>
      <c r="AL151" s="305"/>
      <c r="AM151" s="305"/>
    </row>
    <row r="152" spans="1:39" s="136" customFormat="1" ht="21.9" customHeight="1" x14ac:dyDescent="0.3">
      <c r="A152" s="27"/>
      <c r="B152" s="167">
        <v>24</v>
      </c>
      <c r="C152" s="171">
        <v>103</v>
      </c>
      <c r="D152" s="203" t="s">
        <v>50</v>
      </c>
      <c r="E152" s="203" t="s">
        <v>103</v>
      </c>
      <c r="F152" s="109" t="s">
        <v>225</v>
      </c>
      <c r="G152" s="42"/>
      <c r="H152" s="42"/>
      <c r="I152" s="42"/>
      <c r="J152" s="127"/>
      <c r="K152" s="57"/>
      <c r="L152" s="49">
        <v>5134716</v>
      </c>
      <c r="M152" s="57"/>
      <c r="N152" s="57"/>
      <c r="O152" s="57"/>
      <c r="P152" s="57"/>
      <c r="Q152" s="57">
        <f t="shared" ref="Q152:Q153" si="79">IF(SUM(L152:P152)&gt;0,SUM(L152:P152),"")</f>
        <v>5134716</v>
      </c>
      <c r="R152" s="49">
        <f t="shared" ref="R152:R153" si="80">IF(SUM(Q152+K152)&gt;0,SUM(Q152+K152),"")</f>
        <v>5134716</v>
      </c>
      <c r="S152" s="34"/>
      <c r="T152" s="135"/>
      <c r="U152" s="135" t="s">
        <v>32</v>
      </c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78">
        <f t="shared" si="76"/>
        <v>0</v>
      </c>
      <c r="AF152" s="268"/>
      <c r="AG152" s="269"/>
      <c r="AH152" s="269"/>
      <c r="AI152" s="269"/>
      <c r="AJ152" s="269"/>
      <c r="AK152" s="269"/>
      <c r="AL152" s="269"/>
      <c r="AM152" s="269"/>
    </row>
    <row r="153" spans="1:39" s="136" customFormat="1" ht="21.9" customHeight="1" x14ac:dyDescent="0.3">
      <c r="A153" s="27"/>
      <c r="B153" s="167">
        <v>25</v>
      </c>
      <c r="C153" s="190">
        <v>104</v>
      </c>
      <c r="D153" s="203" t="s">
        <v>31</v>
      </c>
      <c r="E153" s="203" t="s">
        <v>72</v>
      </c>
      <c r="F153" s="109" t="s">
        <v>299</v>
      </c>
      <c r="G153" s="207"/>
      <c r="H153" s="30"/>
      <c r="I153" s="30"/>
      <c r="J153" s="113"/>
      <c r="K153" s="140" t="s">
        <v>32</v>
      </c>
      <c r="L153" s="36">
        <v>15000000</v>
      </c>
      <c r="M153" s="57">
        <v>15000000</v>
      </c>
      <c r="N153" s="57"/>
      <c r="O153" s="57"/>
      <c r="P153" s="57"/>
      <c r="Q153" s="57">
        <f t="shared" si="79"/>
        <v>30000000</v>
      </c>
      <c r="R153" s="49">
        <f>Q153</f>
        <v>30000000</v>
      </c>
      <c r="S153" s="34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78">
        <f t="shared" si="76"/>
        <v>0</v>
      </c>
      <c r="AF153" s="268"/>
      <c r="AG153" s="269"/>
      <c r="AH153" s="269"/>
      <c r="AI153" s="269"/>
      <c r="AJ153" s="269"/>
      <c r="AK153" s="269"/>
      <c r="AL153" s="269"/>
      <c r="AM153" s="269"/>
    </row>
    <row r="154" spans="1:39" s="136" customFormat="1" ht="21.9" customHeight="1" x14ac:dyDescent="0.35">
      <c r="A154" s="27"/>
      <c r="B154" s="167">
        <v>26</v>
      </c>
      <c r="C154" s="171">
        <v>105</v>
      </c>
      <c r="D154" s="28" t="s">
        <v>42</v>
      </c>
      <c r="E154" s="28" t="s">
        <v>73</v>
      </c>
      <c r="F154" s="55" t="s">
        <v>324</v>
      </c>
      <c r="G154" s="50"/>
      <c r="H154" s="39"/>
      <c r="I154" s="50"/>
      <c r="J154" s="50"/>
      <c r="K154" s="50"/>
      <c r="L154" s="142">
        <v>125000</v>
      </c>
      <c r="M154" s="63">
        <v>875000</v>
      </c>
      <c r="N154" s="63"/>
      <c r="O154" s="63"/>
      <c r="P154" s="82"/>
      <c r="Q154" s="57">
        <f t="shared" ref="Q154" si="81">IF(SUM(L154:P154)&gt;0,SUM(L154:P154),"")</f>
        <v>1000000</v>
      </c>
      <c r="R154" s="49">
        <f>IF(SUM(Q154+K154)&gt;0,SUM(Q154+K154),"")</f>
        <v>1000000</v>
      </c>
      <c r="S154" s="34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78">
        <f t="shared" si="76"/>
        <v>0</v>
      </c>
      <c r="AF154" s="268"/>
      <c r="AG154" s="269"/>
      <c r="AH154" s="269"/>
      <c r="AI154" s="269"/>
      <c r="AJ154" s="269"/>
      <c r="AK154" s="269"/>
      <c r="AL154" s="269"/>
      <c r="AM154" s="269"/>
    </row>
    <row r="155" spans="1:39" s="136" customFormat="1" ht="21.9" customHeight="1" x14ac:dyDescent="0.3">
      <c r="A155" s="27"/>
      <c r="B155" s="167">
        <v>27</v>
      </c>
      <c r="C155" s="171">
        <v>106</v>
      </c>
      <c r="D155" s="203" t="s">
        <v>28</v>
      </c>
      <c r="E155" s="203" t="s">
        <v>44</v>
      </c>
      <c r="F155" s="109" t="s">
        <v>261</v>
      </c>
      <c r="G155" s="207"/>
      <c r="H155" s="30"/>
      <c r="I155" s="30"/>
      <c r="J155" s="113"/>
      <c r="K155" s="140"/>
      <c r="L155" s="36">
        <v>826000</v>
      </c>
      <c r="M155" s="57">
        <v>3717000</v>
      </c>
      <c r="N155" s="57">
        <v>3717000</v>
      </c>
      <c r="O155" s="57"/>
      <c r="P155" s="57"/>
      <c r="Q155" s="57">
        <f t="shared" ref="Q155" si="82">IF(SUM(L155:P155)&gt;0,SUM(L155:P155),"")</f>
        <v>8260000</v>
      </c>
      <c r="R155" s="49">
        <f>IF(SUM(Q155+K155)&gt;0,SUM(Q155+K155),"")</f>
        <v>8260000</v>
      </c>
      <c r="S155" s="34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78">
        <f t="shared" si="76"/>
        <v>0</v>
      </c>
      <c r="AF155" s="268"/>
      <c r="AG155" s="269"/>
      <c r="AH155" s="269"/>
      <c r="AI155" s="269"/>
      <c r="AJ155" s="269"/>
      <c r="AK155" s="269"/>
      <c r="AL155" s="269"/>
      <c r="AM155" s="269"/>
    </row>
    <row r="156" spans="1:39" ht="25.5" customHeight="1" x14ac:dyDescent="0.35">
      <c r="A156" s="19"/>
      <c r="B156" s="167">
        <v>28</v>
      </c>
      <c r="C156" s="190">
        <v>107</v>
      </c>
      <c r="D156" s="54" t="s">
        <v>33</v>
      </c>
      <c r="E156" s="54" t="s">
        <v>58</v>
      </c>
      <c r="F156" s="109" t="s">
        <v>326</v>
      </c>
      <c r="G156" s="34"/>
      <c r="H156" s="123"/>
      <c r="I156" s="34"/>
      <c r="J156" s="34"/>
      <c r="K156" s="57"/>
      <c r="L156" s="66">
        <v>1252000</v>
      </c>
      <c r="M156" s="32">
        <v>960000</v>
      </c>
      <c r="N156" s="32">
        <v>9308000</v>
      </c>
      <c r="O156" s="45">
        <v>1000000</v>
      </c>
      <c r="P156" s="45"/>
      <c r="Q156" s="32">
        <f t="shared" ref="Q156" si="83">IF(SUM(L156:P156)&gt;0,SUM(L156:P156),"")</f>
        <v>12520000</v>
      </c>
      <c r="R156" s="33">
        <f t="shared" ref="R156" si="84">IF(SUM(Q156+K156)&gt;0,SUM(Q156+K156),"")</f>
        <v>12520000</v>
      </c>
      <c r="S156" s="154"/>
      <c r="T156" s="120"/>
      <c r="U156" s="35"/>
      <c r="V156" s="149"/>
      <c r="W156" s="149"/>
      <c r="X156" s="154"/>
      <c r="Y156" s="130"/>
      <c r="Z156" s="130"/>
      <c r="AA156" s="130"/>
      <c r="AB156" s="130"/>
      <c r="AC156" s="130"/>
      <c r="AD156" s="130"/>
      <c r="AE156" s="178">
        <f t="shared" si="76"/>
        <v>0</v>
      </c>
    </row>
    <row r="157" spans="1:39" ht="25.5" customHeight="1" x14ac:dyDescent="0.35">
      <c r="A157" s="19"/>
      <c r="B157" s="167">
        <v>29</v>
      </c>
      <c r="C157" s="190">
        <v>108</v>
      </c>
      <c r="D157" s="203" t="s">
        <v>50</v>
      </c>
      <c r="E157" s="203" t="s">
        <v>88</v>
      </c>
      <c r="F157" s="109" t="s">
        <v>107</v>
      </c>
      <c r="G157" s="207"/>
      <c r="H157" s="30"/>
      <c r="I157" s="30"/>
      <c r="J157" s="113"/>
      <c r="K157" s="140"/>
      <c r="L157" s="36">
        <v>872000</v>
      </c>
      <c r="M157" s="57">
        <v>2000000</v>
      </c>
      <c r="N157" s="57">
        <v>2000000</v>
      </c>
      <c r="O157" s="57"/>
      <c r="P157" s="57"/>
      <c r="Q157" s="32">
        <f t="shared" ref="Q157" si="85">IF(SUM(L157:P157)&gt;0,SUM(L157:P157),"")</f>
        <v>4872000</v>
      </c>
      <c r="R157" s="33">
        <f t="shared" ref="R157" si="86">IF(SUM(Q157+K157)&gt;0,SUM(Q157+K157),"")</f>
        <v>4872000</v>
      </c>
      <c r="S157" s="314"/>
      <c r="T157" s="314"/>
      <c r="U157" s="35"/>
      <c r="V157" s="149"/>
      <c r="W157" s="149"/>
      <c r="X157" s="314"/>
      <c r="Y157" s="314"/>
      <c r="Z157" s="314"/>
      <c r="AA157" s="314"/>
      <c r="AB157" s="314"/>
      <c r="AC157" s="314"/>
      <c r="AD157" s="314"/>
      <c r="AE157" s="178"/>
    </row>
    <row r="158" spans="1:39" s="136" customFormat="1" ht="21.9" customHeight="1" thickBot="1" x14ac:dyDescent="0.35">
      <c r="A158" s="27"/>
      <c r="B158" s="167">
        <v>30</v>
      </c>
      <c r="C158" s="190">
        <v>109</v>
      </c>
      <c r="D158" s="203" t="s">
        <v>28</v>
      </c>
      <c r="E158" s="203" t="s">
        <v>65</v>
      </c>
      <c r="F158" s="109" t="s">
        <v>329</v>
      </c>
      <c r="G158" s="207"/>
      <c r="H158" s="30"/>
      <c r="I158" s="30"/>
      <c r="J158" s="113"/>
      <c r="K158" s="140"/>
      <c r="L158" s="36">
        <v>3540000</v>
      </c>
      <c r="M158" s="57"/>
      <c r="N158" s="57"/>
      <c r="O158" s="57"/>
      <c r="P158" s="57"/>
      <c r="Q158" s="57">
        <f t="shared" ref="Q158" si="87">IF(SUM(L158:P158)&gt;0,SUM(L158:P158),"")</f>
        <v>3540000</v>
      </c>
      <c r="R158" s="49">
        <f t="shared" ref="R158" si="88">IF(SUM(Q158+K158)&gt;0,SUM(Q158+K158),"")</f>
        <v>3540000</v>
      </c>
      <c r="S158" s="34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78">
        <f t="shared" ref="AE158" si="89">SUM(T158:AD158)</f>
        <v>0</v>
      </c>
      <c r="AF158" s="330"/>
      <c r="AG158" s="331"/>
      <c r="AH158" s="331"/>
      <c r="AI158" s="331"/>
      <c r="AJ158" s="331"/>
      <c r="AK158" s="331"/>
      <c r="AL158" s="331"/>
      <c r="AM158" s="331"/>
    </row>
    <row r="159" spans="1:39" s="175" customFormat="1" ht="18" customHeight="1" x14ac:dyDescent="0.35">
      <c r="A159" s="92"/>
      <c r="B159" s="170"/>
      <c r="C159" s="170"/>
      <c r="D159" s="93"/>
      <c r="E159" s="180" t="s">
        <v>32</v>
      </c>
      <c r="F159" s="103" t="s">
        <v>75</v>
      </c>
      <c r="G159" s="103"/>
      <c r="H159" s="103"/>
      <c r="I159" s="103"/>
      <c r="J159" s="103"/>
      <c r="K159" s="177">
        <f t="shared" ref="K159:Q159" si="90">SUM(K128:K158)</f>
        <v>210000</v>
      </c>
      <c r="L159" s="177">
        <f>SUM(L128:L158)</f>
        <v>67070895</v>
      </c>
      <c r="M159" s="177">
        <f t="shared" si="90"/>
        <v>119196475</v>
      </c>
      <c r="N159" s="177">
        <f t="shared" si="90"/>
        <v>86605376</v>
      </c>
      <c r="O159" s="177">
        <f t="shared" si="90"/>
        <v>45030000</v>
      </c>
      <c r="P159" s="177">
        <f t="shared" si="90"/>
        <v>41320000</v>
      </c>
      <c r="Q159" s="177">
        <f t="shared" si="90"/>
        <v>359222746</v>
      </c>
      <c r="R159" s="177">
        <f>SUM(R129:R156)</f>
        <v>351020746</v>
      </c>
      <c r="S159" s="177"/>
      <c r="T159" s="177">
        <f t="shared" ref="T159:AE159" si="91">SUM(T128:T158)</f>
        <v>0</v>
      </c>
      <c r="U159" s="177">
        <f t="shared" si="91"/>
        <v>0</v>
      </c>
      <c r="V159" s="176">
        <f t="shared" si="91"/>
        <v>0</v>
      </c>
      <c r="W159" s="176">
        <f t="shared" si="91"/>
        <v>0</v>
      </c>
      <c r="X159" s="177">
        <f t="shared" si="91"/>
        <v>0</v>
      </c>
      <c r="Y159" s="176">
        <f t="shared" si="91"/>
        <v>0</v>
      </c>
      <c r="Z159" s="176">
        <f t="shared" si="91"/>
        <v>0</v>
      </c>
      <c r="AA159" s="177">
        <f t="shared" si="91"/>
        <v>0</v>
      </c>
      <c r="AB159" s="176">
        <f t="shared" si="91"/>
        <v>0</v>
      </c>
      <c r="AC159" s="177">
        <f t="shared" si="91"/>
        <v>0</v>
      </c>
      <c r="AD159" s="177">
        <f t="shared" si="91"/>
        <v>0</v>
      </c>
      <c r="AE159" s="177">
        <f t="shared" si="91"/>
        <v>0</v>
      </c>
      <c r="AF159" s="378"/>
      <c r="AG159" s="390"/>
      <c r="AH159" s="390"/>
      <c r="AI159" s="390"/>
      <c r="AJ159" s="390"/>
      <c r="AK159" s="390"/>
      <c r="AL159" s="390"/>
      <c r="AM159" s="390"/>
    </row>
    <row r="160" spans="1:39" ht="9" customHeight="1" thickBot="1" x14ac:dyDescent="0.4">
      <c r="A160" s="27"/>
      <c r="B160" s="169"/>
      <c r="C160" s="169"/>
      <c r="D160" s="89" t="s">
        <v>32</v>
      </c>
      <c r="E160" s="27" t="s">
        <v>32</v>
      </c>
      <c r="F160" s="95"/>
      <c r="G160" s="95"/>
      <c r="H160" s="95"/>
      <c r="I160" s="95"/>
      <c r="J160" s="95"/>
      <c r="K160" s="34"/>
      <c r="L160" s="34"/>
      <c r="M160" s="34"/>
      <c r="N160" s="34"/>
      <c r="O160" s="34"/>
      <c r="P160" s="34"/>
      <c r="Q160" s="34"/>
      <c r="R160" s="34"/>
      <c r="S160" s="34"/>
      <c r="AF160" s="378"/>
      <c r="AG160" s="390"/>
      <c r="AH160" s="390"/>
      <c r="AI160" s="390"/>
      <c r="AJ160" s="390"/>
      <c r="AK160" s="390"/>
      <c r="AL160" s="390"/>
      <c r="AM160" s="390"/>
    </row>
    <row r="161" spans="1:39" ht="18" customHeight="1" thickTop="1" x14ac:dyDescent="0.35">
      <c r="A161" s="27"/>
      <c r="B161" s="169"/>
      <c r="C161" s="169"/>
      <c r="D161" s="89"/>
      <c r="E161" s="27"/>
      <c r="F161" s="103"/>
      <c r="G161" s="103"/>
      <c r="H161" s="103"/>
      <c r="I161" s="103"/>
      <c r="J161" s="103"/>
      <c r="K161" s="144"/>
      <c r="L161" s="144"/>
      <c r="M161" s="144"/>
      <c r="N161" s="144"/>
      <c r="O161" s="144"/>
      <c r="P161" s="144"/>
      <c r="Q161" s="144"/>
      <c r="R161" s="144"/>
      <c r="S161" s="34"/>
      <c r="T161" s="144">
        <f t="shared" ref="T161:AE161" si="92">SUM(T159+T125+T73+T58)</f>
        <v>0</v>
      </c>
      <c r="U161" s="144">
        <f t="shared" si="92"/>
        <v>0</v>
      </c>
      <c r="V161" s="144">
        <f t="shared" si="92"/>
        <v>0</v>
      </c>
      <c r="W161" s="144">
        <f t="shared" si="92"/>
        <v>0</v>
      </c>
      <c r="X161" s="144">
        <f t="shared" si="92"/>
        <v>0</v>
      </c>
      <c r="Y161" s="144">
        <f t="shared" si="92"/>
        <v>0</v>
      </c>
      <c r="Z161" s="144">
        <f t="shared" si="92"/>
        <v>0</v>
      </c>
      <c r="AA161" s="144">
        <f t="shared" si="92"/>
        <v>0</v>
      </c>
      <c r="AB161" s="144">
        <f t="shared" si="92"/>
        <v>0</v>
      </c>
      <c r="AC161" s="144">
        <f t="shared" si="92"/>
        <v>0</v>
      </c>
      <c r="AD161" s="144">
        <f t="shared" si="92"/>
        <v>0</v>
      </c>
      <c r="AE161" s="210">
        <f t="shared" si="92"/>
        <v>0</v>
      </c>
      <c r="AF161" s="378"/>
      <c r="AG161" s="394"/>
      <c r="AH161" s="394"/>
      <c r="AI161" s="394"/>
      <c r="AJ161" s="394"/>
      <c r="AK161" s="394"/>
      <c r="AL161" s="394"/>
      <c r="AM161" s="394"/>
    </row>
    <row r="162" spans="1:39" ht="20" customHeight="1" thickBot="1" x14ac:dyDescent="0.4">
      <c r="E162" t="s">
        <v>32</v>
      </c>
      <c r="F162" t="s">
        <v>32</v>
      </c>
      <c r="R162" s="145"/>
      <c r="S162" s="2"/>
      <c r="AF162" s="378"/>
      <c r="AG162" s="390"/>
      <c r="AH162" s="390"/>
      <c r="AI162" s="390"/>
      <c r="AJ162" s="390"/>
      <c r="AK162" s="390"/>
      <c r="AL162" s="390"/>
      <c r="AM162" s="390"/>
    </row>
    <row r="163" spans="1:39" ht="32.4" customHeight="1" thickTop="1" thickBot="1" x14ac:dyDescent="0.45">
      <c r="A163" s="18" t="s">
        <v>76</v>
      </c>
      <c r="B163" s="169"/>
      <c r="C163" s="169"/>
      <c r="D163" s="89"/>
      <c r="E163" s="27"/>
      <c r="F163" s="105"/>
      <c r="G163" s="105"/>
      <c r="H163" s="105"/>
      <c r="I163" s="105"/>
      <c r="J163" s="105"/>
      <c r="K163" s="7" t="s">
        <v>11</v>
      </c>
      <c r="L163" s="8" t="s">
        <v>90</v>
      </c>
      <c r="M163" s="8" t="s">
        <v>105</v>
      </c>
      <c r="N163" s="8" t="s">
        <v>132</v>
      </c>
      <c r="O163" s="8" t="s">
        <v>176</v>
      </c>
      <c r="P163" s="8" t="s">
        <v>230</v>
      </c>
      <c r="Q163" s="7" t="s">
        <v>12</v>
      </c>
      <c r="R163" s="9" t="s">
        <v>13</v>
      </c>
      <c r="S163" s="34"/>
      <c r="Y163" t="s">
        <v>32</v>
      </c>
      <c r="AF163" s="378"/>
      <c r="AG163" s="390"/>
      <c r="AH163" s="390"/>
      <c r="AI163" s="390"/>
      <c r="AJ163" s="390"/>
      <c r="AK163" s="390"/>
      <c r="AL163" s="390"/>
      <c r="AM163" s="390"/>
    </row>
    <row r="164" spans="1:39" ht="3.65" customHeight="1" thickTop="1" x14ac:dyDescent="0.35">
      <c r="A164" s="23"/>
      <c r="B164" s="169"/>
      <c r="C164" s="169"/>
      <c r="D164" s="89"/>
      <c r="E164" s="27"/>
      <c r="F164" s="105"/>
      <c r="G164" s="105"/>
      <c r="H164" s="105"/>
      <c r="I164" s="105"/>
      <c r="J164" s="105"/>
      <c r="K164" s="106"/>
      <c r="L164" s="106"/>
      <c r="M164" s="106"/>
      <c r="N164" s="106"/>
      <c r="O164" s="106"/>
      <c r="P164" s="106"/>
      <c r="Q164" s="106"/>
      <c r="R164" s="34"/>
      <c r="S164" s="34"/>
      <c r="AF164" s="378"/>
      <c r="AG164" s="390"/>
      <c r="AH164" s="390"/>
      <c r="AI164" s="390"/>
      <c r="AJ164" s="390"/>
      <c r="AK164" s="390"/>
      <c r="AL164" s="390"/>
      <c r="AM164" s="390"/>
    </row>
    <row r="165" spans="1:39" ht="21.75" customHeight="1" x14ac:dyDescent="0.35">
      <c r="A165" s="27"/>
      <c r="B165" s="167"/>
      <c r="C165" s="167"/>
      <c r="D165" s="28" t="s">
        <v>33</v>
      </c>
      <c r="E165" s="28" t="s">
        <v>41</v>
      </c>
      <c r="F165" s="55" t="s">
        <v>81</v>
      </c>
      <c r="G165" s="32"/>
      <c r="H165" s="43"/>
      <c r="I165" s="32"/>
      <c r="J165" s="32"/>
      <c r="K165" s="32"/>
      <c r="L165" s="32"/>
      <c r="M165" s="32"/>
      <c r="N165" s="32"/>
      <c r="O165" s="32">
        <v>1291579</v>
      </c>
      <c r="P165" s="32">
        <v>12915788</v>
      </c>
      <c r="Q165" s="32">
        <f t="shared" ref="Q165" si="93">IF(SUM(L165:P165)&gt;0,SUM(L165:P165),"")</f>
        <v>14207367</v>
      </c>
      <c r="R165" s="33">
        <f t="shared" ref="R165" si="94">IF(SUM(Q165+K165)&gt;0,SUM(Q165+K165),"")</f>
        <v>14207367</v>
      </c>
      <c r="S165" s="3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178">
        <f t="shared" ref="AE165:AE170" si="95">SUM(T165:AD165)</f>
        <v>0</v>
      </c>
      <c r="AF165" s="378"/>
      <c r="AG165" s="390"/>
      <c r="AH165" s="390"/>
      <c r="AI165" s="390"/>
      <c r="AJ165" s="390"/>
      <c r="AK165" s="390"/>
      <c r="AL165" s="390"/>
      <c r="AM165" s="390"/>
    </row>
    <row r="166" spans="1:39" ht="21.75" customHeight="1" x14ac:dyDescent="0.35">
      <c r="A166" s="27"/>
      <c r="B166" s="167"/>
      <c r="C166" s="167"/>
      <c r="D166" s="28" t="s">
        <v>28</v>
      </c>
      <c r="E166" s="28" t="s">
        <v>35</v>
      </c>
      <c r="F166" s="55" t="s">
        <v>228</v>
      </c>
      <c r="G166" s="32"/>
      <c r="H166" s="43"/>
      <c r="I166" s="32"/>
      <c r="J166" s="32"/>
      <c r="K166" s="146"/>
      <c r="L166" s="31"/>
      <c r="M166" s="275"/>
      <c r="N166" s="36">
        <v>3000000</v>
      </c>
      <c r="O166" s="66">
        <v>16000000</v>
      </c>
      <c r="P166" s="31">
        <v>16000000</v>
      </c>
      <c r="Q166" s="32">
        <f t="shared" ref="Q166" si="96">IF(SUM(L166:P166)&gt;0,SUM(L166:P166),"")</f>
        <v>35000000</v>
      </c>
      <c r="R166" s="33">
        <f t="shared" ref="R166" si="97">IF(SUM(Q166+K166)&gt;0,SUM(Q166+K166),"")</f>
        <v>35000000</v>
      </c>
      <c r="S166" s="3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178">
        <f t="shared" ref="AE166" si="98">SUM(T166:AD166)</f>
        <v>0</v>
      </c>
      <c r="AF166" s="358"/>
      <c r="AG166" s="359"/>
      <c r="AH166" s="359"/>
      <c r="AI166" s="359"/>
      <c r="AJ166" s="359"/>
      <c r="AK166" s="359"/>
      <c r="AL166" s="359"/>
      <c r="AM166" s="359"/>
    </row>
    <row r="167" spans="1:39" ht="21.75" customHeight="1" x14ac:dyDescent="0.35">
      <c r="A167" s="27"/>
      <c r="B167" s="167"/>
      <c r="C167" s="167"/>
      <c r="D167" s="28" t="s">
        <v>28</v>
      </c>
      <c r="E167" s="28" t="s">
        <v>44</v>
      </c>
      <c r="F167" s="55" t="s">
        <v>99</v>
      </c>
      <c r="G167" s="30"/>
      <c r="H167" s="30"/>
      <c r="I167" s="30"/>
      <c r="J167" s="30"/>
      <c r="K167" s="60"/>
      <c r="L167" s="31"/>
      <c r="M167" s="138">
        <v>1823810</v>
      </c>
      <c r="N167" s="138">
        <v>10288455</v>
      </c>
      <c r="O167" s="66">
        <v>10288455</v>
      </c>
      <c r="P167" s="31"/>
      <c r="Q167" s="32">
        <f t="shared" ref="Q167:Q170" si="99">IF(SUM(L167:P167)&gt;0,SUM(L167:P167),"")</f>
        <v>22400720</v>
      </c>
      <c r="R167" s="33">
        <f t="shared" ref="R167:R170" si="100">IF(SUM(Q167+K167)&gt;0,SUM(Q167+K167),"")</f>
        <v>22400720</v>
      </c>
      <c r="S167" s="3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178">
        <f t="shared" si="95"/>
        <v>0</v>
      </c>
      <c r="AF167" s="268"/>
      <c r="AG167" s="269"/>
      <c r="AH167" s="269"/>
      <c r="AI167" s="269"/>
      <c r="AJ167" s="269"/>
      <c r="AK167" s="269"/>
      <c r="AL167" s="269"/>
      <c r="AM167" s="269"/>
    </row>
    <row r="168" spans="1:39" ht="21.5" customHeight="1" x14ac:dyDescent="0.35">
      <c r="A168" s="27"/>
      <c r="B168" s="167"/>
      <c r="C168" s="167"/>
      <c r="D168" s="67" t="s">
        <v>42</v>
      </c>
      <c r="E168" s="67" t="s">
        <v>100</v>
      </c>
      <c r="F168" s="55" t="s">
        <v>286</v>
      </c>
      <c r="G168" s="32"/>
      <c r="H168" s="43"/>
      <c r="I168" s="32"/>
      <c r="J168" s="32"/>
      <c r="K168" s="146"/>
      <c r="L168" s="31"/>
      <c r="M168" s="36">
        <v>4000000</v>
      </c>
      <c r="N168" s="66">
        <v>25000000</v>
      </c>
      <c r="O168" s="31">
        <v>17000000</v>
      </c>
      <c r="P168" s="31"/>
      <c r="Q168" s="32">
        <f t="shared" si="99"/>
        <v>46000000</v>
      </c>
      <c r="R168" s="33">
        <f t="shared" si="100"/>
        <v>46000000</v>
      </c>
      <c r="S168" s="3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178">
        <f t="shared" si="95"/>
        <v>0</v>
      </c>
      <c r="AF168" s="268"/>
      <c r="AG168" s="269"/>
      <c r="AH168" s="269"/>
      <c r="AI168" s="269"/>
      <c r="AJ168" s="269"/>
      <c r="AK168" s="269"/>
      <c r="AL168" s="269"/>
      <c r="AM168" s="269"/>
    </row>
    <row r="169" spans="1:39" ht="21.5" customHeight="1" x14ac:dyDescent="0.35">
      <c r="A169" s="27"/>
      <c r="B169" s="167"/>
      <c r="C169" s="226"/>
      <c r="D169" s="54" t="s">
        <v>31</v>
      </c>
      <c r="E169" s="54" t="s">
        <v>72</v>
      </c>
      <c r="F169" s="292" t="s">
        <v>298</v>
      </c>
      <c r="G169" s="32"/>
      <c r="H169" s="43"/>
      <c r="I169" s="32"/>
      <c r="J169" s="32"/>
      <c r="K169" s="146"/>
      <c r="L169" s="31"/>
      <c r="M169" s="275"/>
      <c r="N169" s="36">
        <v>946742</v>
      </c>
      <c r="O169" s="66">
        <v>11163722</v>
      </c>
      <c r="P169" s="31"/>
      <c r="Q169" s="32">
        <f t="shared" ref="Q169" si="101">IF(SUM(L169:P169)&gt;0,SUM(L169:P169),"")</f>
        <v>12110464</v>
      </c>
      <c r="R169" s="33">
        <f t="shared" ref="R169" si="102">IF(SUM(Q169+K169)&gt;0,SUM(Q169+K169),"")</f>
        <v>12110464</v>
      </c>
      <c r="S169" s="3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178"/>
      <c r="AF169" s="362"/>
      <c r="AG169" s="363"/>
      <c r="AH169" s="363"/>
      <c r="AI169" s="363"/>
      <c r="AJ169" s="363"/>
      <c r="AK169" s="363"/>
      <c r="AL169" s="363"/>
      <c r="AM169" s="363"/>
    </row>
    <row r="170" spans="1:39" ht="21.75" customHeight="1" x14ac:dyDescent="0.35">
      <c r="A170" s="27"/>
      <c r="B170" s="167"/>
      <c r="C170" s="167"/>
      <c r="D170" s="203" t="s">
        <v>50</v>
      </c>
      <c r="E170" s="203" t="s">
        <v>64</v>
      </c>
      <c r="F170" s="109" t="s">
        <v>110</v>
      </c>
      <c r="G170" s="32"/>
      <c r="H170" s="43"/>
      <c r="I170" s="32"/>
      <c r="J170" s="32"/>
      <c r="K170" s="146"/>
      <c r="L170" s="121"/>
      <c r="M170" s="353"/>
      <c r="N170" s="36">
        <v>12000000</v>
      </c>
      <c r="O170" s="262">
        <v>28000000</v>
      </c>
      <c r="P170" s="121">
        <v>10000000</v>
      </c>
      <c r="Q170" s="121">
        <f t="shared" si="99"/>
        <v>50000000</v>
      </c>
      <c r="R170" s="33">
        <f t="shared" si="100"/>
        <v>50000000</v>
      </c>
      <c r="S170" s="3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178">
        <f t="shared" si="95"/>
        <v>0</v>
      </c>
      <c r="AF170" s="268"/>
      <c r="AG170" s="269"/>
      <c r="AH170" s="269"/>
      <c r="AI170" s="269"/>
      <c r="AJ170" s="269"/>
      <c r="AK170" s="269"/>
      <c r="AL170" s="269"/>
      <c r="AM170" s="269"/>
    </row>
    <row r="171" spans="1:39" ht="3.75" customHeight="1" thickBot="1" x14ac:dyDescent="0.4">
      <c r="A171" s="27"/>
      <c r="B171" s="167">
        <v>9</v>
      </c>
      <c r="C171" s="167">
        <v>120</v>
      </c>
      <c r="D171" s="85"/>
      <c r="E171" s="84"/>
      <c r="F171" s="101"/>
      <c r="G171" s="101"/>
      <c r="H171" s="101"/>
      <c r="I171" s="101"/>
      <c r="J171" s="101"/>
      <c r="K171" s="34"/>
      <c r="L171" s="34"/>
      <c r="M171" s="34"/>
      <c r="N171" s="34"/>
      <c r="O171" s="34"/>
      <c r="P171" s="34"/>
      <c r="Q171" s="34"/>
      <c r="R171" s="87"/>
      <c r="S171" s="34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83"/>
    </row>
    <row r="172" spans="1:39" s="175" customFormat="1" ht="21.75" customHeight="1" x14ac:dyDescent="0.35">
      <c r="A172" s="92"/>
      <c r="B172" s="170"/>
      <c r="C172" s="170"/>
      <c r="D172" s="93"/>
      <c r="E172" s="92" t="s">
        <v>32</v>
      </c>
      <c r="F172" s="103" t="s">
        <v>77</v>
      </c>
      <c r="G172" s="103"/>
      <c r="H172" s="103"/>
      <c r="I172" s="103"/>
      <c r="J172" s="103"/>
      <c r="K172" s="176">
        <f t="shared" ref="K172:R172" si="103">SUM(K164:K171)</f>
        <v>0</v>
      </c>
      <c r="L172" s="176">
        <f t="shared" si="103"/>
        <v>0</v>
      </c>
      <c r="M172" s="176">
        <f t="shared" si="103"/>
        <v>5823810</v>
      </c>
      <c r="N172" s="176">
        <f t="shared" si="103"/>
        <v>51235197</v>
      </c>
      <c r="O172" s="176">
        <f t="shared" si="103"/>
        <v>83743756</v>
      </c>
      <c r="P172" s="176">
        <f t="shared" si="103"/>
        <v>38915788</v>
      </c>
      <c r="Q172" s="176">
        <f t="shared" si="103"/>
        <v>179718551</v>
      </c>
      <c r="R172" s="176">
        <f t="shared" si="103"/>
        <v>179718551</v>
      </c>
      <c r="S172" s="177"/>
      <c r="T172" s="176">
        <f t="shared" ref="T172:AE172" si="104">SUM(T164:T171)</f>
        <v>0</v>
      </c>
      <c r="U172" s="176">
        <f t="shared" si="104"/>
        <v>0</v>
      </c>
      <c r="V172" s="176">
        <f t="shared" si="104"/>
        <v>0</v>
      </c>
      <c r="W172" s="176">
        <f t="shared" si="104"/>
        <v>0</v>
      </c>
      <c r="X172" s="176">
        <f t="shared" si="104"/>
        <v>0</v>
      </c>
      <c r="Y172" s="176">
        <f t="shared" si="104"/>
        <v>0</v>
      </c>
      <c r="Z172" s="176">
        <f t="shared" si="104"/>
        <v>0</v>
      </c>
      <c r="AA172" s="176">
        <f t="shared" si="104"/>
        <v>0</v>
      </c>
      <c r="AB172" s="176">
        <f t="shared" si="104"/>
        <v>0</v>
      </c>
      <c r="AC172" s="176">
        <f t="shared" si="104"/>
        <v>0</v>
      </c>
      <c r="AD172" s="176">
        <f t="shared" si="104"/>
        <v>0</v>
      </c>
      <c r="AE172" s="176">
        <f t="shared" si="104"/>
        <v>0</v>
      </c>
    </row>
    <row r="173" spans="1:39" hidden="1" x14ac:dyDescent="0.35">
      <c r="R173" s="2"/>
      <c r="S173" s="2"/>
    </row>
    <row r="174" spans="1:39" ht="18" x14ac:dyDescent="0.4">
      <c r="A174" s="321" t="s">
        <v>174</v>
      </c>
      <c r="B174" s="322"/>
      <c r="C174" s="322"/>
      <c r="D174" s="20"/>
      <c r="E174" s="20"/>
      <c r="F174" s="323" t="s">
        <v>197</v>
      </c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83"/>
      <c r="R174" s="83"/>
      <c r="S174" s="70"/>
      <c r="T174" s="148" t="s">
        <v>32</v>
      </c>
      <c r="U174" s="148"/>
      <c r="V174" s="147"/>
      <c r="W174" s="148"/>
      <c r="X174" s="148"/>
      <c r="Y174" s="148"/>
      <c r="Z174" s="148"/>
      <c r="AA174" s="148"/>
      <c r="AB174" s="148"/>
      <c r="AC174" s="148"/>
    </row>
    <row r="175" spans="1:39" ht="4.5" customHeight="1" x14ac:dyDescent="0.35">
      <c r="A175" s="23"/>
      <c r="B175" s="166"/>
      <c r="C175" s="166"/>
      <c r="D175" s="20"/>
      <c r="E175" s="19"/>
      <c r="F175" s="105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83"/>
      <c r="R175" s="83"/>
      <c r="S175" s="70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</row>
    <row r="176" spans="1:39" ht="21.75" customHeight="1" x14ac:dyDescent="0.35">
      <c r="A176" s="19"/>
      <c r="B176" s="173"/>
      <c r="C176" s="173"/>
      <c r="D176" s="256" t="s">
        <v>33</v>
      </c>
      <c r="E176" s="249" t="s">
        <v>157</v>
      </c>
      <c r="F176" s="55" t="s">
        <v>158</v>
      </c>
      <c r="G176" s="32"/>
      <c r="H176" s="43"/>
      <c r="I176" s="32"/>
      <c r="J176" s="32"/>
      <c r="K176" s="224">
        <v>14830000</v>
      </c>
      <c r="L176" s="77"/>
      <c r="M176" s="76"/>
      <c r="N176" s="50"/>
      <c r="O176" s="48"/>
      <c r="P176" s="77"/>
      <c r="Q176" s="77"/>
      <c r="R176" s="33"/>
      <c r="S176" s="59"/>
      <c r="T176" s="45"/>
      <c r="U176" s="57"/>
      <c r="V176" s="149"/>
      <c r="W176" s="149"/>
      <c r="X176" s="59"/>
      <c r="Y176" s="32"/>
      <c r="Z176" s="32"/>
      <c r="AA176" s="43"/>
      <c r="AB176" s="43"/>
      <c r="AC176" s="43"/>
      <c r="AD176" s="43"/>
      <c r="AE176" s="178">
        <f t="shared" ref="AE176:AE183" si="105">SUM(T176:AD176)</f>
        <v>0</v>
      </c>
    </row>
    <row r="177" spans="1:31" ht="21.75" customHeight="1" x14ac:dyDescent="0.35">
      <c r="A177" s="19"/>
      <c r="B177" s="173"/>
      <c r="C177" s="173"/>
      <c r="D177" s="28" t="s">
        <v>28</v>
      </c>
      <c r="E177" s="67" t="s">
        <v>159</v>
      </c>
      <c r="F177" s="55" t="s">
        <v>160</v>
      </c>
      <c r="G177" s="31"/>
      <c r="H177" s="41"/>
      <c r="I177" s="31"/>
      <c r="J177" s="31"/>
      <c r="K177" s="224">
        <v>7610700</v>
      </c>
      <c r="L177" s="77"/>
      <c r="M177" s="76"/>
      <c r="N177" s="50"/>
      <c r="O177" s="48"/>
      <c r="P177" s="77"/>
      <c r="Q177" s="77"/>
      <c r="R177" s="33"/>
      <c r="S177" s="59"/>
      <c r="T177" s="45"/>
      <c r="U177" s="57"/>
      <c r="V177" s="149"/>
      <c r="W177" s="149"/>
      <c r="X177" s="59"/>
      <c r="Y177" s="32"/>
      <c r="Z177" s="32"/>
      <c r="AA177" s="43"/>
      <c r="AB177" s="43"/>
      <c r="AC177" s="43"/>
      <c r="AD177" s="43"/>
      <c r="AE177" s="178">
        <f t="shared" si="105"/>
        <v>0</v>
      </c>
    </row>
    <row r="178" spans="1:31" ht="21.75" customHeight="1" x14ac:dyDescent="0.35">
      <c r="A178" s="19"/>
      <c r="B178" s="173"/>
      <c r="C178" s="173"/>
      <c r="D178" s="256" t="s">
        <v>161</v>
      </c>
      <c r="E178" s="249" t="s">
        <v>162</v>
      </c>
      <c r="F178" s="55" t="s">
        <v>158</v>
      </c>
      <c r="G178" s="32"/>
      <c r="H178" s="43"/>
      <c r="I178" s="32"/>
      <c r="J178" s="32"/>
      <c r="K178" s="224">
        <v>7400000</v>
      </c>
      <c r="L178" s="77"/>
      <c r="M178" s="76"/>
      <c r="N178" s="50"/>
      <c r="O178" s="48"/>
      <c r="P178" s="77"/>
      <c r="Q178" s="77"/>
      <c r="R178" s="33"/>
      <c r="S178" s="59"/>
      <c r="T178" s="45"/>
      <c r="U178" s="57"/>
      <c r="V178" s="149"/>
      <c r="W178" s="149"/>
      <c r="X178" s="59"/>
      <c r="Y178" s="32"/>
      <c r="Z178" s="32"/>
      <c r="AA178" s="43"/>
      <c r="AB178" s="43"/>
      <c r="AC178" s="43"/>
      <c r="AD178" s="43"/>
      <c r="AE178" s="178">
        <f t="shared" si="105"/>
        <v>0</v>
      </c>
    </row>
    <row r="179" spans="1:31" ht="21.75" customHeight="1" x14ac:dyDescent="0.35">
      <c r="A179" s="19"/>
      <c r="B179" s="173"/>
      <c r="C179" s="173"/>
      <c r="D179" s="28" t="s">
        <v>50</v>
      </c>
      <c r="E179" s="67" t="s">
        <v>163</v>
      </c>
      <c r="F179" s="55" t="s">
        <v>160</v>
      </c>
      <c r="G179" s="31"/>
      <c r="H179" s="41"/>
      <c r="I179" s="31"/>
      <c r="J179" s="31"/>
      <c r="K179" s="224">
        <v>7400000</v>
      </c>
      <c r="L179" s="77"/>
      <c r="M179" s="76" t="s">
        <v>32</v>
      </c>
      <c r="N179" s="50"/>
      <c r="O179" s="48"/>
      <c r="P179" s="77"/>
      <c r="Q179" s="77"/>
      <c r="R179" s="33"/>
      <c r="S179" s="59"/>
      <c r="T179" s="45"/>
      <c r="U179" s="57"/>
      <c r="V179" s="149"/>
      <c r="W179" s="149"/>
      <c r="X179" s="59"/>
      <c r="Y179" s="32"/>
      <c r="Z179" s="32"/>
      <c r="AA179" s="43"/>
      <c r="AB179" s="43"/>
      <c r="AC179" s="43"/>
      <c r="AD179" s="43"/>
      <c r="AE179" s="178">
        <f t="shared" si="105"/>
        <v>0</v>
      </c>
    </row>
    <row r="180" spans="1:31" ht="21.75" customHeight="1" x14ac:dyDescent="0.35">
      <c r="A180" s="19"/>
      <c r="B180" s="173"/>
      <c r="C180" s="173"/>
      <c r="D180" s="256" t="s">
        <v>33</v>
      </c>
      <c r="E180" s="249" t="s">
        <v>41</v>
      </c>
      <c r="F180" s="55" t="s">
        <v>236</v>
      </c>
      <c r="G180" s="32"/>
      <c r="H180" s="43"/>
      <c r="I180" s="32"/>
      <c r="J180" s="32"/>
      <c r="K180" s="45">
        <v>953265</v>
      </c>
      <c r="L180" s="77"/>
      <c r="M180" s="76"/>
      <c r="N180" s="50"/>
      <c r="O180" s="48"/>
      <c r="P180" s="77"/>
      <c r="Q180" s="77"/>
      <c r="R180" s="33"/>
      <c r="S180" s="59"/>
      <c r="T180" s="45"/>
      <c r="U180" s="57"/>
      <c r="V180" s="149"/>
      <c r="W180" s="149"/>
      <c r="X180" s="59"/>
      <c r="Y180" s="32"/>
      <c r="Z180" s="32"/>
      <c r="AA180" s="43"/>
      <c r="AB180" s="43"/>
      <c r="AC180" s="43"/>
      <c r="AD180" s="43"/>
      <c r="AE180" s="178">
        <f t="shared" si="105"/>
        <v>0</v>
      </c>
    </row>
    <row r="181" spans="1:31" ht="21.75" customHeight="1" x14ac:dyDescent="0.35">
      <c r="A181" s="19"/>
      <c r="B181" s="173"/>
      <c r="C181" s="173"/>
      <c r="D181" s="28" t="s">
        <v>33</v>
      </c>
      <c r="E181" s="67" t="s">
        <v>34</v>
      </c>
      <c r="F181" s="55" t="s">
        <v>153</v>
      </c>
      <c r="G181" s="31"/>
      <c r="H181" s="41"/>
      <c r="I181" s="31"/>
      <c r="J181" s="31"/>
      <c r="K181" s="96">
        <v>3695100</v>
      </c>
      <c r="L181" s="77"/>
      <c r="M181" s="76"/>
      <c r="N181" s="50"/>
      <c r="O181" s="48"/>
      <c r="P181" s="77"/>
      <c r="Q181" s="77"/>
      <c r="R181" s="33"/>
      <c r="S181" s="59"/>
      <c r="T181" s="45"/>
      <c r="U181" s="57"/>
      <c r="V181" s="149"/>
      <c r="W181" s="149"/>
      <c r="X181" s="59"/>
      <c r="Y181" s="32"/>
      <c r="Z181" s="32"/>
      <c r="AA181" s="43"/>
      <c r="AB181" s="43"/>
      <c r="AC181" s="43"/>
      <c r="AD181" s="43"/>
      <c r="AE181" s="178">
        <f t="shared" ref="AE181" si="106">SUM(T181:AD181)</f>
        <v>0</v>
      </c>
    </row>
    <row r="182" spans="1:31" ht="21.75" customHeight="1" x14ac:dyDescent="0.35">
      <c r="A182" s="19"/>
      <c r="B182" s="173"/>
      <c r="C182" s="173"/>
      <c r="D182" s="28" t="s">
        <v>33</v>
      </c>
      <c r="E182" s="67" t="s">
        <v>34</v>
      </c>
      <c r="F182" s="55" t="s">
        <v>149</v>
      </c>
      <c r="G182" s="31"/>
      <c r="H182" s="41"/>
      <c r="I182" s="31"/>
      <c r="J182" s="31"/>
      <c r="K182" s="96">
        <v>5445000</v>
      </c>
      <c r="L182" s="77"/>
      <c r="M182" s="76"/>
      <c r="N182" s="50"/>
      <c r="O182" s="48"/>
      <c r="P182" s="77"/>
      <c r="Q182" s="77"/>
      <c r="R182" s="33"/>
      <c r="S182" s="59"/>
      <c r="T182" s="45"/>
      <c r="U182" s="57"/>
      <c r="V182" s="149"/>
      <c r="W182" s="149"/>
      <c r="X182" s="59"/>
      <c r="Y182" s="32"/>
      <c r="Z182" s="32"/>
      <c r="AA182" s="43"/>
      <c r="AB182" s="43"/>
      <c r="AC182" s="43"/>
      <c r="AD182" s="43"/>
      <c r="AE182" s="178">
        <f t="shared" si="105"/>
        <v>0</v>
      </c>
    </row>
    <row r="183" spans="1:31" ht="21.5" customHeight="1" x14ac:dyDescent="0.35">
      <c r="A183" s="19"/>
      <c r="B183" s="173"/>
      <c r="C183" s="173"/>
      <c r="D183" s="28" t="s">
        <v>33</v>
      </c>
      <c r="E183" s="28" t="s">
        <v>48</v>
      </c>
      <c r="F183" s="55" t="s">
        <v>155</v>
      </c>
      <c r="G183" s="31"/>
      <c r="H183" s="41"/>
      <c r="I183" s="31"/>
      <c r="J183" s="31"/>
      <c r="K183" s="96">
        <v>5101500</v>
      </c>
      <c r="L183" s="77"/>
      <c r="M183" s="76"/>
      <c r="N183" s="50"/>
      <c r="O183" s="48"/>
      <c r="P183" s="77"/>
      <c r="Q183" s="77"/>
      <c r="R183" s="33"/>
      <c r="S183" s="59"/>
      <c r="T183" s="45"/>
      <c r="U183" s="57"/>
      <c r="V183" s="149"/>
      <c r="W183" s="149"/>
      <c r="X183" s="59"/>
      <c r="Y183" s="32"/>
      <c r="Z183" s="32"/>
      <c r="AA183" s="43"/>
      <c r="AB183" s="43"/>
      <c r="AC183" s="43"/>
      <c r="AD183" s="43"/>
      <c r="AE183" s="178">
        <f t="shared" si="105"/>
        <v>0</v>
      </c>
    </row>
    <row r="184" spans="1:31" ht="21.5" customHeight="1" x14ac:dyDescent="0.35">
      <c r="A184" s="19"/>
      <c r="B184" s="173"/>
      <c r="C184" s="173"/>
      <c r="D184" s="28" t="s">
        <v>33</v>
      </c>
      <c r="E184" s="28" t="s">
        <v>145</v>
      </c>
      <c r="F184" s="55" t="s">
        <v>203</v>
      </c>
      <c r="G184" s="31"/>
      <c r="H184" s="41"/>
      <c r="I184" s="31"/>
      <c r="J184" s="31"/>
      <c r="K184" s="96">
        <v>1443600</v>
      </c>
      <c r="L184" s="77"/>
      <c r="M184" s="76"/>
      <c r="N184" s="50"/>
      <c r="O184" s="48"/>
      <c r="P184" s="77"/>
      <c r="Q184" s="77"/>
      <c r="R184" s="33"/>
      <c r="S184" s="59"/>
      <c r="T184" s="45"/>
      <c r="U184" s="57"/>
      <c r="V184" s="149"/>
      <c r="W184" s="149"/>
      <c r="X184" s="59"/>
      <c r="Y184" s="32"/>
      <c r="Z184" s="32"/>
      <c r="AA184" s="43"/>
      <c r="AB184" s="43"/>
      <c r="AC184" s="43"/>
      <c r="AD184" s="43"/>
      <c r="AE184" s="178">
        <f t="shared" ref="AE184:AE185" si="107">SUM(T184:AD184)</f>
        <v>0</v>
      </c>
    </row>
    <row r="185" spans="1:31" ht="21.5" customHeight="1" x14ac:dyDescent="0.35">
      <c r="A185" s="19"/>
      <c r="B185" s="173"/>
      <c r="C185" s="173"/>
      <c r="D185" s="28" t="s">
        <v>33</v>
      </c>
      <c r="E185" s="28" t="s">
        <v>59</v>
      </c>
      <c r="F185" s="55" t="s">
        <v>154</v>
      </c>
      <c r="G185" s="31"/>
      <c r="H185" s="41"/>
      <c r="I185" s="31"/>
      <c r="J185" s="31"/>
      <c r="K185" s="96">
        <v>25189000</v>
      </c>
      <c r="L185" s="77"/>
      <c r="M185" s="76"/>
      <c r="N185" s="50"/>
      <c r="O185" s="48"/>
      <c r="P185" s="77"/>
      <c r="Q185" s="77"/>
      <c r="R185" s="33"/>
      <c r="S185" s="59"/>
      <c r="T185" s="45"/>
      <c r="U185" s="57"/>
      <c r="V185" s="149"/>
      <c r="W185" s="149"/>
      <c r="X185" s="59"/>
      <c r="Y185" s="32"/>
      <c r="Z185" s="32"/>
      <c r="AA185" s="43"/>
      <c r="AB185" s="43"/>
      <c r="AC185" s="43"/>
      <c r="AD185" s="43"/>
      <c r="AE185" s="178">
        <f t="shared" si="107"/>
        <v>0</v>
      </c>
    </row>
    <row r="186" spans="1:31" ht="21.5" customHeight="1" x14ac:dyDescent="0.35">
      <c r="A186" s="19"/>
      <c r="B186" s="173"/>
      <c r="C186" s="173"/>
      <c r="D186" s="28" t="s">
        <v>33</v>
      </c>
      <c r="E186" s="28" t="s">
        <v>145</v>
      </c>
      <c r="F186" s="55" t="s">
        <v>165</v>
      </c>
      <c r="G186" s="31"/>
      <c r="H186" s="41"/>
      <c r="I186" s="31"/>
      <c r="J186" s="31"/>
      <c r="K186" s="96">
        <v>4457500</v>
      </c>
      <c r="L186" s="77"/>
      <c r="M186" s="76"/>
      <c r="N186" s="50"/>
      <c r="O186" s="48"/>
      <c r="P186" s="77"/>
      <c r="Q186" s="77"/>
      <c r="R186" s="33"/>
      <c r="S186" s="59"/>
      <c r="T186" s="45"/>
      <c r="U186" s="57"/>
      <c r="V186" s="149"/>
      <c r="W186" s="149"/>
      <c r="X186" s="59"/>
      <c r="Y186" s="32"/>
      <c r="Z186" s="32"/>
      <c r="AA186" s="43"/>
      <c r="AB186" s="43"/>
      <c r="AC186" s="43"/>
      <c r="AD186" s="43"/>
      <c r="AE186" s="178">
        <f t="shared" ref="AE186:AE193" si="108">SUM(T186:AD186)</f>
        <v>0</v>
      </c>
    </row>
    <row r="187" spans="1:31" ht="21.5" customHeight="1" x14ac:dyDescent="0.35">
      <c r="A187" s="19"/>
      <c r="B187" s="173"/>
      <c r="C187" s="173"/>
      <c r="D187" s="28" t="s">
        <v>33</v>
      </c>
      <c r="E187" s="28" t="s">
        <v>145</v>
      </c>
      <c r="F187" s="55" t="s">
        <v>184</v>
      </c>
      <c r="G187" s="31"/>
      <c r="H187" s="41"/>
      <c r="I187" s="31"/>
      <c r="J187" s="31"/>
      <c r="K187" s="96">
        <v>1505000</v>
      </c>
      <c r="L187" s="77"/>
      <c r="M187" s="76"/>
      <c r="N187" s="50"/>
      <c r="O187" s="48"/>
      <c r="P187" s="77"/>
      <c r="Q187" s="77"/>
      <c r="R187" s="33"/>
      <c r="S187" s="59"/>
      <c r="T187" s="45"/>
      <c r="U187" s="57"/>
      <c r="V187" s="149"/>
      <c r="W187" s="149"/>
      <c r="X187" s="59"/>
      <c r="Y187" s="32"/>
      <c r="Z187" s="32"/>
      <c r="AA187" s="43"/>
      <c r="AB187" s="43"/>
      <c r="AC187" s="43"/>
      <c r="AD187" s="43"/>
      <c r="AE187" s="178">
        <f t="shared" si="108"/>
        <v>0</v>
      </c>
    </row>
    <row r="188" spans="1:31" ht="21.5" customHeight="1" x14ac:dyDescent="0.35">
      <c r="A188" s="19"/>
      <c r="B188" s="173"/>
      <c r="C188" s="173"/>
      <c r="D188" s="28" t="s">
        <v>33</v>
      </c>
      <c r="E188" s="28" t="s">
        <v>145</v>
      </c>
      <c r="F188" s="55" t="s">
        <v>164</v>
      </c>
      <c r="G188" s="31"/>
      <c r="H188" s="41"/>
      <c r="I188" s="31"/>
      <c r="J188" s="31"/>
      <c r="K188" s="96">
        <v>3106000</v>
      </c>
      <c r="L188" s="77"/>
      <c r="M188" s="76"/>
      <c r="N188" s="50"/>
      <c r="O188" s="48"/>
      <c r="P188" s="77"/>
      <c r="Q188" s="77"/>
      <c r="R188" s="33"/>
      <c r="S188" s="59"/>
      <c r="T188" s="45"/>
      <c r="U188" s="57"/>
      <c r="V188" s="149"/>
      <c r="W188" s="149"/>
      <c r="X188" s="59"/>
      <c r="Y188" s="32"/>
      <c r="Z188" s="32"/>
      <c r="AA188" s="43"/>
      <c r="AB188" s="43"/>
      <c r="AC188" s="43"/>
      <c r="AD188" s="43"/>
      <c r="AE188" s="178">
        <f t="shared" si="108"/>
        <v>0</v>
      </c>
    </row>
    <row r="189" spans="1:31" ht="21.5" customHeight="1" x14ac:dyDescent="0.35">
      <c r="A189" s="19"/>
      <c r="B189" s="173"/>
      <c r="C189" s="173"/>
      <c r="D189" s="28" t="s">
        <v>33</v>
      </c>
      <c r="E189" s="28" t="s">
        <v>145</v>
      </c>
      <c r="F189" s="55" t="s">
        <v>185</v>
      </c>
      <c r="G189" s="31"/>
      <c r="H189" s="41"/>
      <c r="I189" s="31"/>
      <c r="J189" s="31"/>
      <c r="K189" s="96">
        <v>372261</v>
      </c>
      <c r="L189" s="77"/>
      <c r="M189" s="76"/>
      <c r="N189" s="50"/>
      <c r="O189" s="48"/>
      <c r="P189" s="77"/>
      <c r="Q189" s="77"/>
      <c r="R189" s="33"/>
      <c r="S189" s="59"/>
      <c r="T189" s="45"/>
      <c r="U189" s="57"/>
      <c r="V189" s="149"/>
      <c r="W189" s="149"/>
      <c r="X189" s="59"/>
      <c r="Y189" s="32"/>
      <c r="Z189" s="32"/>
      <c r="AA189" s="43"/>
      <c r="AB189" s="43"/>
      <c r="AC189" s="43"/>
      <c r="AD189" s="43"/>
      <c r="AE189" s="178">
        <f t="shared" si="108"/>
        <v>0</v>
      </c>
    </row>
    <row r="190" spans="1:31" ht="21.75" customHeight="1" x14ac:dyDescent="0.35">
      <c r="A190" s="19"/>
      <c r="B190" s="173"/>
      <c r="C190" s="173"/>
      <c r="D190" s="28" t="s">
        <v>38</v>
      </c>
      <c r="E190" s="28" t="s">
        <v>39</v>
      </c>
      <c r="F190" s="55" t="s">
        <v>198</v>
      </c>
      <c r="G190" s="32"/>
      <c r="H190" s="43"/>
      <c r="I190" s="32"/>
      <c r="J190" s="32"/>
      <c r="K190" s="32">
        <v>1001000</v>
      </c>
      <c r="L190" s="32"/>
      <c r="M190" s="50"/>
      <c r="N190" s="50"/>
      <c r="O190" s="48"/>
      <c r="P190" s="77"/>
      <c r="Q190" s="77"/>
      <c r="R190" s="33"/>
      <c r="S190" s="59"/>
      <c r="T190" s="45"/>
      <c r="U190" s="57"/>
      <c r="V190" s="149"/>
      <c r="W190" s="149"/>
      <c r="X190" s="59"/>
      <c r="Y190" s="32"/>
      <c r="Z190" s="32"/>
      <c r="AA190" s="43"/>
      <c r="AB190" s="43"/>
      <c r="AC190" s="43"/>
      <c r="AD190" s="43"/>
      <c r="AE190" s="178">
        <f t="shared" si="108"/>
        <v>0</v>
      </c>
    </row>
    <row r="191" spans="1:31" ht="21.75" customHeight="1" x14ac:dyDescent="0.35">
      <c r="A191" s="19"/>
      <c r="B191" s="173"/>
      <c r="C191" s="173"/>
      <c r="D191" s="44" t="s">
        <v>42</v>
      </c>
      <c r="E191" s="234" t="s">
        <v>39</v>
      </c>
      <c r="F191" s="55" t="s">
        <v>168</v>
      </c>
      <c r="G191" s="32"/>
      <c r="H191" s="43"/>
      <c r="I191" s="32"/>
      <c r="J191" s="32"/>
      <c r="K191" s="32">
        <v>7900000</v>
      </c>
      <c r="L191" s="32"/>
      <c r="M191" s="50"/>
      <c r="N191" s="50"/>
      <c r="O191" s="48"/>
      <c r="P191" s="77"/>
      <c r="Q191" s="77"/>
      <c r="R191" s="33"/>
      <c r="S191" s="59"/>
      <c r="T191" s="45"/>
      <c r="U191" s="57"/>
      <c r="V191" s="149"/>
      <c r="W191" s="149"/>
      <c r="X191" s="59"/>
      <c r="Y191" s="32"/>
      <c r="Z191" s="32"/>
      <c r="AA191" s="43"/>
      <c r="AB191" s="43"/>
      <c r="AC191" s="43"/>
      <c r="AD191" s="43"/>
      <c r="AE191" s="178">
        <f t="shared" si="108"/>
        <v>0</v>
      </c>
    </row>
    <row r="192" spans="1:31" ht="21.75" customHeight="1" x14ac:dyDescent="0.35">
      <c r="A192" s="19"/>
      <c r="B192" s="173"/>
      <c r="C192" s="173"/>
      <c r="D192" s="44" t="s">
        <v>38</v>
      </c>
      <c r="E192" s="44" t="s">
        <v>39</v>
      </c>
      <c r="F192" s="55" t="s">
        <v>169</v>
      </c>
      <c r="G192" s="32"/>
      <c r="H192" s="43"/>
      <c r="I192" s="32"/>
      <c r="J192" s="32"/>
      <c r="K192" s="32">
        <v>7450000</v>
      </c>
      <c r="L192" s="32"/>
      <c r="M192" s="50"/>
      <c r="N192" s="50"/>
      <c r="O192" s="48"/>
      <c r="P192" s="77"/>
      <c r="Q192" s="77"/>
      <c r="R192" s="33"/>
      <c r="S192" s="59"/>
      <c r="T192" s="45"/>
      <c r="U192" s="57"/>
      <c r="V192" s="149"/>
      <c r="W192" s="149"/>
      <c r="X192" s="59"/>
      <c r="Y192" s="32"/>
      <c r="Z192" s="32"/>
      <c r="AA192" s="43"/>
      <c r="AB192" s="43"/>
      <c r="AC192" s="43"/>
      <c r="AD192" s="43"/>
      <c r="AE192" s="178">
        <f t="shared" si="108"/>
        <v>0</v>
      </c>
    </row>
    <row r="193" spans="1:39" ht="21.75" customHeight="1" x14ac:dyDescent="0.35">
      <c r="A193" s="19"/>
      <c r="B193" s="173"/>
      <c r="C193" s="173"/>
      <c r="D193" s="67" t="s">
        <v>28</v>
      </c>
      <c r="E193" s="28" t="s">
        <v>29</v>
      </c>
      <c r="F193" s="55" t="s">
        <v>30</v>
      </c>
      <c r="G193" s="76"/>
      <c r="H193" s="50"/>
      <c r="I193" s="50"/>
      <c r="J193" s="48"/>
      <c r="K193" s="77">
        <v>5996900</v>
      </c>
      <c r="L193" s="77"/>
      <c r="M193" s="77"/>
      <c r="N193" s="77"/>
      <c r="O193" s="77"/>
      <c r="P193" s="77"/>
      <c r="Q193" s="77"/>
      <c r="R193" s="33"/>
      <c r="S193" s="59"/>
      <c r="T193" s="45"/>
      <c r="U193" s="57"/>
      <c r="V193" s="149"/>
      <c r="W193" s="149"/>
      <c r="X193" s="59"/>
      <c r="Y193" s="32"/>
      <c r="Z193" s="32"/>
      <c r="AA193" s="43"/>
      <c r="AB193" s="43"/>
      <c r="AC193" s="43"/>
      <c r="AD193" s="43"/>
      <c r="AE193" s="178">
        <f t="shared" si="108"/>
        <v>0</v>
      </c>
    </row>
    <row r="194" spans="1:39" ht="21" customHeight="1" x14ac:dyDescent="0.35">
      <c r="A194" s="27"/>
      <c r="B194" s="199"/>
      <c r="C194" s="200"/>
      <c r="D194" s="256" t="s">
        <v>28</v>
      </c>
      <c r="E194" s="249" t="s">
        <v>29</v>
      </c>
      <c r="F194" s="55" t="s">
        <v>201</v>
      </c>
      <c r="G194" s="38"/>
      <c r="H194" s="38"/>
      <c r="I194" s="38"/>
      <c r="J194" s="38"/>
      <c r="K194" s="241">
        <v>39660000</v>
      </c>
      <c r="L194" s="31"/>
      <c r="M194" s="31"/>
      <c r="N194" s="121"/>
      <c r="O194" s="48"/>
      <c r="P194" s="45"/>
      <c r="Q194" s="32"/>
      <c r="R194" s="33"/>
      <c r="S194" s="34"/>
      <c r="T194" s="35"/>
      <c r="U194" s="35"/>
      <c r="W194" s="35"/>
      <c r="X194" s="35"/>
      <c r="Y194" s="35"/>
      <c r="Z194" s="35"/>
      <c r="AA194" s="35"/>
      <c r="AB194" s="35"/>
      <c r="AC194" s="35"/>
      <c r="AD194" s="35"/>
      <c r="AE194" s="178">
        <f t="shared" ref="AE194" si="109">SUM(T194:AD194)</f>
        <v>0</v>
      </c>
      <c r="AF194" s="364"/>
      <c r="AG194" s="365"/>
      <c r="AH194" s="365"/>
      <c r="AI194" s="365"/>
      <c r="AJ194" s="365"/>
      <c r="AK194" s="365"/>
      <c r="AL194" s="365"/>
      <c r="AM194" s="365"/>
    </row>
    <row r="195" spans="1:39" ht="21.75" hidden="1" customHeight="1" x14ac:dyDescent="0.35">
      <c r="A195" s="19"/>
      <c r="B195" s="326"/>
      <c r="C195" s="327"/>
      <c r="D195" s="28"/>
      <c r="E195" s="37"/>
      <c r="F195" s="38"/>
      <c r="G195" s="50"/>
      <c r="H195" s="39"/>
      <c r="I195" s="50"/>
      <c r="J195" s="50"/>
      <c r="K195" s="50"/>
      <c r="L195" s="50"/>
      <c r="M195" s="50"/>
      <c r="N195" s="50"/>
      <c r="O195" s="48"/>
      <c r="P195" s="48"/>
      <c r="Q195" s="77"/>
      <c r="R195" s="33"/>
      <c r="S195" s="59"/>
      <c r="T195" s="45"/>
      <c r="U195" s="57"/>
      <c r="V195" s="149"/>
      <c r="W195" s="149"/>
      <c r="X195" s="59"/>
      <c r="Y195" s="32"/>
      <c r="Z195" s="32"/>
      <c r="AA195" s="32"/>
      <c r="AB195" s="32"/>
      <c r="AC195" s="32"/>
      <c r="AD195" s="32"/>
      <c r="AE195" s="178"/>
    </row>
    <row r="196" spans="1:39" ht="20" customHeight="1" thickBot="1" x14ac:dyDescent="0.4">
      <c r="A196" s="19"/>
      <c r="B196" s="322"/>
      <c r="C196" s="322"/>
      <c r="D196" s="20"/>
      <c r="E196" s="19"/>
      <c r="F196" s="103" t="s">
        <v>78</v>
      </c>
      <c r="G196" s="150"/>
      <c r="H196" s="150"/>
      <c r="I196" s="150"/>
      <c r="J196" s="150"/>
      <c r="K196" s="205"/>
      <c r="L196" s="205"/>
      <c r="M196" s="205"/>
      <c r="N196" s="205"/>
      <c r="O196" s="205"/>
      <c r="P196" s="205"/>
      <c r="Q196" s="205"/>
      <c r="R196" s="205"/>
      <c r="S196" s="150"/>
      <c r="T196" s="150"/>
      <c r="U196" s="88"/>
      <c r="V196" s="151"/>
      <c r="W196" s="151"/>
      <c r="X196" s="150"/>
      <c r="Y196" s="150"/>
      <c r="Z196" s="150"/>
      <c r="AA196" s="150"/>
      <c r="AB196" s="150"/>
      <c r="AC196" s="150"/>
      <c r="AD196" s="150"/>
      <c r="AE196" s="205"/>
    </row>
    <row r="197" spans="1:39" ht="13.25" hidden="1" customHeight="1" x14ac:dyDescent="0.35">
      <c r="D197" s="20"/>
      <c r="E197" s="19"/>
      <c r="R197" s="2" t="s">
        <v>32</v>
      </c>
      <c r="S197" s="2"/>
    </row>
    <row r="198" spans="1:39" ht="21.75" customHeight="1" x14ac:dyDescent="0.4">
      <c r="A198" s="18" t="s">
        <v>238</v>
      </c>
      <c r="B198" s="174"/>
      <c r="C198" s="174"/>
      <c r="D198" s="152"/>
      <c r="E198" s="152"/>
      <c r="F198" s="153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83"/>
      <c r="R198" s="83"/>
      <c r="S198" s="70"/>
      <c r="T198" s="148"/>
      <c r="U198" s="148"/>
      <c r="X198" s="147"/>
      <c r="Y198" s="148"/>
      <c r="Z198" s="148"/>
      <c r="AA198" s="148"/>
      <c r="AB198" s="148"/>
      <c r="AC198" s="148"/>
      <c r="AD198" s="148"/>
      <c r="AE198" s="211"/>
    </row>
    <row r="199" spans="1:39" ht="5.25" customHeight="1" x14ac:dyDescent="0.35">
      <c r="A199" s="23"/>
      <c r="B199" s="166"/>
      <c r="C199" s="166"/>
      <c r="D199" s="20"/>
      <c r="E199" s="19"/>
      <c r="F199" s="105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83"/>
      <c r="R199" s="83"/>
      <c r="S199" s="70"/>
      <c r="T199" s="148"/>
      <c r="U199" s="148"/>
      <c r="X199" s="148"/>
      <c r="Y199" s="148"/>
      <c r="Z199" s="148"/>
      <c r="AA199" s="148"/>
      <c r="AB199" s="148"/>
      <c r="AC199" s="148"/>
      <c r="AD199" s="148"/>
      <c r="AE199" s="211"/>
    </row>
    <row r="200" spans="1:39" ht="21.75" customHeight="1" x14ac:dyDescent="0.35">
      <c r="A200" s="19"/>
      <c r="B200" s="167">
        <v>1</v>
      </c>
      <c r="C200" s="167"/>
      <c r="D200" s="67" t="s">
        <v>33</v>
      </c>
      <c r="E200" s="67" t="s">
        <v>34</v>
      </c>
      <c r="F200" s="55" t="s">
        <v>322</v>
      </c>
      <c r="G200" s="34"/>
      <c r="H200" s="123"/>
      <c r="I200" s="34"/>
      <c r="J200" s="34"/>
      <c r="K200" s="57"/>
      <c r="L200" s="59">
        <v>8000000</v>
      </c>
      <c r="M200" s="32">
        <v>8000000</v>
      </c>
      <c r="N200" s="32">
        <v>8000000</v>
      </c>
      <c r="O200" s="45">
        <v>8000000</v>
      </c>
      <c r="P200" s="45">
        <v>8000000</v>
      </c>
      <c r="Q200" s="32">
        <f t="shared" ref="Q200:Q253" si="110">IF(SUM(L200:P200)&gt;0,SUM(L200:P200),"")</f>
        <v>40000000</v>
      </c>
      <c r="R200" s="33">
        <f t="shared" ref="R200:R253" si="111">IF(SUM(Q200+K200)&gt;0,SUM(Q200+K200),"")</f>
        <v>40000000</v>
      </c>
      <c r="S200" s="154"/>
      <c r="T200" s="120"/>
      <c r="U200" s="35"/>
      <c r="V200" s="149"/>
      <c r="W200" s="149"/>
      <c r="X200" s="154"/>
      <c r="Y200" s="130"/>
      <c r="Z200" s="130"/>
      <c r="AA200" s="130"/>
      <c r="AB200" s="130"/>
      <c r="AC200" s="130"/>
      <c r="AD200" s="130"/>
      <c r="AE200" s="178">
        <f t="shared" ref="AE200:AE302" si="112">SUM(T200:AD200)</f>
        <v>0</v>
      </c>
    </row>
    <row r="201" spans="1:39" ht="21.65" customHeight="1" x14ac:dyDescent="0.35">
      <c r="A201" s="19"/>
      <c r="B201" s="167">
        <v>2</v>
      </c>
      <c r="C201" s="167"/>
      <c r="D201" s="28" t="s">
        <v>33</v>
      </c>
      <c r="E201" s="28" t="s">
        <v>41</v>
      </c>
      <c r="F201" s="55" t="s">
        <v>134</v>
      </c>
      <c r="G201" s="32"/>
      <c r="H201" s="43"/>
      <c r="I201" s="32"/>
      <c r="J201" s="32"/>
      <c r="K201" s="32"/>
      <c r="L201" s="32">
        <v>1212750</v>
      </c>
      <c r="M201" s="32"/>
      <c r="N201" s="32"/>
      <c r="O201" s="45"/>
      <c r="P201" s="45"/>
      <c r="Q201" s="32">
        <f t="shared" si="110"/>
        <v>1212750</v>
      </c>
      <c r="R201" s="33">
        <f t="shared" si="111"/>
        <v>1212750</v>
      </c>
      <c r="S201" s="154"/>
      <c r="T201" s="120"/>
      <c r="U201" s="35"/>
      <c r="V201" s="149"/>
      <c r="W201" s="149"/>
      <c r="X201" s="154"/>
      <c r="Y201" s="130"/>
      <c r="Z201" s="130"/>
      <c r="AA201" s="130"/>
      <c r="AB201" s="130"/>
      <c r="AC201" s="130"/>
      <c r="AD201" s="130"/>
      <c r="AE201" s="178">
        <f t="shared" si="112"/>
        <v>0</v>
      </c>
    </row>
    <row r="202" spans="1:39" ht="21.65" customHeight="1" x14ac:dyDescent="0.35">
      <c r="A202" s="19"/>
      <c r="B202" s="167">
        <v>3</v>
      </c>
      <c r="C202" s="167"/>
      <c r="D202" s="54" t="s">
        <v>33</v>
      </c>
      <c r="E202" s="54" t="s">
        <v>41</v>
      </c>
      <c r="F202" s="109" t="s">
        <v>82</v>
      </c>
      <c r="G202" s="34"/>
      <c r="H202" s="123"/>
      <c r="I202" s="34"/>
      <c r="J202" s="34"/>
      <c r="K202" s="57"/>
      <c r="L202" s="59">
        <v>383119</v>
      </c>
      <c r="M202" s="32">
        <v>3888938</v>
      </c>
      <c r="N202" s="32">
        <v>912450</v>
      </c>
      <c r="O202" s="45">
        <v>364875</v>
      </c>
      <c r="P202" s="45"/>
      <c r="Q202" s="32">
        <f t="shared" ref="Q202" si="113">IF(SUM(L202:P202)&gt;0,SUM(L202:P202),"")</f>
        <v>5549382</v>
      </c>
      <c r="R202" s="33">
        <f t="shared" si="111"/>
        <v>5549382</v>
      </c>
      <c r="S202" s="154"/>
      <c r="T202" s="120"/>
      <c r="U202" s="35"/>
      <c r="V202" s="149"/>
      <c r="W202" s="149"/>
      <c r="X202" s="154"/>
      <c r="Y202" s="130"/>
      <c r="Z202" s="130"/>
      <c r="AA202" s="130"/>
      <c r="AB202" s="130"/>
      <c r="AC202" s="130"/>
      <c r="AD202" s="130"/>
      <c r="AE202" s="178">
        <f t="shared" si="112"/>
        <v>0</v>
      </c>
    </row>
    <row r="203" spans="1:39" ht="21.75" customHeight="1" x14ac:dyDescent="0.35">
      <c r="A203" s="19"/>
      <c r="B203" s="167">
        <v>4</v>
      </c>
      <c r="C203" s="167"/>
      <c r="D203" s="54" t="s">
        <v>33</v>
      </c>
      <c r="E203" s="54" t="s">
        <v>58</v>
      </c>
      <c r="F203" s="109" t="s">
        <v>327</v>
      </c>
      <c r="G203" s="34"/>
      <c r="H203" s="123"/>
      <c r="I203" s="34"/>
      <c r="J203" s="34"/>
      <c r="K203" s="57"/>
      <c r="L203" s="66">
        <v>630000</v>
      </c>
      <c r="M203" s="32"/>
      <c r="N203" s="32"/>
      <c r="O203" s="45"/>
      <c r="P203" s="45"/>
      <c r="Q203" s="32">
        <f t="shared" si="110"/>
        <v>630000</v>
      </c>
      <c r="R203" s="33">
        <f t="shared" si="111"/>
        <v>630000</v>
      </c>
      <c r="S203" s="154"/>
      <c r="T203" s="120"/>
      <c r="U203" s="35"/>
      <c r="V203" s="149"/>
      <c r="W203" s="149"/>
      <c r="X203" s="154"/>
      <c r="Y203" s="130"/>
      <c r="Z203" s="130"/>
      <c r="AA203" s="130"/>
      <c r="AB203" s="130"/>
      <c r="AC203" s="130"/>
      <c r="AD203" s="130"/>
      <c r="AE203" s="178">
        <f t="shared" si="112"/>
        <v>0</v>
      </c>
    </row>
    <row r="204" spans="1:39" ht="21.75" customHeight="1" x14ac:dyDescent="0.35">
      <c r="A204" s="19"/>
      <c r="B204" s="167">
        <v>5</v>
      </c>
      <c r="C204" s="167"/>
      <c r="D204" s="28" t="s">
        <v>33</v>
      </c>
      <c r="E204" s="28" t="s">
        <v>36</v>
      </c>
      <c r="F204" s="55" t="s">
        <v>267</v>
      </c>
      <c r="G204" s="32"/>
      <c r="H204" s="43"/>
      <c r="I204" s="32"/>
      <c r="J204" s="32"/>
      <c r="K204" s="32"/>
      <c r="L204" s="32">
        <v>152400</v>
      </c>
      <c r="M204" s="32"/>
      <c r="N204" s="32"/>
      <c r="O204" s="45"/>
      <c r="P204" s="45"/>
      <c r="Q204" s="32">
        <f t="shared" si="110"/>
        <v>152400</v>
      </c>
      <c r="R204" s="33">
        <f t="shared" si="111"/>
        <v>152400</v>
      </c>
      <c r="S204" s="154"/>
      <c r="T204" s="120"/>
      <c r="U204" s="35"/>
      <c r="V204" s="149"/>
      <c r="W204" s="149"/>
      <c r="X204" s="154"/>
      <c r="Y204" s="130"/>
      <c r="Z204" s="130"/>
      <c r="AA204" s="130"/>
      <c r="AB204" s="130"/>
      <c r="AC204" s="130"/>
      <c r="AD204" s="130"/>
      <c r="AE204" s="178">
        <f t="shared" si="112"/>
        <v>0</v>
      </c>
    </row>
    <row r="205" spans="1:39" ht="21.75" customHeight="1" x14ac:dyDescent="0.35">
      <c r="A205" s="19"/>
      <c r="B205" s="167">
        <v>6</v>
      </c>
      <c r="C205" s="167"/>
      <c r="D205" s="28" t="s">
        <v>33</v>
      </c>
      <c r="E205" s="28" t="s">
        <v>145</v>
      </c>
      <c r="F205" s="55" t="s">
        <v>271</v>
      </c>
      <c r="G205" s="32"/>
      <c r="H205" s="43"/>
      <c r="I205" s="32"/>
      <c r="J205" s="32"/>
      <c r="K205" s="32"/>
      <c r="L205" s="32">
        <v>131401</v>
      </c>
      <c r="M205" s="32"/>
      <c r="N205" s="32"/>
      <c r="O205" s="45"/>
      <c r="P205" s="45"/>
      <c r="Q205" s="32">
        <f t="shared" si="110"/>
        <v>131401</v>
      </c>
      <c r="R205" s="33">
        <f t="shared" si="111"/>
        <v>131401</v>
      </c>
      <c r="S205" s="154"/>
      <c r="T205" s="120"/>
      <c r="U205" s="35"/>
      <c r="V205" s="149"/>
      <c r="W205" s="149"/>
      <c r="X205" s="154"/>
      <c r="Y205" s="130"/>
      <c r="Z205" s="130"/>
      <c r="AA205" s="130"/>
      <c r="AB205" s="130"/>
      <c r="AC205" s="130"/>
      <c r="AD205" s="130"/>
      <c r="AE205" s="178">
        <f t="shared" ref="AE205:AE252" si="114">SUM(T205:AD205)</f>
        <v>0</v>
      </c>
    </row>
    <row r="206" spans="1:39" ht="21.75" customHeight="1" x14ac:dyDescent="0.35">
      <c r="A206" s="19"/>
      <c r="B206" s="167">
        <v>7</v>
      </c>
      <c r="C206" s="167"/>
      <c r="D206" s="28" t="s">
        <v>33</v>
      </c>
      <c r="E206" s="28" t="s">
        <v>145</v>
      </c>
      <c r="F206" s="55" t="s">
        <v>270</v>
      </c>
      <c r="G206" s="32"/>
      <c r="H206" s="43"/>
      <c r="I206" s="32"/>
      <c r="J206" s="32"/>
      <c r="K206" s="32"/>
      <c r="L206" s="32">
        <v>888861</v>
      </c>
      <c r="M206" s="32"/>
      <c r="N206" s="32"/>
      <c r="O206" s="45"/>
      <c r="P206" s="45"/>
      <c r="Q206" s="32">
        <f t="shared" ref="Q206:Q208" si="115">IF(SUM(L206:P206)&gt;0,SUM(L206:P206),"")</f>
        <v>888861</v>
      </c>
      <c r="R206" s="33">
        <f t="shared" ref="R206:R208" si="116">IF(SUM(Q206+K206)&gt;0,SUM(Q206+K206),"")</f>
        <v>888861</v>
      </c>
      <c r="S206" s="154"/>
      <c r="T206" s="120"/>
      <c r="U206" s="35"/>
      <c r="V206" s="149"/>
      <c r="W206" s="149"/>
      <c r="X206" s="154"/>
      <c r="Y206" s="130"/>
      <c r="Z206" s="130"/>
      <c r="AA206" s="130"/>
      <c r="AB206" s="130"/>
      <c r="AC206" s="130"/>
      <c r="AD206" s="130"/>
      <c r="AE206" s="178">
        <f t="shared" ref="AE206:AE208" si="117">SUM(T206:AD206)</f>
        <v>0</v>
      </c>
    </row>
    <row r="207" spans="1:39" ht="21.75" customHeight="1" x14ac:dyDescent="0.35">
      <c r="A207" s="19"/>
      <c r="B207" s="167">
        <v>8</v>
      </c>
      <c r="C207" s="167"/>
      <c r="D207" s="28" t="s">
        <v>33</v>
      </c>
      <c r="E207" s="28" t="s">
        <v>145</v>
      </c>
      <c r="F207" s="55" t="s">
        <v>263</v>
      </c>
      <c r="G207" s="32"/>
      <c r="H207" s="43"/>
      <c r="I207" s="32"/>
      <c r="J207" s="32"/>
      <c r="K207" s="32"/>
      <c r="L207" s="32">
        <v>138000</v>
      </c>
      <c r="M207" s="32"/>
      <c r="N207" s="32"/>
      <c r="O207" s="45"/>
      <c r="P207" s="45"/>
      <c r="Q207" s="32">
        <f t="shared" si="115"/>
        <v>138000</v>
      </c>
      <c r="R207" s="33">
        <f t="shared" si="116"/>
        <v>138000</v>
      </c>
      <c r="S207" s="154"/>
      <c r="T207" s="120"/>
      <c r="U207" s="35"/>
      <c r="V207" s="149"/>
      <c r="W207" s="149"/>
      <c r="X207" s="154"/>
      <c r="Y207" s="130"/>
      <c r="Z207" s="130"/>
      <c r="AA207" s="130"/>
      <c r="AB207" s="130"/>
      <c r="AC207" s="130"/>
      <c r="AD207" s="130"/>
      <c r="AE207" s="178">
        <f t="shared" si="117"/>
        <v>0</v>
      </c>
    </row>
    <row r="208" spans="1:39" ht="21.75" customHeight="1" x14ac:dyDescent="0.35">
      <c r="A208" s="19"/>
      <c r="B208" s="167">
        <v>9</v>
      </c>
      <c r="C208" s="167"/>
      <c r="D208" s="28" t="s">
        <v>33</v>
      </c>
      <c r="E208" s="28" t="s">
        <v>145</v>
      </c>
      <c r="F208" s="55" t="s">
        <v>262</v>
      </c>
      <c r="G208" s="32"/>
      <c r="H208" s="43"/>
      <c r="I208" s="32"/>
      <c r="J208" s="32"/>
      <c r="K208" s="32"/>
      <c r="L208" s="32">
        <v>90720</v>
      </c>
      <c r="M208" s="32"/>
      <c r="N208" s="32"/>
      <c r="O208" s="45"/>
      <c r="P208" s="45"/>
      <c r="Q208" s="32">
        <f t="shared" si="115"/>
        <v>90720</v>
      </c>
      <c r="R208" s="33">
        <f t="shared" si="116"/>
        <v>90720</v>
      </c>
      <c r="S208" s="154"/>
      <c r="T208" s="120"/>
      <c r="U208" s="35"/>
      <c r="V208" s="149"/>
      <c r="W208" s="149"/>
      <c r="X208" s="154"/>
      <c r="Y208" s="130"/>
      <c r="Z208" s="130"/>
      <c r="AA208" s="130"/>
      <c r="AB208" s="130"/>
      <c r="AC208" s="130"/>
      <c r="AD208" s="130"/>
      <c r="AE208" s="178">
        <f t="shared" si="117"/>
        <v>0</v>
      </c>
    </row>
    <row r="209" spans="1:41" ht="21.9" customHeight="1" x14ac:dyDescent="0.35">
      <c r="A209" s="89"/>
      <c r="B209" s="167">
        <v>10</v>
      </c>
      <c r="C209" s="171"/>
      <c r="D209" s="67" t="s">
        <v>63</v>
      </c>
      <c r="E209" s="67" t="s">
        <v>58</v>
      </c>
      <c r="F209" s="55" t="s">
        <v>269</v>
      </c>
      <c r="G209" s="38"/>
      <c r="H209" s="38"/>
      <c r="I209" s="38"/>
      <c r="J209" s="68"/>
      <c r="K209" s="77"/>
      <c r="L209" s="49">
        <v>1000000</v>
      </c>
      <c r="M209" s="57">
        <v>2097500</v>
      </c>
      <c r="N209" s="57">
        <v>2097500</v>
      </c>
      <c r="O209" s="59">
        <v>2097500</v>
      </c>
      <c r="P209" s="32">
        <v>2097500</v>
      </c>
      <c r="Q209" s="32">
        <f t="shared" ref="Q209" si="118">IF(SUM(L209:P209)&gt;0,SUM(L209:P209),"")</f>
        <v>9390000</v>
      </c>
      <c r="R209" s="33">
        <f t="shared" ref="R209" si="119">IF(SUM(Q209+K209)&gt;0,SUM(Q209+K209),"")</f>
        <v>9390000</v>
      </c>
      <c r="S209" s="34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178">
        <f t="shared" si="114"/>
        <v>0</v>
      </c>
      <c r="AF209" s="391"/>
      <c r="AG209" s="392"/>
      <c r="AH209" s="392"/>
      <c r="AI209" s="392"/>
      <c r="AJ209" s="392"/>
      <c r="AK209" s="392"/>
      <c r="AL209" s="392"/>
      <c r="AM209" s="392"/>
      <c r="AN209" s="393"/>
      <c r="AO209" s="393"/>
    </row>
    <row r="210" spans="1:41" ht="21.9" customHeight="1" x14ac:dyDescent="0.35">
      <c r="A210" s="89"/>
      <c r="B210" s="167">
        <v>11</v>
      </c>
      <c r="C210" s="171"/>
      <c r="D210" s="67" t="s">
        <v>63</v>
      </c>
      <c r="E210" s="67" t="s">
        <v>58</v>
      </c>
      <c r="F210" s="55" t="s">
        <v>266</v>
      </c>
      <c r="G210" s="38"/>
      <c r="H210" s="38"/>
      <c r="I210" s="38"/>
      <c r="J210" s="68"/>
      <c r="K210" s="77"/>
      <c r="L210" s="49">
        <v>256200</v>
      </c>
      <c r="M210" s="57">
        <v>1200000</v>
      </c>
      <c r="N210" s="57">
        <v>1200000</v>
      </c>
      <c r="O210" s="59">
        <v>438200</v>
      </c>
      <c r="P210" s="32"/>
      <c r="Q210" s="32">
        <f t="shared" ref="Q210" si="120">IF(SUM(L210:P210)&gt;0,SUM(L210:P210),"")</f>
        <v>3094400</v>
      </c>
      <c r="R210" s="33">
        <f t="shared" ref="R210" si="121">IF(SUM(Q210+K210)&gt;0,SUM(Q210+K210),"")</f>
        <v>3094400</v>
      </c>
      <c r="S210" s="34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178">
        <f t="shared" si="114"/>
        <v>0</v>
      </c>
      <c r="AF210" s="391"/>
      <c r="AG210" s="392"/>
      <c r="AH210" s="392"/>
      <c r="AI210" s="392"/>
      <c r="AJ210" s="392"/>
      <c r="AK210" s="392"/>
      <c r="AL210" s="392"/>
      <c r="AM210" s="392"/>
      <c r="AN210" s="393"/>
      <c r="AO210" s="393"/>
    </row>
    <row r="211" spans="1:41" ht="21.9" customHeight="1" x14ac:dyDescent="0.35">
      <c r="A211" s="89"/>
      <c r="B211" s="167">
        <v>12</v>
      </c>
      <c r="C211" s="171"/>
      <c r="D211" s="67" t="s">
        <v>63</v>
      </c>
      <c r="E211" s="67" t="s">
        <v>58</v>
      </c>
      <c r="F211" s="55" t="s">
        <v>189</v>
      </c>
      <c r="G211" s="38"/>
      <c r="H211" s="38"/>
      <c r="I211" s="38"/>
      <c r="J211" s="68"/>
      <c r="K211" s="77"/>
      <c r="L211" s="49">
        <v>85000</v>
      </c>
      <c r="M211" s="57">
        <v>765000</v>
      </c>
      <c r="N211" s="57"/>
      <c r="O211" s="59"/>
      <c r="P211" s="32"/>
      <c r="Q211" s="32">
        <f t="shared" ref="Q211:Q212" si="122">IF(SUM(L211:P211)&gt;0,SUM(L211:P211),"")</f>
        <v>850000</v>
      </c>
      <c r="R211" s="33">
        <f t="shared" ref="R211:R212" si="123">IF(SUM(Q211+K211)&gt;0,SUM(Q211+K211),"")</f>
        <v>850000</v>
      </c>
      <c r="S211" s="34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178">
        <f t="shared" ref="AE211:AE212" si="124">SUM(T211:AD211)</f>
        <v>0</v>
      </c>
      <c r="AF211" s="391"/>
      <c r="AG211" s="392"/>
      <c r="AH211" s="392"/>
      <c r="AI211" s="392"/>
      <c r="AJ211" s="392"/>
      <c r="AK211" s="392"/>
      <c r="AL211" s="392"/>
      <c r="AM211" s="392"/>
      <c r="AN211" s="393"/>
      <c r="AO211" s="393"/>
    </row>
    <row r="212" spans="1:41" ht="21.9" customHeight="1" x14ac:dyDescent="0.35">
      <c r="A212" s="89"/>
      <c r="B212" s="167">
        <v>13</v>
      </c>
      <c r="C212" s="171"/>
      <c r="D212" s="67" t="s">
        <v>63</v>
      </c>
      <c r="E212" s="67" t="s">
        <v>58</v>
      </c>
      <c r="F212" s="55" t="s">
        <v>265</v>
      </c>
      <c r="G212" s="38"/>
      <c r="H212" s="38"/>
      <c r="I212" s="38"/>
      <c r="J212" s="68"/>
      <c r="K212" s="77"/>
      <c r="L212" s="49">
        <v>120000</v>
      </c>
      <c r="M212" s="57">
        <v>1080000</v>
      </c>
      <c r="N212" s="57"/>
      <c r="O212" s="59"/>
      <c r="P212" s="32"/>
      <c r="Q212" s="32">
        <f t="shared" si="122"/>
        <v>1200000</v>
      </c>
      <c r="R212" s="33">
        <f t="shared" si="123"/>
        <v>1200000</v>
      </c>
      <c r="S212" s="34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178">
        <f t="shared" si="124"/>
        <v>0</v>
      </c>
      <c r="AF212" s="391"/>
      <c r="AG212" s="392"/>
      <c r="AH212" s="392"/>
      <c r="AI212" s="392"/>
      <c r="AJ212" s="392"/>
      <c r="AK212" s="392"/>
      <c r="AL212" s="392"/>
      <c r="AM212" s="392"/>
      <c r="AN212" s="393"/>
      <c r="AO212" s="393"/>
    </row>
    <row r="213" spans="1:41" ht="21.75" customHeight="1" x14ac:dyDescent="0.35">
      <c r="A213" s="19"/>
      <c r="B213" s="167">
        <v>14</v>
      </c>
      <c r="C213" s="167"/>
      <c r="D213" s="28" t="s">
        <v>33</v>
      </c>
      <c r="E213" s="28" t="s">
        <v>58</v>
      </c>
      <c r="F213" s="55" t="s">
        <v>272</v>
      </c>
      <c r="G213" s="32"/>
      <c r="H213" s="43"/>
      <c r="I213" s="32"/>
      <c r="J213" s="32"/>
      <c r="K213" s="63"/>
      <c r="L213" s="82">
        <v>1868450</v>
      </c>
      <c r="M213" s="32">
        <v>7675000</v>
      </c>
      <c r="N213" s="32">
        <v>4000000</v>
      </c>
      <c r="O213" s="45">
        <v>2000000</v>
      </c>
      <c r="P213" s="45">
        <v>2773179</v>
      </c>
      <c r="Q213" s="32">
        <f t="shared" si="110"/>
        <v>18316629</v>
      </c>
      <c r="R213" s="33">
        <f t="shared" si="111"/>
        <v>18316629</v>
      </c>
      <c r="S213" s="154"/>
      <c r="T213" s="120"/>
      <c r="U213" s="35"/>
      <c r="V213" s="149"/>
      <c r="W213" s="149"/>
      <c r="X213" s="154"/>
      <c r="Y213" s="130"/>
      <c r="Z213" s="130"/>
      <c r="AA213" s="130"/>
      <c r="AB213" s="130"/>
      <c r="AC213" s="130"/>
      <c r="AD213" s="130"/>
      <c r="AE213" s="178">
        <f t="shared" si="114"/>
        <v>0</v>
      </c>
    </row>
    <row r="214" spans="1:41" ht="21.75" customHeight="1" x14ac:dyDescent="0.35">
      <c r="A214" s="19"/>
      <c r="B214" s="167">
        <v>15</v>
      </c>
      <c r="C214" s="167"/>
      <c r="D214" s="28" t="s">
        <v>33</v>
      </c>
      <c r="E214" s="28" t="s">
        <v>58</v>
      </c>
      <c r="F214" s="55" t="s">
        <v>273</v>
      </c>
      <c r="G214" s="32"/>
      <c r="H214" s="43"/>
      <c r="I214" s="32"/>
      <c r="J214" s="32"/>
      <c r="K214" s="63"/>
      <c r="L214" s="82">
        <v>1152900</v>
      </c>
      <c r="M214" s="32">
        <v>1000000</v>
      </c>
      <c r="N214" s="32">
        <v>4000000</v>
      </c>
      <c r="O214" s="45">
        <v>4000000</v>
      </c>
      <c r="P214" s="45">
        <v>1376100</v>
      </c>
      <c r="Q214" s="32">
        <f t="shared" ref="Q214" si="125">IF(SUM(L214:P214)&gt;0,SUM(L214:P214),"")</f>
        <v>11529000</v>
      </c>
      <c r="R214" s="33">
        <f t="shared" ref="R214" si="126">IF(SUM(Q214+K214)&gt;0,SUM(Q214+K214),"")</f>
        <v>11529000</v>
      </c>
      <c r="S214" s="154"/>
      <c r="T214" s="120"/>
      <c r="U214" s="35"/>
      <c r="V214" s="149"/>
      <c r="W214" s="149"/>
      <c r="X214" s="154"/>
      <c r="Y214" s="130"/>
      <c r="Z214" s="130"/>
      <c r="AA214" s="130"/>
      <c r="AB214" s="130"/>
      <c r="AC214" s="130"/>
      <c r="AD214" s="130"/>
      <c r="AE214" s="178">
        <f t="shared" si="114"/>
        <v>0</v>
      </c>
    </row>
    <row r="215" spans="1:41" ht="21.75" customHeight="1" x14ac:dyDescent="0.35">
      <c r="A215" s="19"/>
      <c r="B215" s="167">
        <v>16</v>
      </c>
      <c r="C215" s="167"/>
      <c r="D215" s="28" t="s">
        <v>33</v>
      </c>
      <c r="E215" s="28" t="s">
        <v>48</v>
      </c>
      <c r="F215" s="55" t="s">
        <v>268</v>
      </c>
      <c r="G215" s="32"/>
      <c r="H215" s="43"/>
      <c r="I215" s="32"/>
      <c r="J215" s="32"/>
      <c r="K215" s="63"/>
      <c r="L215" s="82">
        <v>500000</v>
      </c>
      <c r="M215" s="32">
        <v>1898460</v>
      </c>
      <c r="N215" s="32"/>
      <c r="O215" s="45"/>
      <c r="P215" s="45"/>
      <c r="Q215" s="32">
        <f t="shared" si="110"/>
        <v>2398460</v>
      </c>
      <c r="R215" s="33">
        <f t="shared" si="111"/>
        <v>2398460</v>
      </c>
      <c r="S215" s="154"/>
      <c r="T215" s="120"/>
      <c r="U215" s="35"/>
      <c r="V215" s="149"/>
      <c r="W215" s="149"/>
      <c r="X215" s="154"/>
      <c r="Y215" s="130"/>
      <c r="Z215" s="130"/>
      <c r="AA215" s="130"/>
      <c r="AB215" s="130"/>
      <c r="AC215" s="130"/>
      <c r="AD215" s="130"/>
      <c r="AE215" s="178">
        <f t="shared" si="114"/>
        <v>0</v>
      </c>
    </row>
    <row r="216" spans="1:41" ht="21.75" customHeight="1" x14ac:dyDescent="0.35">
      <c r="A216" s="19"/>
      <c r="B216" s="167">
        <v>17</v>
      </c>
      <c r="C216" s="167"/>
      <c r="D216" s="28" t="s">
        <v>33</v>
      </c>
      <c r="E216" s="28" t="s">
        <v>156</v>
      </c>
      <c r="F216" s="55" t="s">
        <v>264</v>
      </c>
      <c r="G216" s="32"/>
      <c r="H216" s="43"/>
      <c r="I216" s="32"/>
      <c r="J216" s="32"/>
      <c r="K216" s="63"/>
      <c r="L216" s="82">
        <v>600000</v>
      </c>
      <c r="M216" s="32"/>
      <c r="N216" s="32"/>
      <c r="O216" s="45"/>
      <c r="P216" s="45"/>
      <c r="Q216" s="32">
        <f t="shared" ref="Q216:Q217" si="127">IF(SUM(L216:P216)&gt;0,SUM(L216:P216),"")</f>
        <v>600000</v>
      </c>
      <c r="R216" s="33">
        <f t="shared" ref="R216:R217" si="128">IF(SUM(Q216+K216)&gt;0,SUM(Q216+K216),"")</f>
        <v>600000</v>
      </c>
      <c r="S216" s="154"/>
      <c r="T216" s="120"/>
      <c r="U216" s="35"/>
      <c r="V216" s="149"/>
      <c r="W216" s="149"/>
      <c r="X216" s="154"/>
      <c r="Y216" s="130"/>
      <c r="Z216" s="130"/>
      <c r="AA216" s="130"/>
      <c r="AB216" s="130"/>
      <c r="AC216" s="130"/>
      <c r="AD216" s="130"/>
      <c r="AE216" s="178">
        <f t="shared" ref="AE216:AE217" si="129">SUM(T216:AD216)</f>
        <v>0</v>
      </c>
    </row>
    <row r="217" spans="1:41" ht="21.75" customHeight="1" x14ac:dyDescent="0.35">
      <c r="A217" s="19"/>
      <c r="B217" s="167">
        <v>18</v>
      </c>
      <c r="C217" s="167"/>
      <c r="D217" s="373" t="s">
        <v>28</v>
      </c>
      <c r="E217" s="203" t="s">
        <v>37</v>
      </c>
      <c r="F217" s="160" t="s">
        <v>146</v>
      </c>
      <c r="G217" s="32"/>
      <c r="H217" s="43"/>
      <c r="I217" s="32"/>
      <c r="J217" s="32"/>
      <c r="K217" s="63"/>
      <c r="L217" s="82">
        <v>550000</v>
      </c>
      <c r="M217" s="32"/>
      <c r="N217" s="32"/>
      <c r="O217" s="45"/>
      <c r="P217" s="45"/>
      <c r="Q217" s="32">
        <f t="shared" si="127"/>
        <v>550000</v>
      </c>
      <c r="R217" s="33">
        <f t="shared" si="128"/>
        <v>550000</v>
      </c>
      <c r="S217" s="154"/>
      <c r="T217" s="120"/>
      <c r="U217" s="35"/>
      <c r="V217" s="149"/>
      <c r="W217" s="149"/>
      <c r="X217" s="154"/>
      <c r="Y217" s="130"/>
      <c r="Z217" s="130"/>
      <c r="AA217" s="130"/>
      <c r="AB217" s="130"/>
      <c r="AC217" s="130"/>
      <c r="AD217" s="130"/>
      <c r="AE217" s="178">
        <f t="shared" si="129"/>
        <v>0</v>
      </c>
    </row>
    <row r="218" spans="1:41" ht="21.75" customHeight="1" x14ac:dyDescent="0.35">
      <c r="A218" s="19"/>
      <c r="B218" s="167">
        <v>19</v>
      </c>
      <c r="C218" s="167"/>
      <c r="D218" s="28" t="s">
        <v>28</v>
      </c>
      <c r="E218" s="28" t="s">
        <v>37</v>
      </c>
      <c r="F218" s="55" t="s">
        <v>49</v>
      </c>
      <c r="G218" s="50"/>
      <c r="H218" s="39"/>
      <c r="I218" s="50"/>
      <c r="J218" s="50"/>
      <c r="K218" s="63"/>
      <c r="L218" s="72">
        <v>350000</v>
      </c>
      <c r="M218" s="32">
        <v>2275000</v>
      </c>
      <c r="N218" s="32">
        <v>875000</v>
      </c>
      <c r="O218" s="45"/>
      <c r="P218" s="45"/>
      <c r="Q218" s="32">
        <f t="shared" ref="Q218" si="130">IF(SUM(L218:P218)&gt;0,SUM(L218:P218),"")</f>
        <v>3500000</v>
      </c>
      <c r="R218" s="33">
        <f t="shared" ref="R218" si="131">IF(SUM(Q218+K218)&gt;0,SUM(Q218+K218),"")</f>
        <v>3500000</v>
      </c>
      <c r="S218" s="154"/>
      <c r="T218" s="120"/>
      <c r="U218" s="35"/>
      <c r="V218" s="149"/>
      <c r="W218" s="149"/>
      <c r="X218" s="154"/>
      <c r="Y218" s="130"/>
      <c r="Z218" s="130"/>
      <c r="AA218" s="130"/>
      <c r="AB218" s="130"/>
      <c r="AC218" s="130"/>
      <c r="AD218" s="130"/>
      <c r="AE218" s="178">
        <f t="shared" si="114"/>
        <v>0</v>
      </c>
    </row>
    <row r="219" spans="1:41" ht="21.75" customHeight="1" x14ac:dyDescent="0.35">
      <c r="A219" s="19"/>
      <c r="B219" s="167">
        <v>20</v>
      </c>
      <c r="C219" s="167"/>
      <c r="D219" s="28" t="s">
        <v>28</v>
      </c>
      <c r="E219" s="28" t="s">
        <v>37</v>
      </c>
      <c r="F219" s="55" t="s">
        <v>127</v>
      </c>
      <c r="G219" s="50"/>
      <c r="H219" s="39"/>
      <c r="I219" s="50"/>
      <c r="J219" s="50"/>
      <c r="K219" s="63"/>
      <c r="L219" s="72">
        <v>410000</v>
      </c>
      <c r="M219" s="32"/>
      <c r="N219" s="32"/>
      <c r="O219" s="45"/>
      <c r="P219" s="45"/>
      <c r="Q219" s="32">
        <f t="shared" ref="Q219" si="132">IF(SUM(L219:P219)&gt;0,SUM(L219:P219),"")</f>
        <v>410000</v>
      </c>
      <c r="R219" s="33">
        <f t="shared" ref="R219" si="133">IF(SUM(Q219+K219)&gt;0,SUM(Q219+K219),"")</f>
        <v>410000</v>
      </c>
      <c r="S219" s="154"/>
      <c r="T219" s="120"/>
      <c r="U219" s="35"/>
      <c r="V219" s="149"/>
      <c r="W219" s="149"/>
      <c r="X219" s="154"/>
      <c r="Y219" s="130"/>
      <c r="Z219" s="130"/>
      <c r="AA219" s="130"/>
      <c r="AB219" s="130"/>
      <c r="AC219" s="130"/>
      <c r="AD219" s="130"/>
      <c r="AE219" s="178">
        <f t="shared" ref="AE219" si="134">SUM(T219:AD219)</f>
        <v>0</v>
      </c>
    </row>
    <row r="220" spans="1:41" ht="21.75" customHeight="1" x14ac:dyDescent="0.35">
      <c r="A220" s="19"/>
      <c r="B220" s="167">
        <v>21</v>
      </c>
      <c r="C220" s="167"/>
      <c r="D220" s="28" t="s">
        <v>28</v>
      </c>
      <c r="E220" s="28" t="s">
        <v>37</v>
      </c>
      <c r="F220" s="55" t="s">
        <v>170</v>
      </c>
      <c r="G220" s="32"/>
      <c r="H220" s="43"/>
      <c r="I220" s="32"/>
      <c r="J220" s="32"/>
      <c r="K220" s="32"/>
      <c r="L220" s="32">
        <v>930000</v>
      </c>
      <c r="M220" s="32">
        <v>6045000</v>
      </c>
      <c r="N220" s="32">
        <v>2325000</v>
      </c>
      <c r="O220" s="45"/>
      <c r="P220" s="45"/>
      <c r="Q220" s="32">
        <f t="shared" si="110"/>
        <v>9300000</v>
      </c>
      <c r="R220" s="33">
        <f t="shared" si="111"/>
        <v>9300000</v>
      </c>
      <c r="S220" s="154"/>
      <c r="T220" s="120"/>
      <c r="U220" s="35"/>
      <c r="V220" s="149"/>
      <c r="W220" s="149"/>
      <c r="X220" s="154"/>
      <c r="Y220" s="130"/>
      <c r="Z220" s="130"/>
      <c r="AA220" s="130"/>
      <c r="AB220" s="130"/>
      <c r="AC220" s="130"/>
      <c r="AD220" s="130"/>
      <c r="AE220" s="178">
        <f t="shared" si="114"/>
        <v>0</v>
      </c>
    </row>
    <row r="221" spans="1:41" ht="21.75" customHeight="1" x14ac:dyDescent="0.35">
      <c r="A221" s="19"/>
      <c r="B221" s="167">
        <v>22</v>
      </c>
      <c r="C221" s="167"/>
      <c r="D221" s="28" t="s">
        <v>28</v>
      </c>
      <c r="E221" s="28" t="s">
        <v>37</v>
      </c>
      <c r="F221" s="55" t="s">
        <v>255</v>
      </c>
      <c r="G221" s="32"/>
      <c r="H221" s="43"/>
      <c r="I221" s="32"/>
      <c r="J221" s="32"/>
      <c r="K221" s="32"/>
      <c r="L221" s="32">
        <v>200000</v>
      </c>
      <c r="M221" s="32">
        <v>1300000</v>
      </c>
      <c r="N221" s="32">
        <v>500000</v>
      </c>
      <c r="O221" s="45"/>
      <c r="P221" s="45"/>
      <c r="Q221" s="32">
        <f t="shared" ref="Q221:Q223" si="135">IF(SUM(L221:P221)&gt;0,SUM(L221:P221),"")</f>
        <v>2000000</v>
      </c>
      <c r="R221" s="33">
        <f t="shared" ref="R221:R223" si="136">IF(SUM(Q221+K221)&gt;0,SUM(Q221+K221),"")</f>
        <v>2000000</v>
      </c>
      <c r="S221" s="154"/>
      <c r="T221" s="120"/>
      <c r="U221" s="35"/>
      <c r="V221" s="149"/>
      <c r="W221" s="149"/>
      <c r="X221" s="154"/>
      <c r="Y221" s="130"/>
      <c r="Z221" s="130"/>
      <c r="AA221" s="130"/>
      <c r="AB221" s="130"/>
      <c r="AC221" s="130"/>
      <c r="AD221" s="130"/>
      <c r="AE221" s="178">
        <f t="shared" ref="AE221:AE223" si="137">SUM(T221:AD221)</f>
        <v>0</v>
      </c>
    </row>
    <row r="222" spans="1:41" ht="21.75" customHeight="1" x14ac:dyDescent="0.35">
      <c r="A222" s="19"/>
      <c r="B222" s="167">
        <v>23</v>
      </c>
      <c r="C222" s="167"/>
      <c r="D222" s="28" t="s">
        <v>28</v>
      </c>
      <c r="E222" s="28" t="s">
        <v>37</v>
      </c>
      <c r="F222" s="55" t="s">
        <v>257</v>
      </c>
      <c r="G222" s="32"/>
      <c r="H222" s="43"/>
      <c r="I222" s="32"/>
      <c r="J222" s="32"/>
      <c r="K222" s="32"/>
      <c r="L222" s="32">
        <v>390000</v>
      </c>
      <c r="M222" s="32"/>
      <c r="N222" s="32"/>
      <c r="O222" s="45"/>
      <c r="P222" s="45"/>
      <c r="Q222" s="32">
        <f t="shared" si="135"/>
        <v>390000</v>
      </c>
      <c r="R222" s="33">
        <f t="shared" si="136"/>
        <v>390000</v>
      </c>
      <c r="S222" s="154"/>
      <c r="T222" s="120"/>
      <c r="U222" s="35"/>
      <c r="V222" s="149"/>
      <c r="W222" s="149"/>
      <c r="X222" s="154"/>
      <c r="Y222" s="130"/>
      <c r="Z222" s="130"/>
      <c r="AA222" s="130"/>
      <c r="AB222" s="130"/>
      <c r="AC222" s="130"/>
      <c r="AD222" s="130"/>
      <c r="AE222" s="178">
        <f t="shared" si="137"/>
        <v>0</v>
      </c>
    </row>
    <row r="223" spans="1:41" ht="21.75" customHeight="1" x14ac:dyDescent="0.35">
      <c r="A223" s="19"/>
      <c r="B223" s="167">
        <v>24</v>
      </c>
      <c r="C223" s="167"/>
      <c r="D223" s="28" t="s">
        <v>28</v>
      </c>
      <c r="E223" s="28" t="s">
        <v>37</v>
      </c>
      <c r="F223" s="55" t="s">
        <v>259</v>
      </c>
      <c r="G223" s="32"/>
      <c r="H223" s="43"/>
      <c r="I223" s="32"/>
      <c r="J223" s="32"/>
      <c r="K223" s="32"/>
      <c r="L223" s="32">
        <v>395000</v>
      </c>
      <c r="M223" s="32"/>
      <c r="N223" s="32"/>
      <c r="O223" s="45"/>
      <c r="P223" s="45"/>
      <c r="Q223" s="32">
        <f t="shared" si="135"/>
        <v>395000</v>
      </c>
      <c r="R223" s="33">
        <f t="shared" si="136"/>
        <v>395000</v>
      </c>
      <c r="S223" s="154"/>
      <c r="T223" s="120"/>
      <c r="U223" s="35"/>
      <c r="V223" s="149"/>
      <c r="W223" s="149"/>
      <c r="X223" s="154"/>
      <c r="Y223" s="130"/>
      <c r="Z223" s="130"/>
      <c r="AA223" s="130"/>
      <c r="AB223" s="130"/>
      <c r="AC223" s="130"/>
      <c r="AD223" s="130"/>
      <c r="AE223" s="178">
        <f t="shared" si="137"/>
        <v>0</v>
      </c>
    </row>
    <row r="224" spans="1:41" ht="21.75" customHeight="1" x14ac:dyDescent="0.35">
      <c r="A224" s="19"/>
      <c r="B224" s="167">
        <v>25</v>
      </c>
      <c r="C224" s="167"/>
      <c r="D224" s="62" t="s">
        <v>28</v>
      </c>
      <c r="E224" s="62" t="s">
        <v>45</v>
      </c>
      <c r="F224" s="137" t="s">
        <v>219</v>
      </c>
      <c r="G224" s="63"/>
      <c r="H224" s="69"/>
      <c r="I224" s="63"/>
      <c r="J224" s="63"/>
      <c r="K224" s="63"/>
      <c r="L224" s="63">
        <v>318338</v>
      </c>
      <c r="M224" s="32">
        <v>3529195</v>
      </c>
      <c r="N224" s="32"/>
      <c r="O224" s="45"/>
      <c r="P224" s="45"/>
      <c r="Q224" s="32">
        <f t="shared" si="110"/>
        <v>3847533</v>
      </c>
      <c r="R224" s="33">
        <f t="shared" si="111"/>
        <v>3847533</v>
      </c>
      <c r="S224" s="154"/>
      <c r="T224" s="120"/>
      <c r="U224" s="35"/>
      <c r="V224" s="149"/>
      <c r="W224" s="149"/>
      <c r="X224" s="154"/>
      <c r="Y224" s="130"/>
      <c r="Z224" s="130"/>
      <c r="AA224" s="130"/>
      <c r="AB224" s="130"/>
      <c r="AC224" s="130"/>
      <c r="AD224" s="130"/>
      <c r="AE224" s="178">
        <f t="shared" si="114"/>
        <v>0</v>
      </c>
    </row>
    <row r="225" spans="1:31" ht="21.75" customHeight="1" x14ac:dyDescent="0.35">
      <c r="A225" s="19"/>
      <c r="B225" s="167">
        <v>26</v>
      </c>
      <c r="C225" s="167"/>
      <c r="D225" s="62" t="s">
        <v>28</v>
      </c>
      <c r="E225" s="249" t="s">
        <v>45</v>
      </c>
      <c r="F225" s="55" t="s">
        <v>120</v>
      </c>
      <c r="G225" s="281"/>
      <c r="H225" s="276"/>
      <c r="I225" s="276"/>
      <c r="J225" s="282"/>
      <c r="K225" s="239">
        <v>2875000</v>
      </c>
      <c r="L225" s="57">
        <v>2369943</v>
      </c>
      <c r="M225" s="63"/>
      <c r="N225" s="32"/>
      <c r="O225" s="45"/>
      <c r="P225" s="45"/>
      <c r="Q225" s="32">
        <f t="shared" ref="Q225:Q226" si="138">IF(SUM(L225:P225)&gt;0,SUM(L225:P225),"")</f>
        <v>2369943</v>
      </c>
      <c r="R225" s="33">
        <f t="shared" ref="R225:R226" si="139">IF(SUM(Q225+K225)&gt;0,SUM(Q225+K225),"")</f>
        <v>5244943</v>
      </c>
      <c r="S225" s="154"/>
      <c r="T225" s="120"/>
      <c r="U225" s="35"/>
      <c r="V225" s="149"/>
      <c r="W225" s="149"/>
      <c r="X225" s="154"/>
      <c r="Y225" s="130"/>
      <c r="Z225" s="130"/>
      <c r="AA225" s="130"/>
      <c r="AB225" s="130"/>
      <c r="AC225" s="130"/>
      <c r="AD225" s="130"/>
      <c r="AE225" s="178">
        <f t="shared" si="114"/>
        <v>0</v>
      </c>
    </row>
    <row r="226" spans="1:31" ht="21.75" customHeight="1" x14ac:dyDescent="0.35">
      <c r="A226" s="19"/>
      <c r="B226" s="167">
        <v>27</v>
      </c>
      <c r="C226" s="167"/>
      <c r="D226" s="264" t="s">
        <v>28</v>
      </c>
      <c r="E226" s="264" t="s">
        <v>45</v>
      </c>
      <c r="F226" s="47" t="s">
        <v>135</v>
      </c>
      <c r="G226" s="50"/>
      <c r="H226" s="39"/>
      <c r="I226" s="50"/>
      <c r="J226" s="50"/>
      <c r="K226" s="65"/>
      <c r="L226" s="73">
        <v>2081461</v>
      </c>
      <c r="M226" s="72"/>
      <c r="N226" s="32"/>
      <c r="O226" s="45"/>
      <c r="P226" s="45"/>
      <c r="Q226" s="32">
        <f t="shared" si="138"/>
        <v>2081461</v>
      </c>
      <c r="R226" s="33">
        <f t="shared" si="139"/>
        <v>2081461</v>
      </c>
      <c r="S226" s="154"/>
      <c r="T226" s="120"/>
      <c r="U226" s="35"/>
      <c r="V226" s="149"/>
      <c r="W226" s="149"/>
      <c r="X226" s="154"/>
      <c r="Y226" s="130"/>
      <c r="Z226" s="130"/>
      <c r="AA226" s="130"/>
      <c r="AB226" s="130"/>
      <c r="AC226" s="130"/>
      <c r="AD226" s="130"/>
      <c r="AE226" s="178">
        <f t="shared" si="114"/>
        <v>0</v>
      </c>
    </row>
    <row r="227" spans="1:31" ht="21.75" customHeight="1" x14ac:dyDescent="0.35">
      <c r="A227" s="19"/>
      <c r="B227" s="167">
        <v>28</v>
      </c>
      <c r="C227" s="226"/>
      <c r="D227" s="203" t="s">
        <v>28</v>
      </c>
      <c r="E227" s="203" t="s">
        <v>45</v>
      </c>
      <c r="F227" s="109" t="s">
        <v>181</v>
      </c>
      <c r="G227" s="283"/>
      <c r="H227" s="73"/>
      <c r="I227" s="64"/>
      <c r="J227" s="72"/>
      <c r="K227" s="57"/>
      <c r="L227" s="354">
        <v>3870811</v>
      </c>
      <c r="M227" s="72">
        <v>39594213</v>
      </c>
      <c r="N227" s="32">
        <v>7057811</v>
      </c>
      <c r="O227" s="45"/>
      <c r="P227" s="45"/>
      <c r="Q227" s="32">
        <f t="shared" ref="Q227" si="140">IF(SUM(L227:P227)&gt;0,SUM(L227:P227),"")</f>
        <v>50522835</v>
      </c>
      <c r="R227" s="33">
        <f t="shared" ref="R227" si="141">IF(SUM(Q227+K227)&gt;0,SUM(Q227+K227),"")</f>
        <v>50522835</v>
      </c>
      <c r="S227" s="154"/>
      <c r="T227" s="120"/>
      <c r="U227" s="35"/>
      <c r="V227" s="149"/>
      <c r="W227" s="149"/>
      <c r="X227" s="154"/>
      <c r="Y227" s="130"/>
      <c r="Z227" s="130"/>
      <c r="AA227" s="130"/>
      <c r="AB227" s="130"/>
      <c r="AC227" s="130"/>
      <c r="AD227" s="130"/>
      <c r="AE227" s="178">
        <f t="shared" si="114"/>
        <v>0</v>
      </c>
    </row>
    <row r="228" spans="1:31" ht="21.75" customHeight="1" x14ac:dyDescent="0.35">
      <c r="A228" s="19"/>
      <c r="B228" s="167">
        <v>29</v>
      </c>
      <c r="C228" s="226"/>
      <c r="D228" s="203" t="s">
        <v>28</v>
      </c>
      <c r="E228" s="203" t="s">
        <v>45</v>
      </c>
      <c r="F228" s="109" t="s">
        <v>102</v>
      </c>
      <c r="G228" s="283"/>
      <c r="H228" s="73"/>
      <c r="I228" s="64"/>
      <c r="J228" s="72"/>
      <c r="K228" s="57"/>
      <c r="L228" s="285">
        <v>3043144</v>
      </c>
      <c r="M228" s="72"/>
      <c r="N228" s="32"/>
      <c r="O228" s="45"/>
      <c r="P228" s="45"/>
      <c r="Q228" s="32">
        <f t="shared" ref="Q228" si="142">IF(SUM(L228:P228)&gt;0,SUM(L228:P228),"")</f>
        <v>3043144</v>
      </c>
      <c r="R228" s="33">
        <f t="shared" ref="R228" si="143">IF(SUM(Q228+K228)&gt;0,SUM(Q228+K228),"")</f>
        <v>3043144</v>
      </c>
      <c r="S228" s="154"/>
      <c r="T228" s="120"/>
      <c r="U228" s="35"/>
      <c r="V228" s="149"/>
      <c r="W228" s="149"/>
      <c r="X228" s="154"/>
      <c r="Y228" s="130"/>
      <c r="Z228" s="130"/>
      <c r="AA228" s="130"/>
      <c r="AB228" s="130"/>
      <c r="AC228" s="130"/>
      <c r="AD228" s="130"/>
      <c r="AE228" s="178">
        <f t="shared" ref="AE228" si="144">SUM(T228:AD228)</f>
        <v>0</v>
      </c>
    </row>
    <row r="229" spans="1:31" ht="21.75" customHeight="1" x14ac:dyDescent="0.35">
      <c r="A229" s="19"/>
      <c r="B229" s="167">
        <v>30</v>
      </c>
      <c r="C229" s="226"/>
      <c r="D229" s="203" t="s">
        <v>28</v>
      </c>
      <c r="E229" s="203" t="s">
        <v>45</v>
      </c>
      <c r="F229" s="109" t="s">
        <v>136</v>
      </c>
      <c r="G229" s="283"/>
      <c r="H229" s="73"/>
      <c r="I229" s="64"/>
      <c r="J229" s="72"/>
      <c r="K229" s="57"/>
      <c r="L229" s="71">
        <v>298330</v>
      </c>
      <c r="M229" s="284">
        <v>4018630</v>
      </c>
      <c r="N229" s="32"/>
      <c r="O229" s="45"/>
      <c r="P229" s="45"/>
      <c r="Q229" s="32">
        <f t="shared" ref="Q229" si="145">IF(SUM(L229:P229)&gt;0,SUM(L229:P229),"")</f>
        <v>4316960</v>
      </c>
      <c r="R229" s="33">
        <f t="shared" ref="R229" si="146">IF(SUM(Q229+K229)&gt;0,SUM(Q229+K229),"")</f>
        <v>4316960</v>
      </c>
      <c r="S229" s="154"/>
      <c r="T229" s="120"/>
      <c r="U229" s="35"/>
      <c r="V229" s="149"/>
      <c r="W229" s="149"/>
      <c r="X229" s="154"/>
      <c r="Y229" s="130"/>
      <c r="Z229" s="130"/>
      <c r="AA229" s="130"/>
      <c r="AB229" s="130"/>
      <c r="AC229" s="130"/>
      <c r="AD229" s="130"/>
      <c r="AE229" s="178">
        <f t="shared" si="114"/>
        <v>0</v>
      </c>
    </row>
    <row r="230" spans="1:31" ht="21.5" customHeight="1" x14ac:dyDescent="0.35">
      <c r="A230" s="19"/>
      <c r="B230" s="167">
        <v>31</v>
      </c>
      <c r="C230" s="226"/>
      <c r="D230" s="54" t="s">
        <v>28</v>
      </c>
      <c r="E230" s="54" t="s">
        <v>45</v>
      </c>
      <c r="F230" s="189" t="s">
        <v>178</v>
      </c>
      <c r="G230" s="63"/>
      <c r="H230" s="69"/>
      <c r="I230" s="63"/>
      <c r="J230" s="63"/>
      <c r="K230" s="63"/>
      <c r="L230" s="65">
        <v>2786506</v>
      </c>
      <c r="M230" s="65">
        <v>1500000</v>
      </c>
      <c r="N230" s="31"/>
      <c r="O230" s="96"/>
      <c r="P230" s="96"/>
      <c r="Q230" s="32">
        <f t="shared" si="110"/>
        <v>4286506</v>
      </c>
      <c r="R230" s="33">
        <f t="shared" si="111"/>
        <v>4286506</v>
      </c>
      <c r="S230" s="154"/>
      <c r="T230" s="120"/>
      <c r="U230" s="35"/>
      <c r="V230" s="149"/>
      <c r="W230" s="149"/>
      <c r="X230" s="154"/>
      <c r="Y230" s="130"/>
      <c r="Z230" s="130"/>
      <c r="AA230" s="130"/>
      <c r="AB230" s="130"/>
      <c r="AC230" s="130"/>
      <c r="AD230" s="130"/>
      <c r="AE230" s="178">
        <f t="shared" si="114"/>
        <v>0</v>
      </c>
    </row>
    <row r="231" spans="1:31" ht="21.5" customHeight="1" x14ac:dyDescent="0.35">
      <c r="A231" s="19"/>
      <c r="B231" s="167">
        <v>32</v>
      </c>
      <c r="C231" s="226"/>
      <c r="D231" s="54" t="s">
        <v>28</v>
      </c>
      <c r="E231" s="54" t="s">
        <v>45</v>
      </c>
      <c r="F231" s="368" t="s">
        <v>179</v>
      </c>
      <c r="G231" s="65"/>
      <c r="H231" s="315"/>
      <c r="I231" s="65"/>
      <c r="J231" s="98"/>
      <c r="K231" s="369"/>
      <c r="L231" s="57">
        <v>2896597</v>
      </c>
      <c r="M231" s="57"/>
      <c r="N231" s="57"/>
      <c r="O231" s="57"/>
      <c r="P231" s="57"/>
      <c r="Q231" s="59">
        <f t="shared" ref="Q231:Q241" si="147">IF(SUM(L231:P231)&gt;0,SUM(L231:P231),"")</f>
        <v>2896597</v>
      </c>
      <c r="R231" s="33">
        <f t="shared" ref="R231:R241" si="148">IF(SUM(Q231+K231)&gt;0,SUM(Q231+K231),"")</f>
        <v>2896597</v>
      </c>
      <c r="S231" s="154"/>
      <c r="T231" s="120"/>
      <c r="U231" s="35"/>
      <c r="V231" s="149"/>
      <c r="W231" s="149"/>
      <c r="X231" s="154"/>
      <c r="Y231" s="130"/>
      <c r="Z231" s="130"/>
      <c r="AA231" s="130"/>
      <c r="AB231" s="130"/>
      <c r="AC231" s="130"/>
      <c r="AD231" s="130"/>
      <c r="AE231" s="178">
        <f t="shared" si="114"/>
        <v>0</v>
      </c>
    </row>
    <row r="232" spans="1:31" ht="21.5" customHeight="1" x14ac:dyDescent="0.35">
      <c r="A232" s="19"/>
      <c r="B232" s="167">
        <v>33</v>
      </c>
      <c r="C232" s="226"/>
      <c r="D232" s="54" t="s">
        <v>28</v>
      </c>
      <c r="E232" s="54" t="s">
        <v>45</v>
      </c>
      <c r="F232" s="368" t="s">
        <v>194</v>
      </c>
      <c r="G232" s="65"/>
      <c r="H232" s="315"/>
      <c r="I232" s="65"/>
      <c r="J232" s="98"/>
      <c r="K232" s="369"/>
      <c r="L232" s="57">
        <v>1381060</v>
      </c>
      <c r="M232" s="57"/>
      <c r="N232" s="57"/>
      <c r="O232" s="57"/>
      <c r="P232" s="57"/>
      <c r="Q232" s="59">
        <f t="shared" ref="Q232:Q234" si="149">IF(SUM(L232:P232)&gt;0,SUM(L232:P232),"")</f>
        <v>1381060</v>
      </c>
      <c r="R232" s="33">
        <f t="shared" ref="R232:R234" si="150">IF(SUM(Q232+K232)&gt;0,SUM(Q232+K232),"")</f>
        <v>1381060</v>
      </c>
      <c r="S232" s="154"/>
      <c r="T232" s="120"/>
      <c r="U232" s="35"/>
      <c r="V232" s="149"/>
      <c r="W232" s="149"/>
      <c r="X232" s="154"/>
      <c r="Y232" s="130"/>
      <c r="Z232" s="130"/>
      <c r="AA232" s="130"/>
      <c r="AB232" s="130"/>
      <c r="AC232" s="130"/>
      <c r="AD232" s="130"/>
      <c r="AE232" s="178">
        <f t="shared" ref="AE232:AE234" si="151">SUM(T232:AD232)</f>
        <v>0</v>
      </c>
    </row>
    <row r="233" spans="1:31" ht="21.5" customHeight="1" x14ac:dyDescent="0.35">
      <c r="A233" s="19"/>
      <c r="B233" s="167">
        <v>34</v>
      </c>
      <c r="C233" s="226"/>
      <c r="D233" s="54" t="s">
        <v>28</v>
      </c>
      <c r="E233" s="54" t="s">
        <v>45</v>
      </c>
      <c r="F233" s="368" t="s">
        <v>252</v>
      </c>
      <c r="G233" s="65"/>
      <c r="H233" s="315"/>
      <c r="I233" s="65"/>
      <c r="J233" s="98"/>
      <c r="K233" s="369"/>
      <c r="L233" s="57">
        <v>198600</v>
      </c>
      <c r="M233" s="57"/>
      <c r="N233" s="57"/>
      <c r="O233" s="57"/>
      <c r="P233" s="57"/>
      <c r="Q233" s="59">
        <f t="shared" si="149"/>
        <v>198600</v>
      </c>
      <c r="R233" s="33">
        <f t="shared" si="150"/>
        <v>198600</v>
      </c>
      <c r="S233" s="154"/>
      <c r="T233" s="120"/>
      <c r="U233" s="35"/>
      <c r="V233" s="149"/>
      <c r="W233" s="149"/>
      <c r="X233" s="154"/>
      <c r="Y233" s="130"/>
      <c r="Z233" s="130"/>
      <c r="AA233" s="130"/>
      <c r="AB233" s="130"/>
      <c r="AC233" s="130"/>
      <c r="AD233" s="130"/>
      <c r="AE233" s="178">
        <f t="shared" si="151"/>
        <v>0</v>
      </c>
    </row>
    <row r="234" spans="1:31" ht="21.5" customHeight="1" x14ac:dyDescent="0.35">
      <c r="A234" s="19"/>
      <c r="B234" s="167">
        <v>35</v>
      </c>
      <c r="C234" s="226"/>
      <c r="D234" s="54" t="s">
        <v>28</v>
      </c>
      <c r="E234" s="54" t="s">
        <v>45</v>
      </c>
      <c r="F234" s="368" t="s">
        <v>251</v>
      </c>
      <c r="G234" s="65"/>
      <c r="H234" s="315"/>
      <c r="I234" s="65"/>
      <c r="J234" s="98"/>
      <c r="K234" s="369"/>
      <c r="L234" s="57">
        <v>132400</v>
      </c>
      <c r="M234" s="57"/>
      <c r="N234" s="57"/>
      <c r="O234" s="57"/>
      <c r="P234" s="57"/>
      <c r="Q234" s="59">
        <f t="shared" si="149"/>
        <v>132400</v>
      </c>
      <c r="R234" s="33">
        <f t="shared" si="150"/>
        <v>132400</v>
      </c>
      <c r="S234" s="154"/>
      <c r="T234" s="120"/>
      <c r="U234" s="35"/>
      <c r="V234" s="149"/>
      <c r="W234" s="149"/>
      <c r="X234" s="154"/>
      <c r="Y234" s="130"/>
      <c r="Z234" s="130"/>
      <c r="AA234" s="130"/>
      <c r="AB234" s="130"/>
      <c r="AC234" s="130"/>
      <c r="AD234" s="130"/>
      <c r="AE234" s="178">
        <f t="shared" si="151"/>
        <v>0</v>
      </c>
    </row>
    <row r="235" spans="1:31" ht="21.5" customHeight="1" x14ac:dyDescent="0.35">
      <c r="A235" s="19"/>
      <c r="B235" s="167">
        <v>36</v>
      </c>
      <c r="C235" s="226"/>
      <c r="D235" s="54" t="s">
        <v>28</v>
      </c>
      <c r="E235" s="54" t="s">
        <v>45</v>
      </c>
      <c r="F235" s="368" t="s">
        <v>250</v>
      </c>
      <c r="G235" s="65"/>
      <c r="H235" s="315"/>
      <c r="I235" s="65"/>
      <c r="J235" s="98"/>
      <c r="K235" s="369"/>
      <c r="L235" s="57">
        <v>99825</v>
      </c>
      <c r="M235" s="57"/>
      <c r="N235" s="57"/>
      <c r="O235" s="57"/>
      <c r="P235" s="57"/>
      <c r="Q235" s="59">
        <f t="shared" ref="Q235:Q238" si="152">IF(SUM(L235:P235)&gt;0,SUM(L235:P235),"")</f>
        <v>99825</v>
      </c>
      <c r="R235" s="33">
        <f t="shared" ref="R235:R238" si="153">IF(SUM(Q235+K235)&gt;0,SUM(Q235+K235),"")</f>
        <v>99825</v>
      </c>
      <c r="S235" s="154"/>
      <c r="T235" s="120"/>
      <c r="U235" s="35"/>
      <c r="V235" s="149"/>
      <c r="W235" s="149"/>
      <c r="X235" s="154"/>
      <c r="Y235" s="130"/>
      <c r="Z235" s="130"/>
      <c r="AA235" s="130"/>
      <c r="AB235" s="130"/>
      <c r="AC235" s="130"/>
      <c r="AD235" s="130"/>
      <c r="AE235" s="178">
        <f t="shared" ref="AE235:AE238" si="154">SUM(T235:AD235)</f>
        <v>0</v>
      </c>
    </row>
    <row r="236" spans="1:31" ht="21.5" customHeight="1" x14ac:dyDescent="0.35">
      <c r="A236" s="19"/>
      <c r="B236" s="167">
        <v>37</v>
      </c>
      <c r="C236" s="226"/>
      <c r="D236" s="54" t="s">
        <v>28</v>
      </c>
      <c r="E236" s="54" t="s">
        <v>45</v>
      </c>
      <c r="F236" s="368" t="s">
        <v>249</v>
      </c>
      <c r="G236" s="65"/>
      <c r="H236" s="315"/>
      <c r="I236" s="65"/>
      <c r="J236" s="98"/>
      <c r="K236" s="369"/>
      <c r="L236" s="57">
        <v>175000</v>
      </c>
      <c r="M236" s="57"/>
      <c r="N236" s="57"/>
      <c r="O236" s="57"/>
      <c r="P236" s="57"/>
      <c r="Q236" s="59">
        <f t="shared" si="152"/>
        <v>175000</v>
      </c>
      <c r="R236" s="33">
        <f t="shared" si="153"/>
        <v>175000</v>
      </c>
      <c r="S236" s="154"/>
      <c r="T236" s="120"/>
      <c r="U236" s="35"/>
      <c r="V236" s="149"/>
      <c r="W236" s="149"/>
      <c r="X236" s="154"/>
      <c r="Y236" s="130"/>
      <c r="Z236" s="130"/>
      <c r="AA236" s="130"/>
      <c r="AB236" s="130"/>
      <c r="AC236" s="130"/>
      <c r="AD236" s="130"/>
      <c r="AE236" s="178">
        <f t="shared" si="154"/>
        <v>0</v>
      </c>
    </row>
    <row r="237" spans="1:31" ht="21.5" customHeight="1" x14ac:dyDescent="0.35">
      <c r="A237" s="19"/>
      <c r="B237" s="167">
        <v>38</v>
      </c>
      <c r="C237" s="226"/>
      <c r="D237" s="54" t="s">
        <v>28</v>
      </c>
      <c r="E237" s="54" t="s">
        <v>45</v>
      </c>
      <c r="F237" s="368" t="s">
        <v>248</v>
      </c>
      <c r="G237" s="65"/>
      <c r="H237" s="315"/>
      <c r="I237" s="65"/>
      <c r="J237" s="98"/>
      <c r="K237" s="369"/>
      <c r="L237" s="57">
        <v>350000</v>
      </c>
      <c r="M237" s="57"/>
      <c r="N237" s="57"/>
      <c r="O237" s="57"/>
      <c r="P237" s="57"/>
      <c r="Q237" s="59">
        <f t="shared" si="152"/>
        <v>350000</v>
      </c>
      <c r="R237" s="33">
        <f t="shared" si="153"/>
        <v>350000</v>
      </c>
      <c r="S237" s="154"/>
      <c r="T237" s="120"/>
      <c r="U237" s="35"/>
      <c r="V237" s="149"/>
      <c r="W237" s="149"/>
      <c r="X237" s="154"/>
      <c r="Y237" s="130"/>
      <c r="Z237" s="130"/>
      <c r="AA237" s="130"/>
      <c r="AB237" s="130"/>
      <c r="AC237" s="130"/>
      <c r="AD237" s="130"/>
      <c r="AE237" s="178">
        <f t="shared" si="154"/>
        <v>0</v>
      </c>
    </row>
    <row r="238" spans="1:31" ht="21.5" customHeight="1" x14ac:dyDescent="0.35">
      <c r="A238" s="19"/>
      <c r="B238" s="167">
        <v>39</v>
      </c>
      <c r="C238" s="226"/>
      <c r="D238" s="54" t="s">
        <v>28</v>
      </c>
      <c r="E238" s="54" t="s">
        <v>45</v>
      </c>
      <c r="F238" s="368" t="s">
        <v>247</v>
      </c>
      <c r="G238" s="65"/>
      <c r="H238" s="315"/>
      <c r="I238" s="65"/>
      <c r="J238" s="98"/>
      <c r="K238" s="369"/>
      <c r="L238" s="57">
        <v>243033</v>
      </c>
      <c r="M238" s="57"/>
      <c r="N238" s="57"/>
      <c r="O238" s="57"/>
      <c r="P238" s="57"/>
      <c r="Q238" s="59">
        <f t="shared" si="152"/>
        <v>243033</v>
      </c>
      <c r="R238" s="33">
        <f t="shared" si="153"/>
        <v>243033</v>
      </c>
      <c r="S238" s="154"/>
      <c r="T238" s="120"/>
      <c r="U238" s="35"/>
      <c r="V238" s="149"/>
      <c r="W238" s="149"/>
      <c r="X238" s="154"/>
      <c r="Y238" s="130"/>
      <c r="Z238" s="130"/>
      <c r="AA238" s="130"/>
      <c r="AB238" s="130"/>
      <c r="AC238" s="130"/>
      <c r="AD238" s="130"/>
      <c r="AE238" s="178">
        <f t="shared" si="154"/>
        <v>0</v>
      </c>
    </row>
    <row r="239" spans="1:31" ht="21.5" customHeight="1" x14ac:dyDescent="0.35">
      <c r="A239" s="19"/>
      <c r="B239" s="167">
        <v>40</v>
      </c>
      <c r="C239" s="226"/>
      <c r="D239" s="54" t="s">
        <v>28</v>
      </c>
      <c r="E239" s="54" t="s">
        <v>45</v>
      </c>
      <c r="F239" s="189" t="s">
        <v>246</v>
      </c>
      <c r="G239" s="65"/>
      <c r="H239" s="315"/>
      <c r="I239" s="65"/>
      <c r="J239" s="98"/>
      <c r="K239" s="332"/>
      <c r="L239" s="57">
        <v>1003123</v>
      </c>
      <c r="M239" s="57"/>
      <c r="N239" s="57"/>
      <c r="O239" s="57"/>
      <c r="P239" s="57"/>
      <c r="Q239" s="59">
        <f t="shared" si="147"/>
        <v>1003123</v>
      </c>
      <c r="R239" s="33">
        <f t="shared" si="148"/>
        <v>1003123</v>
      </c>
      <c r="S239" s="314"/>
      <c r="T239" s="314"/>
      <c r="U239" s="35"/>
      <c r="V239" s="149"/>
      <c r="W239" s="149"/>
      <c r="X239" s="314"/>
      <c r="Y239" s="314"/>
      <c r="Z239" s="314"/>
      <c r="AA239" s="314"/>
      <c r="AB239" s="314"/>
      <c r="AC239" s="314"/>
      <c r="AD239" s="314"/>
      <c r="AE239" s="178"/>
    </row>
    <row r="240" spans="1:31" ht="21.5" customHeight="1" x14ac:dyDescent="0.35">
      <c r="A240" s="19"/>
      <c r="B240" s="167">
        <v>41</v>
      </c>
      <c r="C240" s="226"/>
      <c r="D240" s="54" t="s">
        <v>28</v>
      </c>
      <c r="E240" s="54" t="s">
        <v>45</v>
      </c>
      <c r="F240" s="189" t="s">
        <v>245</v>
      </c>
      <c r="G240" s="65"/>
      <c r="H240" s="315"/>
      <c r="I240" s="65"/>
      <c r="J240" s="98"/>
      <c r="K240" s="332"/>
      <c r="L240" s="57">
        <v>122335</v>
      </c>
      <c r="M240" s="57"/>
      <c r="N240" s="57"/>
      <c r="O240" s="57"/>
      <c r="P240" s="57"/>
      <c r="Q240" s="59">
        <f t="shared" si="147"/>
        <v>122335</v>
      </c>
      <c r="R240" s="33">
        <f t="shared" si="148"/>
        <v>122335</v>
      </c>
      <c r="S240" s="314"/>
      <c r="T240" s="314"/>
      <c r="U240" s="35"/>
      <c r="V240" s="149"/>
      <c r="W240" s="149"/>
      <c r="X240" s="314"/>
      <c r="Y240" s="314"/>
      <c r="Z240" s="314"/>
      <c r="AA240" s="314"/>
      <c r="AB240" s="314"/>
      <c r="AC240" s="314"/>
      <c r="AD240" s="314"/>
      <c r="AE240" s="178"/>
    </row>
    <row r="241" spans="1:39" ht="21.5" customHeight="1" x14ac:dyDescent="0.35">
      <c r="A241" s="19"/>
      <c r="B241" s="167">
        <v>42</v>
      </c>
      <c r="C241" s="226"/>
      <c r="D241" s="54" t="s">
        <v>28</v>
      </c>
      <c r="E241" s="54" t="s">
        <v>45</v>
      </c>
      <c r="F241" s="189" t="s">
        <v>244</v>
      </c>
      <c r="G241" s="65"/>
      <c r="H241" s="315"/>
      <c r="I241" s="65"/>
      <c r="J241" s="98"/>
      <c r="K241" s="332"/>
      <c r="L241" s="57">
        <v>75000</v>
      </c>
      <c r="M241" s="57"/>
      <c r="N241" s="57"/>
      <c r="O241" s="57"/>
      <c r="P241" s="57"/>
      <c r="Q241" s="59">
        <f t="shared" si="147"/>
        <v>75000</v>
      </c>
      <c r="R241" s="33">
        <f t="shared" si="148"/>
        <v>75000</v>
      </c>
      <c r="S241" s="314"/>
      <c r="T241" s="314"/>
      <c r="U241" s="35"/>
      <c r="V241" s="149"/>
      <c r="W241" s="149"/>
      <c r="X241" s="314"/>
      <c r="Y241" s="314"/>
      <c r="Z241" s="314"/>
      <c r="AA241" s="314"/>
      <c r="AB241" s="314"/>
      <c r="AC241" s="314"/>
      <c r="AD241" s="314"/>
      <c r="AE241" s="178"/>
    </row>
    <row r="242" spans="1:39" ht="21.5" customHeight="1" x14ac:dyDescent="0.35">
      <c r="A242" s="19"/>
      <c r="B242" s="167">
        <v>43</v>
      </c>
      <c r="C242" s="226"/>
      <c r="D242" s="54" t="s">
        <v>28</v>
      </c>
      <c r="E242" s="54" t="s">
        <v>45</v>
      </c>
      <c r="F242" s="189" t="s">
        <v>243</v>
      </c>
      <c r="G242" s="65"/>
      <c r="H242" s="315"/>
      <c r="I242" s="65"/>
      <c r="J242" s="98"/>
      <c r="K242" s="332"/>
      <c r="L242" s="57">
        <v>68383</v>
      </c>
      <c r="M242" s="57"/>
      <c r="N242" s="57"/>
      <c r="O242" s="57"/>
      <c r="P242" s="57"/>
      <c r="Q242" s="59">
        <f t="shared" ref="Q242:Q243" si="155">IF(SUM(L242:P242)&gt;0,SUM(L242:P242),"")</f>
        <v>68383</v>
      </c>
      <c r="R242" s="33">
        <f t="shared" ref="R242:R243" si="156">IF(SUM(Q242+K242)&gt;0,SUM(Q242+K242),"")</f>
        <v>68383</v>
      </c>
      <c r="S242" s="314"/>
      <c r="T242" s="314"/>
      <c r="U242" s="35"/>
      <c r="V242" s="149"/>
      <c r="W242" s="149"/>
      <c r="X242" s="314"/>
      <c r="Y242" s="314"/>
      <c r="Z242" s="314"/>
      <c r="AA242" s="314"/>
      <c r="AB242" s="314"/>
      <c r="AC242" s="314"/>
      <c r="AD242" s="314"/>
      <c r="AE242" s="178"/>
    </row>
    <row r="243" spans="1:39" ht="21.5" customHeight="1" x14ac:dyDescent="0.35">
      <c r="A243" s="19"/>
      <c r="B243" s="167">
        <v>44</v>
      </c>
      <c r="C243" s="226"/>
      <c r="D243" s="54" t="s">
        <v>28</v>
      </c>
      <c r="E243" s="54" t="s">
        <v>45</v>
      </c>
      <c r="F243" s="189" t="s">
        <v>242</v>
      </c>
      <c r="G243" s="65"/>
      <c r="H243" s="315"/>
      <c r="I243" s="65"/>
      <c r="J243" s="98"/>
      <c r="K243" s="34"/>
      <c r="L243" s="57">
        <v>935746</v>
      </c>
      <c r="M243" s="57"/>
      <c r="N243" s="57"/>
      <c r="O243" s="57"/>
      <c r="P243" s="57"/>
      <c r="Q243" s="59">
        <f t="shared" si="155"/>
        <v>935746</v>
      </c>
      <c r="R243" s="33">
        <f t="shared" si="156"/>
        <v>935746</v>
      </c>
      <c r="S243" s="314"/>
      <c r="T243" s="314"/>
      <c r="U243" s="35"/>
      <c r="V243" s="149"/>
      <c r="W243" s="149"/>
      <c r="X243" s="314"/>
      <c r="Y243" s="314"/>
      <c r="Z243" s="314"/>
      <c r="AA243" s="314"/>
      <c r="AB243" s="314"/>
      <c r="AC243" s="314"/>
      <c r="AD243" s="314"/>
      <c r="AE243" s="178"/>
    </row>
    <row r="244" spans="1:39" s="136" customFormat="1" ht="21.9" customHeight="1" x14ac:dyDescent="0.35">
      <c r="A244" s="27"/>
      <c r="B244" s="167">
        <v>45</v>
      </c>
      <c r="C244" s="190"/>
      <c r="D244" s="44" t="s">
        <v>28</v>
      </c>
      <c r="E244" s="44" t="s">
        <v>44</v>
      </c>
      <c r="F244" s="55" t="s">
        <v>254</v>
      </c>
      <c r="G244" s="30"/>
      <c r="H244" s="30"/>
      <c r="I244" s="30"/>
      <c r="J244" s="113"/>
      <c r="K244" s="140"/>
      <c r="L244" s="139">
        <v>255788</v>
      </c>
      <c r="M244" s="57">
        <v>5412780</v>
      </c>
      <c r="N244" s="57">
        <v>5412780</v>
      </c>
      <c r="O244" s="57"/>
      <c r="P244" s="57"/>
      <c r="Q244" s="57">
        <f>IF(SUM(L244:P244)&gt;0,SUM(L244:P244),"")</f>
        <v>11081348</v>
      </c>
      <c r="R244" s="49">
        <f>IF(SUM(Q244+K244)&gt;0,SUM(Q244+K244),"")</f>
        <v>11081348</v>
      </c>
      <c r="S244" s="34"/>
      <c r="T244" s="135"/>
      <c r="U244" s="135"/>
      <c r="V244" s="135"/>
      <c r="W244" s="135"/>
      <c r="X244" s="135"/>
      <c r="Y244" s="135"/>
      <c r="Z244" s="135"/>
      <c r="AA244" s="135"/>
      <c r="AB244" s="135"/>
      <c r="AC244" s="135"/>
      <c r="AD244" s="135"/>
      <c r="AE244" s="178">
        <f t="shared" ref="AE244" si="157">SUM(T244:AD244)</f>
        <v>0</v>
      </c>
      <c r="AF244" s="330"/>
      <c r="AG244" s="331"/>
      <c r="AH244" s="331"/>
      <c r="AI244" s="331"/>
      <c r="AJ244" s="331"/>
      <c r="AK244" s="331"/>
      <c r="AL244" s="331"/>
      <c r="AM244" s="331"/>
    </row>
    <row r="245" spans="1:39" ht="21.75" customHeight="1" x14ac:dyDescent="0.35">
      <c r="A245" s="19"/>
      <c r="B245" s="167">
        <v>46</v>
      </c>
      <c r="C245" s="226"/>
      <c r="D245" s="44" t="s">
        <v>28</v>
      </c>
      <c r="E245" s="195" t="s">
        <v>45</v>
      </c>
      <c r="F245" s="47" t="s">
        <v>123</v>
      </c>
      <c r="G245" s="30"/>
      <c r="H245" s="30"/>
      <c r="I245" s="30"/>
      <c r="J245" s="113"/>
      <c r="K245" s="140"/>
      <c r="L245" s="314">
        <v>290800</v>
      </c>
      <c r="M245" s="57">
        <v>3008000</v>
      </c>
      <c r="N245" s="34">
        <v>490800</v>
      </c>
      <c r="O245" s="98"/>
      <c r="P245" s="98"/>
      <c r="Q245" s="32">
        <f t="shared" si="110"/>
        <v>3789600</v>
      </c>
      <c r="R245" s="33">
        <f t="shared" si="111"/>
        <v>3789600</v>
      </c>
      <c r="S245" s="154"/>
      <c r="T245" s="120"/>
      <c r="U245" s="35"/>
      <c r="V245" s="149"/>
      <c r="W245" s="149"/>
      <c r="X245" s="154"/>
      <c r="Y245" s="130"/>
      <c r="Z245" s="130"/>
      <c r="AA245" s="130"/>
      <c r="AB245" s="130"/>
      <c r="AC245" s="130"/>
      <c r="AD245" s="130"/>
      <c r="AE245" s="178">
        <f t="shared" si="114"/>
        <v>0</v>
      </c>
    </row>
    <row r="246" spans="1:39" ht="21.75" customHeight="1" x14ac:dyDescent="0.35">
      <c r="A246" s="19"/>
      <c r="B246" s="167">
        <v>47</v>
      </c>
      <c r="C246" s="226"/>
      <c r="D246" s="373" t="s">
        <v>28</v>
      </c>
      <c r="E246" s="203" t="s">
        <v>45</v>
      </c>
      <c r="F246" s="109" t="s">
        <v>137</v>
      </c>
      <c r="G246" s="207"/>
      <c r="H246" s="30"/>
      <c r="I246" s="30"/>
      <c r="J246" s="113"/>
      <c r="K246" s="140"/>
      <c r="L246" s="198">
        <v>1350000</v>
      </c>
      <c r="M246" s="57">
        <v>2222088</v>
      </c>
      <c r="N246" s="57"/>
      <c r="O246" s="57"/>
      <c r="P246" s="57"/>
      <c r="Q246" s="31">
        <f t="shared" ref="Q246" si="158">IF(SUM(L246:P246)&gt;0,SUM(L246:P246),"")</f>
        <v>3572088</v>
      </c>
      <c r="R246" s="33">
        <f t="shared" ref="R246" si="159">IF(SUM(Q246+K246)&gt;0,SUM(Q246+K246),"")</f>
        <v>3572088</v>
      </c>
      <c r="S246" s="154"/>
      <c r="T246" s="120"/>
      <c r="U246" s="35"/>
      <c r="V246" s="149"/>
      <c r="W246" s="149"/>
      <c r="X246" s="154"/>
      <c r="Y246" s="130"/>
      <c r="Z246" s="130"/>
      <c r="AA246" s="130"/>
      <c r="AB246" s="130"/>
      <c r="AC246" s="130"/>
      <c r="AD246" s="130"/>
      <c r="AE246" s="178">
        <f t="shared" si="114"/>
        <v>0</v>
      </c>
    </row>
    <row r="247" spans="1:39" ht="21.75" customHeight="1" x14ac:dyDescent="0.35">
      <c r="A247" s="19"/>
      <c r="B247" s="167">
        <v>48</v>
      </c>
      <c r="C247" s="308"/>
      <c r="D247" s="203" t="s">
        <v>28</v>
      </c>
      <c r="E247" s="203" t="s">
        <v>45</v>
      </c>
      <c r="F247" s="109" t="s">
        <v>182</v>
      </c>
      <c r="G247" s="207"/>
      <c r="H247" s="30"/>
      <c r="I247" s="30"/>
      <c r="J247" s="113"/>
      <c r="K247" s="140"/>
      <c r="L247" s="35">
        <v>1315369</v>
      </c>
      <c r="M247" s="57">
        <v>15504059</v>
      </c>
      <c r="N247" s="57"/>
      <c r="O247" s="57"/>
      <c r="P247" s="57"/>
      <c r="Q247" s="31">
        <f t="shared" ref="Q247" si="160">IF(SUM(L247:P247)&gt;0,SUM(L247:P247),"")</f>
        <v>16819428</v>
      </c>
      <c r="R247" s="33">
        <f t="shared" ref="R247" si="161">IF(SUM(Q247+K247)&gt;0,SUM(Q247+K247),"")</f>
        <v>16819428</v>
      </c>
      <c r="S247" s="154"/>
      <c r="T247" s="120"/>
      <c r="U247" s="35"/>
      <c r="V247" s="149"/>
      <c r="W247" s="149"/>
      <c r="X247" s="154"/>
      <c r="Y247" s="130"/>
      <c r="Z247" s="130"/>
      <c r="AA247" s="130"/>
      <c r="AB247" s="130"/>
      <c r="AC247" s="130"/>
      <c r="AD247" s="130"/>
      <c r="AE247" s="178">
        <f t="shared" si="114"/>
        <v>0</v>
      </c>
    </row>
    <row r="248" spans="1:39" ht="21.75" customHeight="1" x14ac:dyDescent="0.35">
      <c r="A248" s="19"/>
      <c r="B248" s="167">
        <v>49</v>
      </c>
      <c r="C248" s="280"/>
      <c r="D248" s="62" t="s">
        <v>28</v>
      </c>
      <c r="E248" s="62" t="s">
        <v>44</v>
      </c>
      <c r="F248" s="137" t="s">
        <v>256</v>
      </c>
      <c r="G248" s="32"/>
      <c r="H248" s="43"/>
      <c r="I248" s="32"/>
      <c r="J248" s="32"/>
      <c r="K248" s="63"/>
      <c r="L248" s="63">
        <v>1200000</v>
      </c>
      <c r="M248" s="63">
        <v>6600000</v>
      </c>
      <c r="N248" s="63">
        <v>6600000</v>
      </c>
      <c r="O248" s="82"/>
      <c r="P248" s="82"/>
      <c r="Q248" s="63">
        <f t="shared" si="110"/>
        <v>14400000</v>
      </c>
      <c r="R248" s="79">
        <f t="shared" si="111"/>
        <v>14400000</v>
      </c>
      <c r="S248" s="154"/>
      <c r="T248" s="120"/>
      <c r="U248" s="35"/>
      <c r="V248" s="149"/>
      <c r="W248" s="149"/>
      <c r="X248" s="154"/>
      <c r="Y248" s="130"/>
      <c r="Z248" s="130"/>
      <c r="AA248" s="130"/>
      <c r="AB248" s="130"/>
      <c r="AC248" s="130"/>
      <c r="AD248" s="130"/>
      <c r="AE248" s="178">
        <f t="shared" si="114"/>
        <v>0</v>
      </c>
    </row>
    <row r="249" spans="1:39" ht="21.75" customHeight="1" x14ac:dyDescent="0.35">
      <c r="A249" s="19"/>
      <c r="B249" s="167">
        <v>50</v>
      </c>
      <c r="C249" s="167"/>
      <c r="D249" s="62" t="s">
        <v>28</v>
      </c>
      <c r="E249" s="62" t="s">
        <v>45</v>
      </c>
      <c r="F249" s="137" t="s">
        <v>222</v>
      </c>
      <c r="G249" s="63"/>
      <c r="H249" s="69"/>
      <c r="I249" s="63"/>
      <c r="J249" s="63"/>
      <c r="K249" s="63"/>
      <c r="L249" s="63">
        <v>325152</v>
      </c>
      <c r="M249" s="63">
        <v>3576667</v>
      </c>
      <c r="N249" s="63"/>
      <c r="O249" s="45"/>
      <c r="P249" s="45"/>
      <c r="Q249" s="32">
        <f t="shared" ref="Q249:Q251" si="162">IF(SUM(L249:P249)&gt;0,SUM(L249:P249),"")</f>
        <v>3901819</v>
      </c>
      <c r="R249" s="33">
        <f t="shared" ref="R249:R251" si="163">IF(SUM(Q249+K249)&gt;0,SUM(Q249+K249),"")</f>
        <v>3901819</v>
      </c>
      <c r="S249" s="154"/>
      <c r="T249" s="120"/>
      <c r="U249" s="35"/>
      <c r="V249" s="149"/>
      <c r="W249" s="149"/>
      <c r="X249" s="154"/>
      <c r="Y249" s="130"/>
      <c r="Z249" s="130"/>
      <c r="AA249" s="130"/>
      <c r="AB249" s="130"/>
      <c r="AC249" s="130"/>
      <c r="AD249" s="130"/>
      <c r="AE249" s="178">
        <f t="shared" si="114"/>
        <v>0</v>
      </c>
    </row>
    <row r="250" spans="1:39" ht="21.75" customHeight="1" x14ac:dyDescent="0.35">
      <c r="A250" s="19"/>
      <c r="B250" s="167">
        <v>51</v>
      </c>
      <c r="C250" s="167"/>
      <c r="D250" s="62" t="s">
        <v>28</v>
      </c>
      <c r="E250" s="62" t="s">
        <v>44</v>
      </c>
      <c r="F250" s="137" t="s">
        <v>258</v>
      </c>
      <c r="G250" s="63"/>
      <c r="H250" s="69"/>
      <c r="I250" s="63"/>
      <c r="J250" s="63"/>
      <c r="K250" s="63"/>
      <c r="L250" s="63">
        <v>1825810</v>
      </c>
      <c r="M250" s="63">
        <v>10289455</v>
      </c>
      <c r="N250" s="63">
        <v>10289455</v>
      </c>
      <c r="O250" s="45"/>
      <c r="P250" s="45"/>
      <c r="Q250" s="32">
        <f t="shared" si="162"/>
        <v>22404720</v>
      </c>
      <c r="R250" s="33">
        <f t="shared" si="163"/>
        <v>22404720</v>
      </c>
      <c r="S250" s="154"/>
      <c r="T250" s="120"/>
      <c r="U250" s="35"/>
      <c r="V250" s="149"/>
      <c r="W250" s="149"/>
      <c r="X250" s="154"/>
      <c r="Y250" s="130"/>
      <c r="Z250" s="130"/>
      <c r="AA250" s="130"/>
      <c r="AB250" s="130"/>
      <c r="AC250" s="130"/>
      <c r="AD250" s="130"/>
      <c r="AE250" s="178">
        <f t="shared" si="114"/>
        <v>0</v>
      </c>
    </row>
    <row r="251" spans="1:39" ht="21.75" customHeight="1" x14ac:dyDescent="0.35">
      <c r="A251" s="19"/>
      <c r="B251" s="167">
        <v>52</v>
      </c>
      <c r="C251" s="167"/>
      <c r="D251" s="62" t="s">
        <v>28</v>
      </c>
      <c r="E251" s="62" t="s">
        <v>44</v>
      </c>
      <c r="F251" s="137" t="s">
        <v>253</v>
      </c>
      <c r="G251" s="63"/>
      <c r="H251" s="69"/>
      <c r="I251" s="63"/>
      <c r="J251" s="63"/>
      <c r="K251" s="65"/>
      <c r="L251" s="65">
        <v>1614620</v>
      </c>
      <c r="M251" s="63">
        <v>9155410</v>
      </c>
      <c r="N251" s="65">
        <v>9155410</v>
      </c>
      <c r="O251" s="45"/>
      <c r="P251" s="45"/>
      <c r="Q251" s="32">
        <f t="shared" si="162"/>
        <v>19925440</v>
      </c>
      <c r="R251" s="33">
        <f t="shared" si="163"/>
        <v>19925440</v>
      </c>
      <c r="S251" s="154"/>
      <c r="T251" s="120"/>
      <c r="U251" s="35"/>
      <c r="V251" s="149"/>
      <c r="W251" s="149"/>
      <c r="X251" s="154"/>
      <c r="Y251" s="130"/>
      <c r="Z251" s="130"/>
      <c r="AA251" s="130"/>
      <c r="AB251" s="130"/>
      <c r="AC251" s="130"/>
      <c r="AD251" s="130"/>
      <c r="AE251" s="178">
        <f t="shared" si="114"/>
        <v>0</v>
      </c>
    </row>
    <row r="252" spans="1:39" ht="21.75" customHeight="1" x14ac:dyDescent="0.35">
      <c r="A252" s="19"/>
      <c r="B252" s="167">
        <v>53</v>
      </c>
      <c r="C252" s="167"/>
      <c r="D252" s="256" t="s">
        <v>28</v>
      </c>
      <c r="E252" s="249" t="s">
        <v>44</v>
      </c>
      <c r="F252" s="55" t="s">
        <v>98</v>
      </c>
      <c r="G252" s="31"/>
      <c r="H252" s="80"/>
      <c r="I252" s="34"/>
      <c r="J252" s="34"/>
      <c r="K252" s="303">
        <v>72000</v>
      </c>
      <c r="L252" s="57">
        <v>3428300</v>
      </c>
      <c r="M252" s="118">
        <v>15427780</v>
      </c>
      <c r="N252" s="57">
        <v>10289455</v>
      </c>
      <c r="O252" s="111"/>
      <c r="P252" s="45"/>
      <c r="Q252" s="32">
        <f t="shared" ref="Q252" si="164">IF(SUM(L252:P252)&gt;0,SUM(L252:P252),"")</f>
        <v>29145535</v>
      </c>
      <c r="R252" s="33">
        <f t="shared" ref="R252" si="165">IF(SUM(Q252+K252)&gt;0,SUM(Q252+K252),"")</f>
        <v>29217535</v>
      </c>
      <c r="S252" s="154"/>
      <c r="T252" s="120"/>
      <c r="U252" s="35"/>
      <c r="V252" s="149"/>
      <c r="W252" s="149"/>
      <c r="X252" s="154"/>
      <c r="Y252" s="130"/>
      <c r="Z252" s="130"/>
      <c r="AA252" s="130"/>
      <c r="AB252" s="130"/>
      <c r="AC252" s="130"/>
      <c r="AD252" s="130"/>
      <c r="AE252" s="178">
        <f t="shared" si="114"/>
        <v>0</v>
      </c>
    </row>
    <row r="253" spans="1:39" ht="21.75" customHeight="1" x14ac:dyDescent="0.35">
      <c r="A253" s="19"/>
      <c r="B253" s="167">
        <v>54</v>
      </c>
      <c r="C253" s="167"/>
      <c r="D253" s="62" t="s">
        <v>28</v>
      </c>
      <c r="E253" s="62" t="s">
        <v>85</v>
      </c>
      <c r="F253" s="137" t="s">
        <v>221</v>
      </c>
      <c r="G253" s="63"/>
      <c r="H253" s="69"/>
      <c r="I253" s="63"/>
      <c r="J253" s="63"/>
      <c r="K253" s="82"/>
      <c r="L253" s="57">
        <v>372617</v>
      </c>
      <c r="M253" s="118">
        <v>2099395</v>
      </c>
      <c r="N253" s="57">
        <v>2099395</v>
      </c>
      <c r="O253" s="111">
        <v>200000</v>
      </c>
      <c r="P253" s="45"/>
      <c r="Q253" s="32">
        <f t="shared" si="110"/>
        <v>4771407</v>
      </c>
      <c r="R253" s="33">
        <f t="shared" si="111"/>
        <v>4771407</v>
      </c>
      <c r="S253" s="154"/>
      <c r="T253" s="120"/>
      <c r="U253" s="35"/>
      <c r="V253" s="149"/>
      <c r="W253" s="149"/>
      <c r="X253" s="154"/>
      <c r="Y253" s="130"/>
      <c r="Z253" s="130"/>
      <c r="AA253" s="130"/>
      <c r="AB253" s="130"/>
      <c r="AC253" s="130"/>
      <c r="AD253" s="130"/>
      <c r="AE253" s="178">
        <f t="shared" si="112"/>
        <v>0</v>
      </c>
    </row>
    <row r="254" spans="1:39" ht="21.75" customHeight="1" x14ac:dyDescent="0.35">
      <c r="B254" s="167">
        <v>55</v>
      </c>
      <c r="C254" s="167"/>
      <c r="D254" s="62" t="s">
        <v>28</v>
      </c>
      <c r="E254" s="62" t="s">
        <v>85</v>
      </c>
      <c r="F254" s="137" t="s">
        <v>180</v>
      </c>
      <c r="G254" s="63"/>
      <c r="H254" s="69"/>
      <c r="I254" s="63"/>
      <c r="J254" s="63"/>
      <c r="K254" s="63"/>
      <c r="L254" s="63">
        <v>546013</v>
      </c>
      <c r="M254" s="63">
        <v>99638</v>
      </c>
      <c r="N254" s="63"/>
      <c r="O254" s="82"/>
      <c r="P254" s="57"/>
      <c r="Q254" s="31">
        <f t="shared" ref="Q254" si="166">IF(SUM(L254:P254)&gt;0,SUM(L254:P254),"")</f>
        <v>645651</v>
      </c>
      <c r="R254" s="33">
        <f t="shared" ref="R254" si="167">IF(SUM(Q254+K254)&gt;0,SUM(Q254+K254),"")</f>
        <v>645651</v>
      </c>
      <c r="S254" s="35"/>
      <c r="T254" s="35"/>
      <c r="U254" s="35"/>
      <c r="V254" s="149"/>
      <c r="W254" s="149"/>
      <c r="X254" s="35"/>
      <c r="Y254" s="35"/>
      <c r="Z254" s="35"/>
      <c r="AA254" s="35"/>
      <c r="AB254" s="35"/>
      <c r="AC254" s="35"/>
      <c r="AD254" s="35"/>
      <c r="AE254" s="178">
        <f t="shared" ref="AE254" si="168">SUM(T254:AD254)</f>
        <v>0</v>
      </c>
    </row>
    <row r="255" spans="1:39" s="136" customFormat="1" ht="21.9" customHeight="1" x14ac:dyDescent="0.3">
      <c r="A255" s="27"/>
      <c r="B255" s="167">
        <v>56</v>
      </c>
      <c r="C255" s="171"/>
      <c r="D255" s="44" t="s">
        <v>28</v>
      </c>
      <c r="E255" s="44" t="s">
        <v>65</v>
      </c>
      <c r="F255" s="55" t="s">
        <v>328</v>
      </c>
      <c r="G255" s="42"/>
      <c r="H255" s="42"/>
      <c r="I255" s="42"/>
      <c r="J255" s="127"/>
      <c r="K255" s="143"/>
      <c r="L255" s="49">
        <v>802217</v>
      </c>
      <c r="M255" s="57">
        <v>4412193</v>
      </c>
      <c r="N255" s="57">
        <v>4412194</v>
      </c>
      <c r="O255" s="57">
        <v>350000</v>
      </c>
      <c r="P255" s="57"/>
      <c r="Q255" s="57">
        <f t="shared" ref="Q255" si="169">IF(SUM(L255:P255)&gt;0,SUM(L255:P255),"")</f>
        <v>9976604</v>
      </c>
      <c r="R255" s="49">
        <f t="shared" ref="R255" si="170">IF(SUM(Q255+K255)&gt;0,SUM(Q255+K255),"")</f>
        <v>9976604</v>
      </c>
      <c r="S255" s="34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78">
        <f t="shared" ref="AE255:AE295" si="171">SUM(T255:AD255)</f>
        <v>0</v>
      </c>
      <c r="AF255" s="309"/>
      <c r="AG255" s="310"/>
      <c r="AH255" s="310"/>
      <c r="AI255" s="310"/>
      <c r="AJ255" s="310"/>
      <c r="AK255" s="310"/>
      <c r="AL255" s="310"/>
      <c r="AM255" s="310"/>
    </row>
    <row r="256" spans="1:39" ht="21.75" customHeight="1" x14ac:dyDescent="0.35">
      <c r="B256" s="167">
        <v>57</v>
      </c>
      <c r="C256" s="167"/>
      <c r="D256" s="62" t="s">
        <v>28</v>
      </c>
      <c r="E256" s="62" t="s">
        <v>29</v>
      </c>
      <c r="F256" s="137" t="s">
        <v>129</v>
      </c>
      <c r="G256" s="63"/>
      <c r="H256" s="69"/>
      <c r="I256" s="63"/>
      <c r="J256" s="63"/>
      <c r="K256" s="63"/>
      <c r="L256" s="63">
        <v>2500000</v>
      </c>
      <c r="M256" s="63"/>
      <c r="N256" s="63"/>
      <c r="O256" s="82"/>
      <c r="P256" s="82"/>
      <c r="Q256" s="63">
        <f>IF(SUM(L256:P256)&gt;0,SUM(L256:P256),"")</f>
        <v>2500000</v>
      </c>
      <c r="R256" s="33">
        <f>IF(SUM(Q256+K256)&gt;0,SUM(Q256+K256),"")</f>
        <v>2500000</v>
      </c>
      <c r="S256" s="155"/>
      <c r="T256" s="157"/>
      <c r="U256" s="35"/>
      <c r="V256" s="158"/>
      <c r="W256" s="158"/>
      <c r="X256" s="155"/>
      <c r="Y256" s="156"/>
      <c r="Z256" s="156"/>
      <c r="AA256" s="156"/>
      <c r="AB256" s="156"/>
      <c r="AC256" s="156"/>
      <c r="AD256" s="156"/>
      <c r="AE256" s="178">
        <f t="shared" si="171"/>
        <v>0</v>
      </c>
    </row>
    <row r="257" spans="1:39" ht="21.75" customHeight="1" x14ac:dyDescent="0.35">
      <c r="B257" s="167">
        <v>58</v>
      </c>
      <c r="C257" s="167"/>
      <c r="D257" s="62" t="s">
        <v>28</v>
      </c>
      <c r="E257" s="62" t="s">
        <v>29</v>
      </c>
      <c r="F257" s="137" t="s">
        <v>260</v>
      </c>
      <c r="G257" s="63"/>
      <c r="H257" s="69"/>
      <c r="I257" s="63"/>
      <c r="J257" s="63"/>
      <c r="K257" s="63"/>
      <c r="L257" s="63">
        <v>480887</v>
      </c>
      <c r="M257" s="63">
        <v>4808870</v>
      </c>
      <c r="N257" s="63"/>
      <c r="O257" s="82"/>
      <c r="P257" s="82"/>
      <c r="Q257" s="63">
        <f t="shared" ref="Q257:Q258" si="172">IF(SUM(L257:P257)&gt;0,SUM(L257:P257),"")</f>
        <v>5289757</v>
      </c>
      <c r="R257" s="33">
        <f t="shared" ref="R257:R258" si="173">IF(SUM(Q257+K257)&gt;0,SUM(Q257+K257),"")</f>
        <v>5289757</v>
      </c>
      <c r="S257" s="155"/>
      <c r="T257" s="157"/>
      <c r="U257" s="35"/>
      <c r="V257" s="158"/>
      <c r="W257" s="158"/>
      <c r="X257" s="155"/>
      <c r="Y257" s="156"/>
      <c r="Z257" s="156"/>
      <c r="AA257" s="156"/>
      <c r="AB257" s="156"/>
      <c r="AC257" s="156"/>
      <c r="AD257" s="156"/>
      <c r="AE257" s="178">
        <f t="shared" ref="AE257:AE258" si="174">SUM(T257:AD257)</f>
        <v>0</v>
      </c>
    </row>
    <row r="258" spans="1:39" ht="21.75" customHeight="1" x14ac:dyDescent="0.35">
      <c r="B258" s="167">
        <v>59</v>
      </c>
      <c r="C258" s="167"/>
      <c r="D258" s="62" t="s">
        <v>28</v>
      </c>
      <c r="E258" s="62" t="s">
        <v>29</v>
      </c>
      <c r="F258" s="137" t="s">
        <v>288</v>
      </c>
      <c r="G258" s="63"/>
      <c r="H258" s="69"/>
      <c r="I258" s="63"/>
      <c r="J258" s="63"/>
      <c r="K258" s="63"/>
      <c r="L258" s="63">
        <v>1752000</v>
      </c>
      <c r="M258" s="63"/>
      <c r="N258" s="63"/>
      <c r="O258" s="82"/>
      <c r="P258" s="82"/>
      <c r="Q258" s="63">
        <f t="shared" si="172"/>
        <v>1752000</v>
      </c>
      <c r="R258" s="33">
        <f t="shared" si="173"/>
        <v>1752000</v>
      </c>
      <c r="S258" s="155"/>
      <c r="T258" s="157"/>
      <c r="U258" s="35"/>
      <c r="V258" s="158"/>
      <c r="W258" s="158"/>
      <c r="X258" s="155"/>
      <c r="Y258" s="156"/>
      <c r="Z258" s="156"/>
      <c r="AA258" s="156"/>
      <c r="AB258" s="156"/>
      <c r="AC258" s="156"/>
      <c r="AD258" s="156"/>
      <c r="AE258" s="178">
        <f t="shared" si="174"/>
        <v>0</v>
      </c>
    </row>
    <row r="259" spans="1:39" s="136" customFormat="1" ht="21.9" customHeight="1" x14ac:dyDescent="0.3">
      <c r="A259" s="27"/>
      <c r="B259" s="167">
        <v>60</v>
      </c>
      <c r="C259" s="171"/>
      <c r="D259" s="234" t="s">
        <v>28</v>
      </c>
      <c r="E259" s="234" t="s">
        <v>46</v>
      </c>
      <c r="F259" s="137" t="s">
        <v>147</v>
      </c>
      <c r="G259" s="63"/>
      <c r="H259" s="69"/>
      <c r="I259" s="63"/>
      <c r="J259" s="82"/>
      <c r="K259" s="57"/>
      <c r="L259" s="201">
        <v>200000</v>
      </c>
      <c r="M259" s="49">
        <v>2000000</v>
      </c>
      <c r="N259" s="61">
        <v>200000</v>
      </c>
      <c r="O259" s="57"/>
      <c r="P259" s="57"/>
      <c r="Q259" s="57">
        <f>IF(SUM(L259:P259)&gt;0,SUM(L259:P259),"")</f>
        <v>2400000</v>
      </c>
      <c r="R259" s="49">
        <f>IF(SUM(Q259+K259)&gt;0,SUM(Q259+K259),"")</f>
        <v>2400000</v>
      </c>
      <c r="S259" s="34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78">
        <f t="shared" si="171"/>
        <v>0</v>
      </c>
      <c r="AF259" s="309"/>
      <c r="AG259" s="310"/>
      <c r="AH259" s="310"/>
      <c r="AI259" s="310"/>
      <c r="AJ259" s="310"/>
      <c r="AK259" s="310"/>
      <c r="AL259" s="310"/>
      <c r="AM259" s="310"/>
    </row>
    <row r="260" spans="1:39" ht="21.75" customHeight="1" x14ac:dyDescent="0.35">
      <c r="B260" s="167">
        <v>61</v>
      </c>
      <c r="C260" s="167"/>
      <c r="D260" s="28" t="s">
        <v>28</v>
      </c>
      <c r="E260" s="28" t="s">
        <v>46</v>
      </c>
      <c r="F260" s="38" t="s">
        <v>128</v>
      </c>
      <c r="G260" s="30"/>
      <c r="H260" s="30"/>
      <c r="I260" s="30"/>
      <c r="J260" s="113"/>
      <c r="K260" s="140"/>
      <c r="L260" s="35">
        <v>287000</v>
      </c>
      <c r="M260" s="57">
        <v>4678805</v>
      </c>
      <c r="N260" s="57">
        <v>134195</v>
      </c>
      <c r="O260" s="57"/>
      <c r="P260" s="82"/>
      <c r="Q260" s="57">
        <f>IF(SUM(L260:P260)&gt;0,SUM(L260:P260),"")</f>
        <v>5100000</v>
      </c>
      <c r="R260" s="49">
        <f>IF(SUM(Q260+K260)&gt;0,SUM(Q260+K260),"")</f>
        <v>5100000</v>
      </c>
      <c r="S260" s="155"/>
      <c r="T260" s="157"/>
      <c r="U260" s="35"/>
      <c r="V260" s="158"/>
      <c r="W260" s="158"/>
      <c r="X260" s="155"/>
      <c r="Y260" s="156"/>
      <c r="Z260" s="156"/>
      <c r="AA260" s="156"/>
      <c r="AB260" s="156"/>
      <c r="AC260" s="156"/>
      <c r="AD260" s="156"/>
      <c r="AE260" s="178">
        <f t="shared" si="171"/>
        <v>0</v>
      </c>
    </row>
    <row r="261" spans="1:39" ht="21.75" customHeight="1" x14ac:dyDescent="0.35">
      <c r="B261" s="167">
        <v>62</v>
      </c>
      <c r="C261" s="167"/>
      <c r="D261" s="62" t="s">
        <v>28</v>
      </c>
      <c r="E261" s="62" t="s">
        <v>46</v>
      </c>
      <c r="F261" s="291" t="s">
        <v>130</v>
      </c>
      <c r="G261" s="32"/>
      <c r="H261" s="43"/>
      <c r="I261" s="32"/>
      <c r="J261" s="32"/>
      <c r="K261" s="32"/>
      <c r="L261" s="32">
        <v>881000</v>
      </c>
      <c r="M261" s="32">
        <v>8810000</v>
      </c>
      <c r="N261" s="32">
        <v>881000</v>
      </c>
      <c r="O261" s="82"/>
      <c r="P261" s="82"/>
      <c r="Q261" s="32">
        <f>IF(SUM(L261:P261)&gt;0,SUM(L261:P261),"")</f>
        <v>10572000</v>
      </c>
      <c r="R261" s="33">
        <f>IF(SUM(Q261+K261)&gt;0,SUM(Q261+K261),"")</f>
        <v>10572000</v>
      </c>
      <c r="S261" s="155"/>
      <c r="T261" s="157"/>
      <c r="U261" s="35"/>
      <c r="V261" s="158"/>
      <c r="W261" s="158"/>
      <c r="X261" s="155"/>
      <c r="Y261" s="156"/>
      <c r="Z261" s="156"/>
      <c r="AA261" s="156"/>
      <c r="AB261" s="156"/>
      <c r="AC261" s="156"/>
      <c r="AD261" s="156"/>
      <c r="AE261" s="178">
        <f t="shared" si="171"/>
        <v>0</v>
      </c>
    </row>
    <row r="262" spans="1:39" ht="21.75" customHeight="1" x14ac:dyDescent="0.35">
      <c r="A262" s="19"/>
      <c r="B262" s="167">
        <v>63</v>
      </c>
      <c r="C262" s="167"/>
      <c r="D262" s="62" t="s">
        <v>28</v>
      </c>
      <c r="E262" s="62" t="s">
        <v>46</v>
      </c>
      <c r="F262" s="137" t="s">
        <v>97</v>
      </c>
      <c r="G262" s="63"/>
      <c r="H262" s="69"/>
      <c r="I262" s="63"/>
      <c r="J262" s="63"/>
      <c r="K262" s="63"/>
      <c r="L262" s="63">
        <v>2800000</v>
      </c>
      <c r="M262" s="63">
        <v>30600000</v>
      </c>
      <c r="N262" s="65">
        <v>2800000</v>
      </c>
      <c r="O262" s="98"/>
      <c r="P262" s="82"/>
      <c r="Q262" s="32">
        <f t="shared" ref="Q262:Q295" si="175">IF(SUM(L262:P262)&gt;0,SUM(L262:P262),"")</f>
        <v>36200000</v>
      </c>
      <c r="R262" s="33">
        <f t="shared" ref="R262:R264" si="176">IF(SUM(Q262+K262)&gt;0,SUM(Q262+K262),"")</f>
        <v>36200000</v>
      </c>
      <c r="S262" s="155"/>
      <c r="T262" s="157"/>
      <c r="U262" s="35"/>
      <c r="V262" s="158"/>
      <c r="W262" s="158"/>
      <c r="X262" s="155"/>
      <c r="Y262" s="156"/>
      <c r="Z262" s="156"/>
      <c r="AA262" s="156"/>
      <c r="AB262" s="156"/>
      <c r="AC262" s="156"/>
      <c r="AD262" s="156"/>
      <c r="AE262" s="178">
        <f t="shared" si="171"/>
        <v>0</v>
      </c>
    </row>
    <row r="263" spans="1:39" ht="21.75" customHeight="1" x14ac:dyDescent="0.35">
      <c r="A263" s="19"/>
      <c r="B263" s="167">
        <v>64</v>
      </c>
      <c r="C263" s="167"/>
      <c r="D263" s="67" t="s">
        <v>28</v>
      </c>
      <c r="E263" s="67" t="s">
        <v>40</v>
      </c>
      <c r="F263" s="42" t="s">
        <v>83</v>
      </c>
      <c r="G263" s="32"/>
      <c r="H263" s="43"/>
      <c r="I263" s="32"/>
      <c r="J263" s="32"/>
      <c r="K263" s="31"/>
      <c r="L263" s="31">
        <v>300000</v>
      </c>
      <c r="M263" s="96">
        <v>3490000</v>
      </c>
      <c r="N263" s="57"/>
      <c r="O263" s="57"/>
      <c r="P263" s="118"/>
      <c r="Q263" s="32">
        <f t="shared" si="175"/>
        <v>3790000</v>
      </c>
      <c r="R263" s="33">
        <f t="shared" si="176"/>
        <v>3790000</v>
      </c>
      <c r="S263" s="155"/>
      <c r="T263" s="157"/>
      <c r="U263" s="35"/>
      <c r="V263" s="158"/>
      <c r="W263" s="158"/>
      <c r="X263" s="155"/>
      <c r="Y263" s="156"/>
      <c r="Z263" s="156"/>
      <c r="AA263" s="156"/>
      <c r="AB263" s="156"/>
      <c r="AC263" s="156"/>
      <c r="AD263" s="156"/>
      <c r="AE263" s="178">
        <f t="shared" si="171"/>
        <v>0</v>
      </c>
    </row>
    <row r="264" spans="1:39" ht="21.75" customHeight="1" x14ac:dyDescent="0.35">
      <c r="A264" s="19"/>
      <c r="B264" s="167">
        <v>65</v>
      </c>
      <c r="C264" s="167"/>
      <c r="D264" s="54" t="s">
        <v>28</v>
      </c>
      <c r="E264" s="54" t="s">
        <v>40</v>
      </c>
      <c r="F264" s="129" t="s">
        <v>84</v>
      </c>
      <c r="G264" s="66"/>
      <c r="H264" s="41"/>
      <c r="I264" s="31"/>
      <c r="J264" s="96"/>
      <c r="K264" s="57"/>
      <c r="L264" s="57">
        <v>1005000</v>
      </c>
      <c r="M264" s="57">
        <v>9355000</v>
      </c>
      <c r="N264" s="57"/>
      <c r="O264" s="57"/>
      <c r="P264" s="262"/>
      <c r="Q264" s="31">
        <f t="shared" si="175"/>
        <v>10360000</v>
      </c>
      <c r="R264" s="75">
        <f t="shared" si="176"/>
        <v>10360000</v>
      </c>
      <c r="S264" s="277"/>
      <c r="T264" s="278"/>
      <c r="U264" s="35"/>
      <c r="V264" s="158"/>
      <c r="W264" s="158"/>
      <c r="X264" s="277"/>
      <c r="Y264" s="156"/>
      <c r="Z264" s="156"/>
      <c r="AA264" s="279"/>
      <c r="AB264" s="156"/>
      <c r="AC264" s="156"/>
      <c r="AD264" s="279"/>
      <c r="AE264" s="178">
        <f t="shared" si="171"/>
        <v>0</v>
      </c>
    </row>
    <row r="265" spans="1:39" ht="21.75" customHeight="1" x14ac:dyDescent="0.35">
      <c r="A265" s="19"/>
      <c r="B265" s="167">
        <v>66</v>
      </c>
      <c r="C265" s="226"/>
      <c r="D265" s="54" t="s">
        <v>28</v>
      </c>
      <c r="E265" s="54" t="s">
        <v>35</v>
      </c>
      <c r="F265" s="129" t="s">
        <v>220</v>
      </c>
      <c r="G265" s="66"/>
      <c r="H265" s="41"/>
      <c r="I265" s="31"/>
      <c r="J265" s="96"/>
      <c r="K265" s="57"/>
      <c r="L265" s="57">
        <v>3500000</v>
      </c>
      <c r="M265" s="57">
        <v>18000000</v>
      </c>
      <c r="N265" s="57">
        <v>1000000</v>
      </c>
      <c r="O265" s="57"/>
      <c r="P265" s="57"/>
      <c r="Q265" s="57">
        <f t="shared" ref="Q265" si="177">IF(SUM(L265:P265)&gt;0,SUM(L265:P265),"")</f>
        <v>22500000</v>
      </c>
      <c r="R265" s="49">
        <f t="shared" ref="R265" si="178">IF(SUM(Q265+K265)&gt;0,SUM(Q265+K265),"")</f>
        <v>22500000</v>
      </c>
      <c r="S265" s="35"/>
      <c r="T265" s="35"/>
      <c r="U265" s="35"/>
      <c r="V265" s="158"/>
      <c r="W265" s="158"/>
      <c r="X265" s="35"/>
      <c r="Y265" s="155"/>
      <c r="Z265" s="157"/>
      <c r="AA265" s="35"/>
      <c r="AB265" s="155"/>
      <c r="AC265" s="157"/>
      <c r="AD265" s="35"/>
      <c r="AE265" s="178">
        <f t="shared" ref="AE265" si="179">SUM(T265:AD265)</f>
        <v>0</v>
      </c>
    </row>
    <row r="266" spans="1:39" ht="21.75" customHeight="1" x14ac:dyDescent="0.35">
      <c r="A266" s="19"/>
      <c r="B266" s="167">
        <v>67</v>
      </c>
      <c r="C266" s="226"/>
      <c r="D266" s="54" t="s">
        <v>28</v>
      </c>
      <c r="E266" s="54" t="s">
        <v>35</v>
      </c>
      <c r="F266" s="129" t="s">
        <v>195</v>
      </c>
      <c r="G266" s="66"/>
      <c r="H266" s="41"/>
      <c r="I266" s="31"/>
      <c r="J266" s="96"/>
      <c r="K266" s="57"/>
      <c r="L266" s="57">
        <v>1000000</v>
      </c>
      <c r="M266" s="57">
        <v>1000000</v>
      </c>
      <c r="N266" s="57"/>
      <c r="O266" s="57"/>
      <c r="P266" s="57"/>
      <c r="Q266" s="57">
        <f t="shared" ref="Q266" si="180">IF(SUM(L266:P266)&gt;0,SUM(L266:P266),"")</f>
        <v>2000000</v>
      </c>
      <c r="R266" s="49">
        <f t="shared" ref="R266:R275" si="181">IF(SUM(Q266+K266)&gt;0,SUM(Q266+K266),"")</f>
        <v>2000000</v>
      </c>
      <c r="S266" s="35"/>
      <c r="T266" s="35"/>
      <c r="U266" s="35"/>
      <c r="V266" s="158"/>
      <c r="W266" s="158"/>
      <c r="X266" s="35"/>
      <c r="Y266" s="155"/>
      <c r="Z266" s="157"/>
      <c r="AA266" s="35"/>
      <c r="AB266" s="155"/>
      <c r="AC266" s="157"/>
      <c r="AD266" s="35"/>
      <c r="AE266" s="178">
        <f t="shared" ref="AE266" si="182">SUM(T266:AD266)</f>
        <v>0</v>
      </c>
    </row>
    <row r="267" spans="1:39" ht="21.75" customHeight="1" x14ac:dyDescent="0.35">
      <c r="A267" s="19"/>
      <c r="B267" s="167">
        <v>68</v>
      </c>
      <c r="C267" s="226"/>
      <c r="D267" s="54" t="s">
        <v>28</v>
      </c>
      <c r="E267" s="54" t="s">
        <v>35</v>
      </c>
      <c r="F267" s="129" t="s">
        <v>229</v>
      </c>
      <c r="G267" s="66"/>
      <c r="H267" s="41"/>
      <c r="I267" s="31"/>
      <c r="J267" s="96"/>
      <c r="K267" s="57"/>
      <c r="L267" s="57">
        <v>5000000</v>
      </c>
      <c r="M267" s="57">
        <v>36000000</v>
      </c>
      <c r="N267" s="57">
        <v>5620000</v>
      </c>
      <c r="O267" s="57"/>
      <c r="P267" s="57"/>
      <c r="Q267" s="57">
        <f t="shared" ref="Q267:Q268" si="183">IF(SUM(L267:P267)&gt;0,SUM(L267:P267),"")</f>
        <v>46620000</v>
      </c>
      <c r="R267" s="49">
        <f t="shared" ref="R267:R268" si="184">IF(SUM(Q267+K267)&gt;0,SUM(Q267+K267),"")</f>
        <v>46620000</v>
      </c>
      <c r="S267" s="35"/>
      <c r="T267" s="35"/>
      <c r="U267" s="35"/>
      <c r="V267" s="158"/>
      <c r="W267" s="158"/>
      <c r="X267" s="35"/>
      <c r="Y267" s="155"/>
      <c r="Z267" s="157"/>
      <c r="AA267" s="35"/>
      <c r="AB267" s="155"/>
      <c r="AC267" s="157"/>
      <c r="AD267" s="35"/>
      <c r="AE267" s="178">
        <f t="shared" ref="AE267:AE268" si="185">SUM(T267:AD267)</f>
        <v>0</v>
      </c>
    </row>
    <row r="268" spans="1:39" ht="21.75" customHeight="1" x14ac:dyDescent="0.35">
      <c r="A268" s="19"/>
      <c r="B268" s="167">
        <v>69</v>
      </c>
      <c r="C268" s="226"/>
      <c r="D268" s="54" t="s">
        <v>28</v>
      </c>
      <c r="E268" s="54" t="s">
        <v>35</v>
      </c>
      <c r="F268" s="129" t="s">
        <v>314</v>
      </c>
      <c r="G268" s="66"/>
      <c r="H268" s="41"/>
      <c r="I268" s="31"/>
      <c r="J268" s="96"/>
      <c r="K268" s="57"/>
      <c r="L268" s="57">
        <v>500000</v>
      </c>
      <c r="M268" s="57">
        <v>500000</v>
      </c>
      <c r="N268" s="57"/>
      <c r="O268" s="57"/>
      <c r="P268" s="57"/>
      <c r="Q268" s="57">
        <f t="shared" si="183"/>
        <v>1000000</v>
      </c>
      <c r="R268" s="49">
        <f t="shared" si="184"/>
        <v>1000000</v>
      </c>
      <c r="S268" s="35"/>
      <c r="T268" s="35"/>
      <c r="U268" s="35"/>
      <c r="V268" s="158"/>
      <c r="W268" s="158"/>
      <c r="X268" s="35"/>
      <c r="Y268" s="155"/>
      <c r="Z268" s="157"/>
      <c r="AA268" s="35"/>
      <c r="AB268" s="155"/>
      <c r="AC268" s="157"/>
      <c r="AD268" s="35"/>
      <c r="AE268" s="178">
        <f t="shared" si="185"/>
        <v>0</v>
      </c>
    </row>
    <row r="269" spans="1:39" ht="21.75" customHeight="1" x14ac:dyDescent="0.35">
      <c r="A269" s="19"/>
      <c r="B269" s="167">
        <v>70</v>
      </c>
      <c r="C269" s="226"/>
      <c r="D269" s="203" t="s">
        <v>50</v>
      </c>
      <c r="E269" s="203" t="s">
        <v>50</v>
      </c>
      <c r="F269" s="129" t="s">
        <v>86</v>
      </c>
      <c r="G269" s="59"/>
      <c r="H269" s="43"/>
      <c r="I269" s="32"/>
      <c r="J269" s="45"/>
      <c r="K269" s="71"/>
      <c r="L269" s="57"/>
      <c r="M269" s="57"/>
      <c r="N269" s="57"/>
      <c r="O269" s="57"/>
      <c r="P269" s="57"/>
      <c r="Q269" s="57" t="str">
        <f t="shared" si="175"/>
        <v/>
      </c>
      <c r="R269" s="49"/>
      <c r="S269" s="155"/>
      <c r="T269" s="157"/>
      <c r="U269" s="35"/>
      <c r="V269" s="158"/>
      <c r="W269" s="158"/>
      <c r="X269" s="155"/>
      <c r="Y269" s="156"/>
      <c r="Z269" s="156"/>
      <c r="AA269" s="156"/>
      <c r="AB269" s="156"/>
      <c r="AC269" s="156"/>
      <c r="AD269" s="156"/>
      <c r="AE269" s="178">
        <f t="shared" si="171"/>
        <v>0</v>
      </c>
    </row>
    <row r="270" spans="1:39" ht="21.75" customHeight="1" x14ac:dyDescent="0.35">
      <c r="A270" s="19"/>
      <c r="B270" s="167">
        <v>71</v>
      </c>
      <c r="C270" s="167"/>
      <c r="D270" s="234" t="s">
        <v>50</v>
      </c>
      <c r="E270" s="234" t="s">
        <v>50</v>
      </c>
      <c r="F270" s="291" t="s">
        <v>87</v>
      </c>
      <c r="G270" s="32"/>
      <c r="H270" s="43"/>
      <c r="I270" s="32"/>
      <c r="J270" s="32"/>
      <c r="K270" s="63"/>
      <c r="L270" s="63"/>
      <c r="M270" s="63"/>
      <c r="N270" s="63"/>
      <c r="O270" s="82"/>
      <c r="P270" s="82"/>
      <c r="Q270" s="63" t="str">
        <f t="shared" si="175"/>
        <v/>
      </c>
      <c r="R270" s="49"/>
      <c r="S270" s="154"/>
      <c r="T270" s="120"/>
      <c r="U270" s="35"/>
      <c r="V270" s="149"/>
      <c r="W270" s="149"/>
      <c r="X270" s="154"/>
      <c r="Y270" s="130"/>
      <c r="Z270" s="130"/>
      <c r="AA270" s="130"/>
      <c r="AB270" s="130"/>
      <c r="AC270" s="130"/>
      <c r="AD270" s="130"/>
      <c r="AE270" s="178">
        <f t="shared" si="171"/>
        <v>0</v>
      </c>
    </row>
    <row r="271" spans="1:39" ht="21.75" customHeight="1" x14ac:dyDescent="0.35">
      <c r="A271" s="19"/>
      <c r="B271" s="167">
        <v>72</v>
      </c>
      <c r="C271" s="167"/>
      <c r="D271" s="44" t="s">
        <v>50</v>
      </c>
      <c r="E271" s="44" t="s">
        <v>50</v>
      </c>
      <c r="F271" s="55" t="s">
        <v>74</v>
      </c>
      <c r="G271" s="42"/>
      <c r="H271" s="42"/>
      <c r="I271" s="42"/>
      <c r="J271" s="127"/>
      <c r="K271" s="57"/>
      <c r="L271" s="49">
        <v>5000000</v>
      </c>
      <c r="M271" s="49">
        <v>5000000</v>
      </c>
      <c r="N271" s="63">
        <v>2500000</v>
      </c>
      <c r="O271" s="82">
        <v>2500000</v>
      </c>
      <c r="P271" s="82">
        <v>2500000</v>
      </c>
      <c r="Q271" s="63">
        <f t="shared" ref="Q271:Q275" si="186">IF(SUM(L271:P271)&gt;0,SUM(L271:P271),"")</f>
        <v>17500000</v>
      </c>
      <c r="R271" s="49">
        <f t="shared" si="181"/>
        <v>17500000</v>
      </c>
      <c r="S271" s="154"/>
      <c r="T271" s="120"/>
      <c r="U271" s="35"/>
      <c r="V271" s="149"/>
      <c r="W271" s="149"/>
      <c r="X271" s="154"/>
      <c r="Y271" s="130"/>
      <c r="Z271" s="130"/>
      <c r="AA271" s="130"/>
      <c r="AB271" s="130"/>
      <c r="AC271" s="130"/>
      <c r="AD271" s="130"/>
      <c r="AE271" s="178">
        <f t="shared" si="171"/>
        <v>0</v>
      </c>
    </row>
    <row r="272" spans="1:39" ht="21.75" customHeight="1" x14ac:dyDescent="0.35">
      <c r="A272" s="19"/>
      <c r="B272" s="167">
        <v>73</v>
      </c>
      <c r="C272" s="226"/>
      <c r="D272" s="44" t="s">
        <v>50</v>
      </c>
      <c r="E272" s="195" t="s">
        <v>239</v>
      </c>
      <c r="F272" s="55" t="s">
        <v>110</v>
      </c>
      <c r="G272" s="133"/>
      <c r="H272" s="42"/>
      <c r="I272" s="42"/>
      <c r="J272" s="127"/>
      <c r="K272" s="332"/>
      <c r="L272" s="49">
        <v>12000000</v>
      </c>
      <c r="M272" s="49">
        <v>28000000</v>
      </c>
      <c r="N272" s="63">
        <v>7000000</v>
      </c>
      <c r="O272" s="82">
        <v>3000000</v>
      </c>
      <c r="P272" s="82"/>
      <c r="Q272" s="63">
        <f t="shared" si="186"/>
        <v>50000000</v>
      </c>
      <c r="R272" s="49">
        <f t="shared" si="181"/>
        <v>50000000</v>
      </c>
      <c r="S272" s="154"/>
      <c r="T272" s="120"/>
      <c r="U272" s="35"/>
      <c r="V272" s="149"/>
      <c r="W272" s="149"/>
      <c r="X272" s="154"/>
      <c r="Y272" s="130"/>
      <c r="Z272" s="130"/>
      <c r="AA272" s="130"/>
      <c r="AB272" s="130"/>
      <c r="AC272" s="130"/>
      <c r="AD272" s="130"/>
      <c r="AE272" s="178"/>
    </row>
    <row r="273" spans="1:39" ht="21.75" customHeight="1" x14ac:dyDescent="0.35">
      <c r="A273" s="19"/>
      <c r="B273" s="167">
        <v>74</v>
      </c>
      <c r="C273" s="226"/>
      <c r="D273" s="44" t="s">
        <v>50</v>
      </c>
      <c r="E273" s="195" t="s">
        <v>109</v>
      </c>
      <c r="F273" s="55" t="s">
        <v>240</v>
      </c>
      <c r="G273" s="133"/>
      <c r="H273" s="42"/>
      <c r="I273" s="42"/>
      <c r="J273" s="127"/>
      <c r="K273" s="332"/>
      <c r="L273" s="49">
        <v>750000</v>
      </c>
      <c r="M273" s="49"/>
      <c r="N273" s="63"/>
      <c r="O273" s="82"/>
      <c r="P273" s="82"/>
      <c r="Q273" s="63">
        <f t="shared" si="186"/>
        <v>750000</v>
      </c>
      <c r="R273" s="49">
        <f t="shared" si="181"/>
        <v>750000</v>
      </c>
      <c r="S273" s="154"/>
      <c r="T273" s="120"/>
      <c r="U273" s="35"/>
      <c r="V273" s="149"/>
      <c r="W273" s="149"/>
      <c r="X273" s="154"/>
      <c r="Y273" s="130"/>
      <c r="Z273" s="130"/>
      <c r="AA273" s="130"/>
      <c r="AB273" s="130"/>
      <c r="AC273" s="130"/>
      <c r="AD273" s="130"/>
      <c r="AE273" s="178"/>
    </row>
    <row r="274" spans="1:39" ht="21.75" customHeight="1" x14ac:dyDescent="0.35">
      <c r="A274" s="19"/>
      <c r="B274" s="167">
        <v>75</v>
      </c>
      <c r="C274" s="226"/>
      <c r="D274" s="44" t="s">
        <v>50</v>
      </c>
      <c r="E274" s="195" t="s">
        <v>88</v>
      </c>
      <c r="F274" s="55" t="s">
        <v>241</v>
      </c>
      <c r="G274" s="133"/>
      <c r="H274" s="42"/>
      <c r="I274" s="42"/>
      <c r="J274" s="127"/>
      <c r="K274" s="332"/>
      <c r="L274" s="49">
        <v>500000</v>
      </c>
      <c r="M274" s="49">
        <v>3500000</v>
      </c>
      <c r="N274" s="63"/>
      <c r="O274" s="82"/>
      <c r="P274" s="82"/>
      <c r="Q274" s="63">
        <f t="shared" si="186"/>
        <v>4000000</v>
      </c>
      <c r="R274" s="49">
        <f t="shared" si="181"/>
        <v>4000000</v>
      </c>
      <c r="S274" s="154"/>
      <c r="T274" s="120"/>
      <c r="U274" s="35"/>
      <c r="V274" s="149"/>
      <c r="W274" s="149"/>
      <c r="X274" s="154"/>
      <c r="Y274" s="130"/>
      <c r="Z274" s="130"/>
      <c r="AA274" s="130"/>
      <c r="AB274" s="130"/>
      <c r="AC274" s="130"/>
      <c r="AD274" s="130"/>
      <c r="AE274" s="178"/>
    </row>
    <row r="275" spans="1:39" ht="21.75" customHeight="1" x14ac:dyDescent="0.35">
      <c r="A275" s="19"/>
      <c r="B275" s="167">
        <v>76</v>
      </c>
      <c r="C275" s="226"/>
      <c r="D275" s="44" t="s">
        <v>42</v>
      </c>
      <c r="E275" s="195" t="s">
        <v>199</v>
      </c>
      <c r="F275" s="55" t="s">
        <v>278</v>
      </c>
      <c r="G275" s="133"/>
      <c r="H275" s="42"/>
      <c r="I275" s="42"/>
      <c r="J275" s="127"/>
      <c r="K275" s="332"/>
      <c r="L275" s="49">
        <v>550000</v>
      </c>
      <c r="M275" s="49">
        <v>2500000</v>
      </c>
      <c r="N275" s="63">
        <v>2000000</v>
      </c>
      <c r="O275" s="82">
        <v>350000</v>
      </c>
      <c r="P275" s="82"/>
      <c r="Q275" s="63">
        <f t="shared" si="186"/>
        <v>5400000</v>
      </c>
      <c r="R275" s="49">
        <f t="shared" si="181"/>
        <v>5400000</v>
      </c>
      <c r="S275" s="154"/>
      <c r="T275" s="120"/>
      <c r="U275" s="35"/>
      <c r="V275" s="149"/>
      <c r="W275" s="149"/>
      <c r="X275" s="154"/>
      <c r="Y275" s="130"/>
      <c r="Z275" s="130"/>
      <c r="AA275" s="130"/>
      <c r="AB275" s="130"/>
      <c r="AC275" s="130"/>
      <c r="AD275" s="130"/>
      <c r="AE275" s="178"/>
    </row>
    <row r="276" spans="1:39" ht="21.75" customHeight="1" x14ac:dyDescent="0.35">
      <c r="A276" s="19"/>
      <c r="B276" s="167">
        <v>77</v>
      </c>
      <c r="C276" s="226"/>
      <c r="D276" s="44" t="s">
        <v>42</v>
      </c>
      <c r="E276" s="195" t="s">
        <v>199</v>
      </c>
      <c r="F276" s="55" t="s">
        <v>279</v>
      </c>
      <c r="G276" s="133"/>
      <c r="H276" s="42"/>
      <c r="I276" s="42"/>
      <c r="J276" s="127"/>
      <c r="K276" s="332"/>
      <c r="L276" s="49">
        <v>450000</v>
      </c>
      <c r="M276" s="49">
        <v>3000000</v>
      </c>
      <c r="N276" s="63">
        <v>1500000</v>
      </c>
      <c r="O276" s="82"/>
      <c r="P276" s="82"/>
      <c r="Q276" s="63">
        <f t="shared" ref="Q276:Q278" si="187">IF(SUM(L276:P276)&gt;0,SUM(L276:P276),"")</f>
        <v>4950000</v>
      </c>
      <c r="R276" s="49">
        <f t="shared" ref="R276:R278" si="188">IF(SUM(Q276+K276)&gt;0,SUM(Q276+K276),"")</f>
        <v>4950000</v>
      </c>
      <c r="S276" s="154"/>
      <c r="T276" s="120"/>
      <c r="U276" s="35"/>
      <c r="V276" s="149"/>
      <c r="W276" s="149"/>
      <c r="X276" s="154"/>
      <c r="Y276" s="130"/>
      <c r="Z276" s="130"/>
      <c r="AA276" s="130"/>
      <c r="AB276" s="130"/>
      <c r="AC276" s="130"/>
      <c r="AD276" s="130"/>
      <c r="AE276" s="178"/>
    </row>
    <row r="277" spans="1:39" ht="21.75" customHeight="1" x14ac:dyDescent="0.35">
      <c r="A277" s="19"/>
      <c r="B277" s="167">
        <v>78</v>
      </c>
      <c r="C277" s="226"/>
      <c r="D277" s="44" t="s">
        <v>42</v>
      </c>
      <c r="E277" s="195" t="s">
        <v>199</v>
      </c>
      <c r="F277" s="55" t="s">
        <v>280</v>
      </c>
      <c r="G277" s="133"/>
      <c r="H277" s="42"/>
      <c r="I277" s="42"/>
      <c r="J277" s="127"/>
      <c r="K277" s="332"/>
      <c r="L277" s="49">
        <v>750000</v>
      </c>
      <c r="M277" s="49">
        <v>3500000</v>
      </c>
      <c r="N277" s="63">
        <v>3000000</v>
      </c>
      <c r="O277" s="82">
        <v>300000</v>
      </c>
      <c r="P277" s="82"/>
      <c r="Q277" s="63">
        <f t="shared" si="187"/>
        <v>7550000</v>
      </c>
      <c r="R277" s="49">
        <f t="shared" si="188"/>
        <v>7550000</v>
      </c>
      <c r="S277" s="154"/>
      <c r="T277" s="120"/>
      <c r="U277" s="35"/>
      <c r="V277" s="149"/>
      <c r="W277" s="149"/>
      <c r="X277" s="154"/>
      <c r="Y277" s="130"/>
      <c r="Z277" s="130"/>
      <c r="AA277" s="130"/>
      <c r="AB277" s="130"/>
      <c r="AC277" s="130"/>
      <c r="AD277" s="130"/>
      <c r="AE277" s="178"/>
    </row>
    <row r="278" spans="1:39" ht="21.75" customHeight="1" x14ac:dyDescent="0.35">
      <c r="A278" s="19"/>
      <c r="B278" s="167">
        <v>79</v>
      </c>
      <c r="C278" s="226"/>
      <c r="D278" s="44" t="s">
        <v>42</v>
      </c>
      <c r="E278" s="195" t="s">
        <v>199</v>
      </c>
      <c r="F278" s="55" t="s">
        <v>281</v>
      </c>
      <c r="G278" s="133"/>
      <c r="H278" s="42"/>
      <c r="I278" s="42"/>
      <c r="J278" s="127"/>
      <c r="K278" s="332"/>
      <c r="L278" s="49">
        <v>150000</v>
      </c>
      <c r="M278" s="49">
        <v>800000</v>
      </c>
      <c r="N278" s="63">
        <v>250000</v>
      </c>
      <c r="O278" s="82"/>
      <c r="P278" s="82"/>
      <c r="Q278" s="63">
        <f t="shared" si="187"/>
        <v>1200000</v>
      </c>
      <c r="R278" s="49">
        <f t="shared" si="188"/>
        <v>1200000</v>
      </c>
      <c r="S278" s="154"/>
      <c r="T278" s="120"/>
      <c r="U278" s="35"/>
      <c r="V278" s="149"/>
      <c r="W278" s="149"/>
      <c r="X278" s="154"/>
      <c r="Y278" s="130"/>
      <c r="Z278" s="130"/>
      <c r="AA278" s="130"/>
      <c r="AB278" s="130"/>
      <c r="AC278" s="130"/>
      <c r="AD278" s="130"/>
      <c r="AE278" s="178"/>
    </row>
    <row r="279" spans="1:39" ht="21.75" customHeight="1" x14ac:dyDescent="0.35">
      <c r="A279" s="19"/>
      <c r="B279" s="167">
        <v>80</v>
      </c>
      <c r="C279" s="226"/>
      <c r="D279" s="44" t="s">
        <v>42</v>
      </c>
      <c r="E279" s="195" t="s">
        <v>199</v>
      </c>
      <c r="F279" s="55" t="s">
        <v>282</v>
      </c>
      <c r="G279" s="133"/>
      <c r="H279" s="42"/>
      <c r="I279" s="42"/>
      <c r="J279" s="127"/>
      <c r="K279" s="332"/>
      <c r="L279" s="49">
        <v>250000</v>
      </c>
      <c r="M279" s="49">
        <v>1000000</v>
      </c>
      <c r="N279" s="63">
        <v>750000</v>
      </c>
      <c r="O279" s="82"/>
      <c r="P279" s="82"/>
      <c r="Q279" s="63">
        <f t="shared" ref="Q279" si="189">IF(SUM(L279:P279)&gt;0,SUM(L279:P279),"")</f>
        <v>2000000</v>
      </c>
      <c r="R279" s="49">
        <f t="shared" ref="R279" si="190">IF(SUM(Q279+K279)&gt;0,SUM(Q279+K279),"")</f>
        <v>2000000</v>
      </c>
      <c r="S279" s="154"/>
      <c r="T279" s="120"/>
      <c r="U279" s="35"/>
      <c r="V279" s="149"/>
      <c r="W279" s="149"/>
      <c r="X279" s="154"/>
      <c r="Y279" s="130"/>
      <c r="Z279" s="130"/>
      <c r="AA279" s="130"/>
      <c r="AB279" s="130"/>
      <c r="AC279" s="130"/>
      <c r="AD279" s="130"/>
      <c r="AE279" s="178"/>
    </row>
    <row r="280" spans="1:39" ht="21.75" customHeight="1" x14ac:dyDescent="0.35">
      <c r="A280" s="19"/>
      <c r="B280" s="167">
        <v>81</v>
      </c>
      <c r="C280" s="226"/>
      <c r="D280" s="256" t="s">
        <v>42</v>
      </c>
      <c r="E280" s="67" t="s">
        <v>199</v>
      </c>
      <c r="F280" s="38" t="s">
        <v>277</v>
      </c>
      <c r="G280" s="133"/>
      <c r="H280" s="42"/>
      <c r="I280" s="42"/>
      <c r="J280" s="127"/>
      <c r="K280" s="332"/>
      <c r="L280" s="49">
        <v>300000</v>
      </c>
      <c r="M280" s="49"/>
      <c r="N280" s="57"/>
      <c r="O280" s="57"/>
      <c r="P280" s="57"/>
      <c r="Q280" s="57">
        <f t="shared" ref="Q280" si="191">IF(SUM(L280:P280)&gt;0,SUM(L280:P280),"")</f>
        <v>300000</v>
      </c>
      <c r="R280" s="49">
        <f t="shared" ref="R280" si="192">IF(SUM(Q280+K280)&gt;0,SUM(Q280+K280),"")</f>
        <v>300000</v>
      </c>
      <c r="S280" s="154"/>
      <c r="T280" s="120"/>
      <c r="U280" s="35"/>
      <c r="V280" s="149"/>
      <c r="W280" s="149"/>
      <c r="X280" s="154"/>
      <c r="Y280" s="130"/>
      <c r="Z280" s="130"/>
      <c r="AA280" s="130"/>
      <c r="AB280" s="130"/>
      <c r="AC280" s="130"/>
      <c r="AD280" s="130"/>
      <c r="AE280" s="178">
        <f t="shared" ref="AE280" si="193">SUM(T280:AD280)</f>
        <v>0</v>
      </c>
    </row>
    <row r="281" spans="1:39" ht="21.75" customHeight="1" x14ac:dyDescent="0.35">
      <c r="A281" s="19"/>
      <c r="B281" s="167">
        <v>82</v>
      </c>
      <c r="C281" s="226"/>
      <c r="D281" s="67" t="s">
        <v>42</v>
      </c>
      <c r="E281" s="67" t="s">
        <v>199</v>
      </c>
      <c r="F281" s="38" t="s">
        <v>275</v>
      </c>
      <c r="G281" s="133"/>
      <c r="H281" s="42"/>
      <c r="I281" s="42"/>
      <c r="J281" s="127"/>
      <c r="K281" s="332"/>
      <c r="L281" s="49">
        <v>150000</v>
      </c>
      <c r="M281" s="49">
        <v>1000000</v>
      </c>
      <c r="N281" s="57">
        <v>75000</v>
      </c>
      <c r="O281" s="57"/>
      <c r="P281" s="57"/>
      <c r="Q281" s="57">
        <f t="shared" ref="Q281" si="194">IF(SUM(L281:P281)&gt;0,SUM(L281:P281),"")</f>
        <v>1225000</v>
      </c>
      <c r="R281" s="49">
        <f t="shared" ref="R281" si="195">IF(SUM(Q281+K281)&gt;0,SUM(Q281+K281),"")</f>
        <v>1225000</v>
      </c>
      <c r="S281" s="154"/>
      <c r="T281" s="120"/>
      <c r="U281" s="35"/>
      <c r="V281" s="149"/>
      <c r="W281" s="149"/>
      <c r="X281" s="154"/>
      <c r="Y281" s="130"/>
      <c r="Z281" s="130"/>
      <c r="AA281" s="130"/>
      <c r="AB281" s="130"/>
      <c r="AC281" s="130"/>
      <c r="AD281" s="130"/>
      <c r="AE281" s="178">
        <f t="shared" si="171"/>
        <v>0</v>
      </c>
    </row>
    <row r="282" spans="1:39" ht="21.75" customHeight="1" x14ac:dyDescent="0.35">
      <c r="A282" s="19"/>
      <c r="B282" s="167">
        <v>83</v>
      </c>
      <c r="C282" s="226"/>
      <c r="D282" s="67" t="s">
        <v>42</v>
      </c>
      <c r="E282" s="67" t="s">
        <v>199</v>
      </c>
      <c r="F282" s="38" t="s">
        <v>274</v>
      </c>
      <c r="G282" s="133"/>
      <c r="H282" s="42"/>
      <c r="I282" s="42"/>
      <c r="J282" s="127"/>
      <c r="K282" s="34"/>
      <c r="L282" s="49">
        <v>300000</v>
      </c>
      <c r="M282" s="123">
        <v>3000000</v>
      </c>
      <c r="N282" s="57"/>
      <c r="O282" s="57"/>
      <c r="P282" s="57"/>
      <c r="Q282" s="57">
        <f t="shared" ref="Q282" si="196">IF(SUM(L282:P282)&gt;0,SUM(L282:P282),"")</f>
        <v>3300000</v>
      </c>
      <c r="R282" s="49">
        <f t="shared" ref="R282:R288" si="197">IF(SUM(Q282+K282)&gt;0,SUM(Q282+K282),"")</f>
        <v>3300000</v>
      </c>
      <c r="S282" s="154"/>
      <c r="T282" s="120"/>
      <c r="U282" s="35"/>
      <c r="V282" s="149"/>
      <c r="W282" s="149"/>
      <c r="X282" s="154"/>
      <c r="Y282" s="130"/>
      <c r="Z282" s="130"/>
      <c r="AA282" s="130"/>
      <c r="AB282" s="130"/>
      <c r="AC282" s="130"/>
      <c r="AD282" s="130"/>
      <c r="AE282" s="178">
        <f t="shared" si="171"/>
        <v>0</v>
      </c>
    </row>
    <row r="283" spans="1:39" ht="21" customHeight="1" x14ac:dyDescent="0.35">
      <c r="A283" s="27"/>
      <c r="B283" s="167">
        <v>84</v>
      </c>
      <c r="C283" s="254"/>
      <c r="D283" s="256" t="s">
        <v>42</v>
      </c>
      <c r="E283" s="249" t="s">
        <v>100</v>
      </c>
      <c r="F283" s="55" t="s">
        <v>215</v>
      </c>
      <c r="G283" s="30"/>
      <c r="H283" s="30"/>
      <c r="I283" s="30"/>
      <c r="J283" s="113"/>
      <c r="K283" s="245"/>
      <c r="L283" s="139">
        <v>350000</v>
      </c>
      <c r="M283" s="66"/>
      <c r="N283" s="32"/>
      <c r="O283" s="45"/>
      <c r="P283" s="45"/>
      <c r="Q283" s="32">
        <f t="shared" ref="Q283" si="198">IF(SUM(L283:P283)&gt;0,SUM(L283:P283),"")</f>
        <v>350000</v>
      </c>
      <c r="R283" s="33">
        <f t="shared" si="197"/>
        <v>350000</v>
      </c>
      <c r="S283" s="34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178">
        <f t="shared" si="171"/>
        <v>0</v>
      </c>
      <c r="AF283" s="324"/>
      <c r="AG283" s="325"/>
      <c r="AH283" s="325"/>
      <c r="AI283" s="325"/>
      <c r="AJ283" s="325"/>
      <c r="AK283" s="325"/>
      <c r="AL283" s="325"/>
      <c r="AM283" s="325"/>
    </row>
    <row r="284" spans="1:39" ht="21" customHeight="1" x14ac:dyDescent="0.35">
      <c r="A284" s="27"/>
      <c r="B284" s="167">
        <v>85</v>
      </c>
      <c r="C284" s="254"/>
      <c r="D284" s="67" t="s">
        <v>42</v>
      </c>
      <c r="E284" s="67" t="s">
        <v>100</v>
      </c>
      <c r="F284" s="38" t="s">
        <v>276</v>
      </c>
      <c r="G284" s="133"/>
      <c r="H284" s="42"/>
      <c r="I284" s="42"/>
      <c r="J284" s="127"/>
      <c r="K284" s="332"/>
      <c r="L284" s="49">
        <v>500000</v>
      </c>
      <c r="M284" s="49">
        <v>2500000</v>
      </c>
      <c r="N284" s="57">
        <v>2000000</v>
      </c>
      <c r="O284" s="45"/>
      <c r="P284" s="45"/>
      <c r="Q284" s="32">
        <f t="shared" ref="Q284:Q286" si="199">IF(SUM(L284:P284)&gt;0,SUM(L284:P284),"")</f>
        <v>5000000</v>
      </c>
      <c r="R284" s="33">
        <f t="shared" ref="R284:R286" si="200">IF(SUM(Q284+K284)&gt;0,SUM(Q284+K284),"")</f>
        <v>5000000</v>
      </c>
      <c r="S284" s="34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178">
        <f t="shared" ref="AE284:AE286" si="201">SUM(T284:AD284)</f>
        <v>0</v>
      </c>
      <c r="AF284" s="364"/>
      <c r="AG284" s="365"/>
      <c r="AH284" s="365"/>
      <c r="AI284" s="365"/>
      <c r="AJ284" s="365"/>
      <c r="AK284" s="365"/>
      <c r="AL284" s="365"/>
      <c r="AM284" s="365"/>
    </row>
    <row r="285" spans="1:39" ht="21" customHeight="1" x14ac:dyDescent="0.35">
      <c r="A285" s="27"/>
      <c r="B285" s="167">
        <v>86</v>
      </c>
      <c r="C285" s="254"/>
      <c r="D285" s="256" t="s">
        <v>42</v>
      </c>
      <c r="E285" s="249" t="s">
        <v>100</v>
      </c>
      <c r="F285" s="55" t="s">
        <v>285</v>
      </c>
      <c r="G285" s="30"/>
      <c r="H285" s="30"/>
      <c r="I285" s="30"/>
      <c r="J285" s="113"/>
      <c r="K285" s="245"/>
      <c r="L285" s="139">
        <v>5000000</v>
      </c>
      <c r="M285" s="66">
        <v>16000000</v>
      </c>
      <c r="N285" s="32">
        <v>10000000</v>
      </c>
      <c r="O285" s="45">
        <v>7000000</v>
      </c>
      <c r="P285" s="45">
        <v>4000000</v>
      </c>
      <c r="Q285" s="32">
        <f t="shared" si="199"/>
        <v>42000000</v>
      </c>
      <c r="R285" s="33">
        <f t="shared" si="200"/>
        <v>42000000</v>
      </c>
      <c r="S285" s="34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178">
        <f t="shared" si="201"/>
        <v>0</v>
      </c>
      <c r="AF285" s="364"/>
      <c r="AG285" s="365"/>
      <c r="AH285" s="365"/>
      <c r="AI285" s="365"/>
      <c r="AJ285" s="365"/>
      <c r="AK285" s="365"/>
      <c r="AL285" s="365"/>
      <c r="AM285" s="365"/>
    </row>
    <row r="286" spans="1:39" ht="21" customHeight="1" x14ac:dyDescent="0.35">
      <c r="A286" s="27"/>
      <c r="B286" s="167">
        <v>87</v>
      </c>
      <c r="C286" s="254"/>
      <c r="D286" s="256" t="s">
        <v>42</v>
      </c>
      <c r="E286" s="249" t="s">
        <v>100</v>
      </c>
      <c r="F286" s="55" t="s">
        <v>310</v>
      </c>
      <c r="G286" s="30"/>
      <c r="H286" s="30"/>
      <c r="I286" s="30"/>
      <c r="J286" s="113"/>
      <c r="K286" s="245"/>
      <c r="L286" s="139">
        <v>550000</v>
      </c>
      <c r="M286" s="66">
        <v>2500000</v>
      </c>
      <c r="N286" s="32">
        <v>1400000</v>
      </c>
      <c r="O286" s="45"/>
      <c r="P286" s="45"/>
      <c r="Q286" s="32">
        <f t="shared" si="199"/>
        <v>4450000</v>
      </c>
      <c r="R286" s="33">
        <f t="shared" si="200"/>
        <v>4450000</v>
      </c>
      <c r="S286" s="34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178">
        <f t="shared" si="201"/>
        <v>0</v>
      </c>
      <c r="AF286" s="364"/>
      <c r="AG286" s="365"/>
      <c r="AH286" s="365"/>
      <c r="AI286" s="365"/>
      <c r="AJ286" s="365"/>
      <c r="AK286" s="365"/>
      <c r="AL286" s="365"/>
      <c r="AM286" s="365"/>
    </row>
    <row r="287" spans="1:39" ht="21.75" customHeight="1" x14ac:dyDescent="0.35">
      <c r="A287" s="19"/>
      <c r="B287" s="167">
        <v>88</v>
      </c>
      <c r="C287" s="355"/>
      <c r="D287" s="267" t="s">
        <v>42</v>
      </c>
      <c r="E287" s="203" t="s">
        <v>43</v>
      </c>
      <c r="F287" s="348" t="s">
        <v>312</v>
      </c>
      <c r="G287" s="133"/>
      <c r="H287" s="42"/>
      <c r="I287" s="42"/>
      <c r="J287" s="127"/>
      <c r="K287" s="57"/>
      <c r="L287" s="333">
        <v>200000</v>
      </c>
      <c r="M287" s="339">
        <v>800000</v>
      </c>
      <c r="N287" s="57">
        <v>320000</v>
      </c>
      <c r="O287" s="57"/>
      <c r="P287" s="263"/>
      <c r="Q287" s="345">
        <f t="shared" ref="Q287:Q288" si="202">IF(SUM(L287:P287)&gt;0,SUM(L287:P287),"")</f>
        <v>1320000</v>
      </c>
      <c r="R287" s="79">
        <f t="shared" si="197"/>
        <v>1320000</v>
      </c>
      <c r="S287" s="154"/>
      <c r="T287" s="120"/>
      <c r="U287" s="35"/>
      <c r="V287" s="149"/>
      <c r="W287" s="149"/>
      <c r="X287" s="154"/>
      <c r="Y287" s="130"/>
      <c r="Z287" s="130"/>
      <c r="AA287" s="130"/>
      <c r="AB287" s="130"/>
      <c r="AC287" s="130"/>
      <c r="AD287" s="130"/>
      <c r="AE287" s="178">
        <f t="shared" si="171"/>
        <v>0</v>
      </c>
    </row>
    <row r="288" spans="1:39" ht="21.75" customHeight="1" x14ac:dyDescent="0.35">
      <c r="A288" s="19"/>
      <c r="B288" s="167">
        <v>89</v>
      </c>
      <c r="C288" s="357"/>
      <c r="D288" s="370" t="s">
        <v>42</v>
      </c>
      <c r="E288" s="203" t="s">
        <v>43</v>
      </c>
      <c r="F288" s="335" t="s">
        <v>283</v>
      </c>
      <c r="G288" s="133"/>
      <c r="H288" s="42"/>
      <c r="I288" s="42"/>
      <c r="J288" s="127"/>
      <c r="K288" s="57"/>
      <c r="L288" s="49">
        <v>200000</v>
      </c>
      <c r="M288" s="123">
        <v>1500000</v>
      </c>
      <c r="N288" s="57">
        <v>400000</v>
      </c>
      <c r="O288" s="57"/>
      <c r="P288" s="57"/>
      <c r="Q288" s="63">
        <f t="shared" si="202"/>
        <v>2100000</v>
      </c>
      <c r="R288" s="79">
        <f t="shared" si="197"/>
        <v>2100000</v>
      </c>
      <c r="S288" s="154"/>
      <c r="T288" s="120"/>
      <c r="U288" s="35"/>
      <c r="V288" s="149"/>
      <c r="W288" s="149"/>
      <c r="X288" s="154"/>
      <c r="Y288" s="130"/>
      <c r="Z288" s="130"/>
      <c r="AA288" s="130"/>
      <c r="AB288" s="130"/>
      <c r="AC288" s="130"/>
      <c r="AD288" s="130"/>
      <c r="AE288" s="178">
        <f t="shared" si="171"/>
        <v>0</v>
      </c>
    </row>
    <row r="289" spans="1:31" ht="21.75" customHeight="1" x14ac:dyDescent="0.35">
      <c r="A289" s="19"/>
      <c r="B289" s="167">
        <v>90</v>
      </c>
      <c r="C289" s="226"/>
      <c r="D289" s="203" t="s">
        <v>42</v>
      </c>
      <c r="E289" s="62" t="s">
        <v>43</v>
      </c>
      <c r="F289" s="55" t="s">
        <v>208</v>
      </c>
      <c r="G289" s="42"/>
      <c r="H289" s="42"/>
      <c r="I289" s="42"/>
      <c r="J289" s="127"/>
      <c r="K289" s="57"/>
      <c r="L289" s="49">
        <v>700000</v>
      </c>
      <c r="M289" s="49">
        <v>1000000</v>
      </c>
      <c r="N289" s="57">
        <v>1000000</v>
      </c>
      <c r="O289" s="57">
        <v>1000000</v>
      </c>
      <c r="P289" s="57">
        <v>1000000</v>
      </c>
      <c r="Q289" s="32">
        <f t="shared" si="175"/>
        <v>4700000</v>
      </c>
      <c r="R289" s="33">
        <f t="shared" ref="R289:R295" si="203">IF(SUM(Q289+K289)&gt;0,SUM(Q289+K289),"")</f>
        <v>4700000</v>
      </c>
      <c r="S289" s="154"/>
      <c r="T289" s="120"/>
      <c r="U289" s="35"/>
      <c r="V289" s="149"/>
      <c r="W289" s="149"/>
      <c r="X289" s="154"/>
      <c r="Y289" s="130"/>
      <c r="Z289" s="130"/>
      <c r="AA289" s="130"/>
      <c r="AB289" s="130"/>
      <c r="AC289" s="130"/>
      <c r="AD289" s="130"/>
      <c r="AE289" s="178">
        <f t="shared" si="171"/>
        <v>0</v>
      </c>
    </row>
    <row r="290" spans="1:31" ht="21.75" customHeight="1" x14ac:dyDescent="0.35">
      <c r="A290" s="19"/>
      <c r="B290" s="167">
        <v>91</v>
      </c>
      <c r="C290" s="226"/>
      <c r="D290" s="203" t="s">
        <v>42</v>
      </c>
      <c r="E290" s="62" t="s">
        <v>43</v>
      </c>
      <c r="F290" s="55" t="s">
        <v>207</v>
      </c>
      <c r="G290" s="42"/>
      <c r="H290" s="42"/>
      <c r="I290" s="42"/>
      <c r="J290" s="127"/>
      <c r="K290" s="57"/>
      <c r="L290" s="49">
        <v>1000000</v>
      </c>
      <c r="M290" s="49">
        <v>5200000</v>
      </c>
      <c r="N290" s="57">
        <v>2800000</v>
      </c>
      <c r="O290" s="57"/>
      <c r="P290" s="57"/>
      <c r="Q290" s="32">
        <f t="shared" ref="Q290:Q292" si="204">IF(SUM(L290:P290)&gt;0,SUM(L290:P290),"")</f>
        <v>9000000</v>
      </c>
      <c r="R290" s="33">
        <f t="shared" ref="R290:R292" si="205">IF(SUM(Q290+K290)&gt;0,SUM(Q290+K290),"")</f>
        <v>9000000</v>
      </c>
      <c r="S290" s="154"/>
      <c r="T290" s="120"/>
      <c r="U290" s="35"/>
      <c r="V290" s="149"/>
      <c r="W290" s="149"/>
      <c r="X290" s="154"/>
      <c r="Y290" s="130"/>
      <c r="Z290" s="130"/>
      <c r="AA290" s="130"/>
      <c r="AB290" s="130"/>
      <c r="AC290" s="130"/>
      <c r="AD290" s="130"/>
      <c r="AE290" s="178">
        <f t="shared" si="171"/>
        <v>0</v>
      </c>
    </row>
    <row r="291" spans="1:31" ht="21.75" customHeight="1" x14ac:dyDescent="0.35">
      <c r="A291" s="19"/>
      <c r="B291" s="167">
        <v>92</v>
      </c>
      <c r="C291" s="226"/>
      <c r="D291" s="203" t="s">
        <v>42</v>
      </c>
      <c r="E291" s="62" t="s">
        <v>43</v>
      </c>
      <c r="F291" s="55" t="s">
        <v>284</v>
      </c>
      <c r="G291" s="42"/>
      <c r="H291" s="42"/>
      <c r="I291" s="42"/>
      <c r="J291" s="127"/>
      <c r="K291" s="57"/>
      <c r="L291" s="49">
        <v>700000</v>
      </c>
      <c r="M291" s="49">
        <v>7000000</v>
      </c>
      <c r="N291" s="57">
        <v>1000000</v>
      </c>
      <c r="O291" s="57">
        <v>583333</v>
      </c>
      <c r="P291" s="57"/>
      <c r="Q291" s="32">
        <f t="shared" si="204"/>
        <v>9283333</v>
      </c>
      <c r="R291" s="33">
        <f t="shared" si="205"/>
        <v>9283333</v>
      </c>
      <c r="S291" s="154"/>
      <c r="T291" s="120"/>
      <c r="U291" s="35"/>
      <c r="V291" s="149"/>
      <c r="W291" s="149"/>
      <c r="X291" s="154"/>
      <c r="Y291" s="130"/>
      <c r="Z291" s="130"/>
      <c r="AA291" s="130"/>
      <c r="AB291" s="130"/>
      <c r="AC291" s="130"/>
      <c r="AD291" s="130"/>
      <c r="AE291" s="178">
        <f t="shared" si="171"/>
        <v>0</v>
      </c>
    </row>
    <row r="292" spans="1:31" ht="21.75" customHeight="1" x14ac:dyDescent="0.35">
      <c r="A292" s="19"/>
      <c r="B292" s="167">
        <v>93</v>
      </c>
      <c r="C292" s="226"/>
      <c r="D292" s="203" t="s">
        <v>42</v>
      </c>
      <c r="E292" s="62" t="s">
        <v>73</v>
      </c>
      <c r="F292" s="160" t="s">
        <v>210</v>
      </c>
      <c r="G292" s="42"/>
      <c r="H292" s="42"/>
      <c r="I292" s="42"/>
      <c r="J292" s="127"/>
      <c r="K292" s="57"/>
      <c r="L292" s="49">
        <v>60000</v>
      </c>
      <c r="M292" s="49">
        <v>450000</v>
      </c>
      <c r="N292" s="57">
        <v>90000</v>
      </c>
      <c r="O292" s="57"/>
      <c r="P292" s="57"/>
      <c r="Q292" s="32">
        <f t="shared" si="204"/>
        <v>600000</v>
      </c>
      <c r="R292" s="33">
        <f t="shared" si="205"/>
        <v>600000</v>
      </c>
      <c r="S292" s="154"/>
      <c r="T292" s="120"/>
      <c r="U292" s="35"/>
      <c r="V292" s="149"/>
      <c r="W292" s="149"/>
      <c r="X292" s="154"/>
      <c r="Y292" s="130"/>
      <c r="Z292" s="130"/>
      <c r="AA292" s="130"/>
      <c r="AB292" s="130"/>
      <c r="AC292" s="130"/>
      <c r="AD292" s="130"/>
      <c r="AE292" s="178">
        <f t="shared" si="171"/>
        <v>0</v>
      </c>
    </row>
    <row r="293" spans="1:31" ht="21.75" customHeight="1" x14ac:dyDescent="0.35">
      <c r="A293" s="19"/>
      <c r="B293" s="167">
        <v>94</v>
      </c>
      <c r="C293" s="226"/>
      <c r="D293" s="28" t="s">
        <v>42</v>
      </c>
      <c r="E293" s="28" t="s">
        <v>73</v>
      </c>
      <c r="F293" s="55" t="s">
        <v>212</v>
      </c>
      <c r="G293" s="42"/>
      <c r="H293" s="42"/>
      <c r="I293" s="42"/>
      <c r="J293" s="42"/>
      <c r="K293" s="96"/>
      <c r="L293" s="57">
        <v>55000</v>
      </c>
      <c r="M293" s="57">
        <v>450000</v>
      </c>
      <c r="N293" s="263"/>
      <c r="O293" s="57"/>
      <c r="P293" s="57"/>
      <c r="Q293" s="32">
        <f t="shared" si="175"/>
        <v>505000</v>
      </c>
      <c r="R293" s="33">
        <f t="shared" si="203"/>
        <v>505000</v>
      </c>
      <c r="S293" s="154"/>
      <c r="T293" s="120"/>
      <c r="U293" s="35"/>
      <c r="V293" s="149"/>
      <c r="W293" s="149"/>
      <c r="X293" s="154"/>
      <c r="Y293" s="130"/>
      <c r="Z293" s="130"/>
      <c r="AA293" s="130"/>
      <c r="AB293" s="130"/>
      <c r="AC293" s="130"/>
      <c r="AD293" s="130"/>
      <c r="AE293" s="178">
        <f t="shared" si="171"/>
        <v>0</v>
      </c>
    </row>
    <row r="294" spans="1:31" ht="21.5" customHeight="1" x14ac:dyDescent="0.35">
      <c r="A294" s="19"/>
      <c r="B294" s="167">
        <v>95</v>
      </c>
      <c r="C294" s="226"/>
      <c r="D294" s="28" t="s">
        <v>42</v>
      </c>
      <c r="E294" s="28" t="s">
        <v>43</v>
      </c>
      <c r="F294" s="55" t="s">
        <v>325</v>
      </c>
      <c r="G294" s="42"/>
      <c r="H294" s="42"/>
      <c r="I294" s="42"/>
      <c r="J294" s="42"/>
      <c r="K294" s="31"/>
      <c r="L294" s="65">
        <v>700000</v>
      </c>
      <c r="M294" s="65">
        <v>3500000</v>
      </c>
      <c r="N294" s="65">
        <v>3500000</v>
      </c>
      <c r="O294" s="143">
        <v>1500000</v>
      </c>
      <c r="P294" s="57"/>
      <c r="Q294" s="32">
        <f t="shared" si="175"/>
        <v>9200000</v>
      </c>
      <c r="R294" s="33">
        <f t="shared" si="203"/>
        <v>9200000</v>
      </c>
      <c r="S294" s="154"/>
      <c r="T294" s="120"/>
      <c r="U294" s="35"/>
      <c r="V294" s="149"/>
      <c r="W294" s="149"/>
      <c r="X294" s="154"/>
      <c r="Y294" s="130"/>
      <c r="Z294" s="130"/>
      <c r="AA294" s="130"/>
      <c r="AB294" s="130"/>
      <c r="AC294" s="130"/>
      <c r="AD294" s="130"/>
      <c r="AE294" s="178">
        <f t="shared" si="171"/>
        <v>0</v>
      </c>
    </row>
    <row r="295" spans="1:31" ht="21.75" customHeight="1" x14ac:dyDescent="0.35">
      <c r="A295" s="19"/>
      <c r="B295" s="167">
        <v>96</v>
      </c>
      <c r="C295" s="226"/>
      <c r="D295" s="28" t="s">
        <v>42</v>
      </c>
      <c r="E295" s="320" t="s">
        <v>43</v>
      </c>
      <c r="F295" s="38" t="s">
        <v>311</v>
      </c>
      <c r="G295" s="32"/>
      <c r="H295" s="43"/>
      <c r="I295" s="32"/>
      <c r="J295" s="32"/>
      <c r="K295" s="32"/>
      <c r="L295" s="32">
        <v>200000</v>
      </c>
      <c r="M295" s="32">
        <v>2000000</v>
      </c>
      <c r="N295" s="32"/>
      <c r="O295" s="57"/>
      <c r="P295" s="57"/>
      <c r="Q295" s="31">
        <f t="shared" si="175"/>
        <v>2200000</v>
      </c>
      <c r="R295" s="75">
        <f t="shared" si="203"/>
        <v>2200000</v>
      </c>
      <c r="S295" s="154"/>
      <c r="T295" s="120"/>
      <c r="U295" s="35"/>
      <c r="V295" s="149"/>
      <c r="W295" s="149"/>
      <c r="X295" s="154"/>
      <c r="Y295" s="130"/>
      <c r="Z295" s="130"/>
      <c r="AA295" s="130"/>
      <c r="AB295" s="130"/>
      <c r="AC295" s="130"/>
      <c r="AD295" s="130"/>
      <c r="AE295" s="178">
        <f t="shared" si="171"/>
        <v>0</v>
      </c>
    </row>
    <row r="296" spans="1:31" ht="21.75" hidden="1" customHeight="1" x14ac:dyDescent="0.35">
      <c r="A296" s="19"/>
      <c r="B296" s="167"/>
      <c r="C296" s="167"/>
      <c r="D296" s="28"/>
      <c r="E296" s="28"/>
      <c r="F296" s="38"/>
      <c r="G296" s="32"/>
      <c r="H296" s="43"/>
      <c r="I296" s="32"/>
      <c r="J296" s="32"/>
      <c r="K296" s="32"/>
      <c r="L296" s="32"/>
      <c r="M296" s="32"/>
      <c r="N296" s="32"/>
      <c r="O296" s="45"/>
      <c r="P296" s="45"/>
      <c r="Q296" s="63"/>
      <c r="R296" s="79" t="str">
        <f t="shared" ref="R296:R300" si="206">IF(SUM(Q296+K296)&gt;0,SUM(Q296+K296),"")</f>
        <v/>
      </c>
      <c r="S296" s="154"/>
      <c r="T296" s="120"/>
      <c r="U296" s="35"/>
      <c r="V296" s="149"/>
      <c r="W296" s="149"/>
      <c r="X296" s="154"/>
      <c r="Y296" s="130"/>
      <c r="Z296" s="130"/>
      <c r="AA296" s="130"/>
      <c r="AB296" s="130"/>
      <c r="AC296" s="130"/>
      <c r="AD296" s="130"/>
      <c r="AE296" s="178">
        <f t="shared" si="112"/>
        <v>0</v>
      </c>
    </row>
    <row r="297" spans="1:31" ht="21.75" hidden="1" customHeight="1" x14ac:dyDescent="0.35">
      <c r="A297" s="19"/>
      <c r="B297" s="167"/>
      <c r="C297" s="167"/>
      <c r="D297" s="28"/>
      <c r="E297" s="28"/>
      <c r="F297" s="38"/>
      <c r="G297" s="32"/>
      <c r="H297" s="43"/>
      <c r="I297" s="32"/>
      <c r="J297" s="32"/>
      <c r="K297" s="32"/>
      <c r="L297" s="32"/>
      <c r="M297" s="32"/>
      <c r="N297" s="32"/>
      <c r="O297" s="45"/>
      <c r="P297" s="45"/>
      <c r="Q297" s="32"/>
      <c r="R297" s="33" t="str">
        <f t="shared" si="206"/>
        <v/>
      </c>
      <c r="S297" s="154"/>
      <c r="T297" s="120"/>
      <c r="U297" s="35"/>
      <c r="V297" s="149"/>
      <c r="W297" s="149"/>
      <c r="X297" s="154"/>
      <c r="Y297" s="130"/>
      <c r="Z297" s="130"/>
      <c r="AA297" s="130"/>
      <c r="AB297" s="130"/>
      <c r="AC297" s="130"/>
      <c r="AD297" s="130"/>
      <c r="AE297" s="178">
        <f t="shared" si="112"/>
        <v>0</v>
      </c>
    </row>
    <row r="298" spans="1:31" ht="21.75" hidden="1" customHeight="1" x14ac:dyDescent="0.35">
      <c r="A298" s="19"/>
      <c r="B298" s="167"/>
      <c r="C298" s="167"/>
      <c r="D298" s="28"/>
      <c r="E298" s="28"/>
      <c r="F298" s="38"/>
      <c r="G298" s="32"/>
      <c r="H298" s="43"/>
      <c r="I298" s="32"/>
      <c r="J298" s="32"/>
      <c r="K298" s="32"/>
      <c r="L298" s="32"/>
      <c r="M298" s="32"/>
      <c r="N298" s="32"/>
      <c r="O298" s="45"/>
      <c r="P298" s="45"/>
      <c r="Q298" s="32"/>
      <c r="R298" s="33" t="str">
        <f t="shared" si="206"/>
        <v/>
      </c>
      <c r="S298" s="154"/>
      <c r="T298" s="120"/>
      <c r="U298" s="35"/>
      <c r="V298" s="149"/>
      <c r="W298" s="149"/>
      <c r="X298" s="154"/>
      <c r="Y298" s="130"/>
      <c r="Z298" s="130"/>
      <c r="AA298" s="130"/>
      <c r="AB298" s="130"/>
      <c r="AC298" s="130"/>
      <c r="AD298" s="130"/>
      <c r="AE298" s="178">
        <f t="shared" si="112"/>
        <v>0</v>
      </c>
    </row>
    <row r="299" spans="1:31" ht="21.75" hidden="1" customHeight="1" x14ac:dyDescent="0.35">
      <c r="A299" s="19"/>
      <c r="B299" s="167"/>
      <c r="C299" s="167"/>
      <c r="D299" s="28"/>
      <c r="E299" s="28"/>
      <c r="F299" s="38"/>
      <c r="G299" s="32"/>
      <c r="H299" s="43"/>
      <c r="I299" s="32"/>
      <c r="J299" s="32"/>
      <c r="K299" s="32"/>
      <c r="L299" s="32"/>
      <c r="M299" s="32"/>
      <c r="N299" s="32"/>
      <c r="O299" s="45"/>
      <c r="P299" s="45"/>
      <c r="Q299" s="32"/>
      <c r="R299" s="33" t="str">
        <f t="shared" si="206"/>
        <v/>
      </c>
      <c r="S299" s="154"/>
      <c r="T299" s="120"/>
      <c r="U299" s="35"/>
      <c r="V299" s="149"/>
      <c r="W299" s="149"/>
      <c r="X299" s="154"/>
      <c r="Y299" s="130"/>
      <c r="Z299" s="130"/>
      <c r="AA299" s="130"/>
      <c r="AB299" s="130"/>
      <c r="AC299" s="130"/>
      <c r="AD299" s="130"/>
      <c r="AE299" s="178">
        <f t="shared" si="112"/>
        <v>0</v>
      </c>
    </row>
    <row r="300" spans="1:31" ht="21.65" hidden="1" customHeight="1" x14ac:dyDescent="0.35">
      <c r="B300" s="167"/>
      <c r="C300" s="167"/>
      <c r="D300" s="28"/>
      <c r="E300" s="28"/>
      <c r="F300" s="38"/>
      <c r="G300" s="32"/>
      <c r="H300" s="43"/>
      <c r="I300" s="32"/>
      <c r="J300" s="32"/>
      <c r="K300" s="32"/>
      <c r="L300" s="32"/>
      <c r="M300" s="32"/>
      <c r="N300" s="32"/>
      <c r="O300" s="45"/>
      <c r="P300" s="45"/>
      <c r="Q300" s="32" t="str">
        <f t="shared" ref="Q300" si="207">IF(SUM(L300:P300)&gt;0,SUM(L300:P300),"")</f>
        <v/>
      </c>
      <c r="R300" s="33" t="e">
        <f t="shared" si="206"/>
        <v>#VALUE!</v>
      </c>
      <c r="S300" s="154"/>
      <c r="T300" s="120"/>
      <c r="U300" s="35"/>
      <c r="V300" s="149"/>
      <c r="W300" s="149"/>
      <c r="X300" s="159"/>
      <c r="Y300" s="130"/>
      <c r="Z300" s="130"/>
      <c r="AA300" s="130"/>
      <c r="AB300" s="130"/>
      <c r="AC300" s="130"/>
      <c r="AD300" s="130"/>
      <c r="AE300" s="178">
        <f t="shared" si="112"/>
        <v>0</v>
      </c>
    </row>
    <row r="301" spans="1:31" ht="21.65" hidden="1" customHeight="1" x14ac:dyDescent="0.35">
      <c r="B301" s="167"/>
      <c r="C301" s="167">
        <v>161</v>
      </c>
      <c r="D301" s="28"/>
      <c r="E301" s="28"/>
      <c r="F301" s="38"/>
      <c r="G301" s="30"/>
      <c r="H301" s="30"/>
      <c r="I301" s="30"/>
      <c r="J301" s="30"/>
      <c r="K301" s="141"/>
      <c r="L301" s="36"/>
      <c r="M301" s="34"/>
      <c r="N301" s="57"/>
      <c r="O301" s="45"/>
      <c r="P301" s="45"/>
      <c r="Q301" s="32"/>
      <c r="R301" s="33"/>
      <c r="S301" s="154"/>
      <c r="T301" s="130"/>
      <c r="U301" s="157"/>
      <c r="V301" s="149"/>
      <c r="W301" s="149"/>
      <c r="X301" s="159"/>
      <c r="Y301" s="130"/>
      <c r="Z301" s="130"/>
      <c r="AA301" s="130"/>
      <c r="AB301" s="130"/>
      <c r="AC301" s="130"/>
      <c r="AD301" s="130"/>
      <c r="AE301" s="178">
        <f t="shared" si="112"/>
        <v>0</v>
      </c>
    </row>
    <row r="302" spans="1:31" ht="3.65" customHeight="1" thickBot="1" x14ac:dyDescent="0.4">
      <c r="A302" s="19"/>
      <c r="B302" s="167"/>
      <c r="C302" s="167"/>
      <c r="D302" s="20"/>
      <c r="E302" s="20"/>
      <c r="F302" s="95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88"/>
      <c r="R302" s="161"/>
      <c r="S302" s="162"/>
      <c r="T302" s="150"/>
      <c r="U302" s="150"/>
      <c r="V302" s="151"/>
      <c r="W302" s="151"/>
      <c r="X302" s="150"/>
      <c r="Y302" s="150"/>
      <c r="Z302" s="150"/>
      <c r="AA302" s="150"/>
      <c r="AB302" s="150"/>
      <c r="AC302" s="150"/>
      <c r="AD302" s="150"/>
      <c r="AE302" s="178">
        <f t="shared" si="112"/>
        <v>0</v>
      </c>
    </row>
    <row r="303" spans="1:31" s="175" customFormat="1" ht="21.75" customHeight="1" x14ac:dyDescent="0.35">
      <c r="B303" s="179"/>
      <c r="C303" s="179"/>
      <c r="D303" s="180"/>
      <c r="E303" s="14" t="s">
        <v>32</v>
      </c>
      <c r="F303" s="103" t="s">
        <v>32</v>
      </c>
      <c r="G303" s="181">
        <f>SUM(G200:G301)</f>
        <v>0</v>
      </c>
      <c r="H303" s="181">
        <f>SUM(H200:H301)</f>
        <v>0</v>
      </c>
      <c r="I303" s="181">
        <f>SUM(I200:I301)</f>
        <v>0</v>
      </c>
      <c r="J303" s="181"/>
      <c r="K303" s="181">
        <f t="shared" ref="K303:Q303" si="208">SUM(K199:K302)</f>
        <v>2947000</v>
      </c>
      <c r="L303" s="181">
        <f t="shared" si="208"/>
        <v>107782009</v>
      </c>
      <c r="M303" s="181">
        <f t="shared" si="208"/>
        <v>377117076</v>
      </c>
      <c r="N303" s="181">
        <f t="shared" si="208"/>
        <v>129937445</v>
      </c>
      <c r="O303" s="181">
        <f t="shared" si="208"/>
        <v>33683908</v>
      </c>
      <c r="P303" s="181">
        <f t="shared" si="208"/>
        <v>21746779</v>
      </c>
      <c r="Q303" s="181">
        <f t="shared" si="208"/>
        <v>670267217</v>
      </c>
      <c r="R303" s="182">
        <f>SUM(R200:R295)</f>
        <v>673214217</v>
      </c>
      <c r="S303" s="181"/>
      <c r="T303" s="181">
        <f t="shared" ref="T303:AE303" si="209">SUM(T199:T302)</f>
        <v>0</v>
      </c>
      <c r="U303" s="181">
        <f t="shared" si="209"/>
        <v>0</v>
      </c>
      <c r="V303" s="181">
        <f t="shared" si="209"/>
        <v>0</v>
      </c>
      <c r="W303" s="181">
        <f t="shared" si="209"/>
        <v>0</v>
      </c>
      <c r="X303" s="181">
        <f t="shared" si="209"/>
        <v>0</v>
      </c>
      <c r="Y303" s="181">
        <f t="shared" si="209"/>
        <v>0</v>
      </c>
      <c r="Z303" s="181">
        <f t="shared" si="209"/>
        <v>0</v>
      </c>
      <c r="AA303" s="181">
        <f t="shared" si="209"/>
        <v>0</v>
      </c>
      <c r="AB303" s="181">
        <f t="shared" si="209"/>
        <v>0</v>
      </c>
      <c r="AC303" s="181">
        <f t="shared" si="209"/>
        <v>0</v>
      </c>
      <c r="AD303" s="181">
        <f t="shared" si="209"/>
        <v>0</v>
      </c>
      <c r="AE303" s="181">
        <f t="shared" si="209"/>
        <v>0</v>
      </c>
    </row>
    <row r="304" spans="1:31" s="175" customFormat="1" ht="5.25" customHeight="1" thickBot="1" x14ac:dyDescent="0.4">
      <c r="B304" s="179"/>
      <c r="C304" s="179"/>
      <c r="D304" s="180"/>
      <c r="E304" s="180"/>
      <c r="K304" s="183"/>
      <c r="L304" s="183"/>
      <c r="M304" s="183"/>
      <c r="N304" s="183"/>
      <c r="O304" s="183"/>
      <c r="P304" s="183"/>
      <c r="Q304" s="183"/>
      <c r="R304" s="184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</row>
    <row r="305" spans="2:31" s="175" customFormat="1" ht="18" customHeight="1" x14ac:dyDescent="0.35">
      <c r="B305" s="179"/>
      <c r="C305" s="179"/>
      <c r="D305" s="180"/>
      <c r="E305" s="180"/>
      <c r="F305" s="163" t="s">
        <v>171</v>
      </c>
      <c r="K305" s="185">
        <f t="shared" ref="K305:R305" si="210">SUM(K176:K195)+K172+179+K303</f>
        <v>153464005</v>
      </c>
      <c r="L305" s="185">
        <f t="shared" si="210"/>
        <v>107782188</v>
      </c>
      <c r="M305" s="185">
        <f t="shared" si="210"/>
        <v>382941065</v>
      </c>
      <c r="N305" s="185">
        <f t="shared" si="210"/>
        <v>181172821</v>
      </c>
      <c r="O305" s="185">
        <f t="shared" si="210"/>
        <v>117427843</v>
      </c>
      <c r="P305" s="185">
        <f t="shared" si="210"/>
        <v>60662746</v>
      </c>
      <c r="Q305" s="185">
        <f t="shared" si="210"/>
        <v>849985947</v>
      </c>
      <c r="R305" s="185">
        <f t="shared" si="210"/>
        <v>852932947</v>
      </c>
      <c r="T305" s="185">
        <f t="shared" ref="T305:AE305" si="211">SUM(T176:T195)+T172+179+T303</f>
        <v>179</v>
      </c>
      <c r="U305" s="185">
        <f t="shared" si="211"/>
        <v>179</v>
      </c>
      <c r="V305" s="185">
        <f t="shared" si="211"/>
        <v>179</v>
      </c>
      <c r="W305" s="185">
        <f t="shared" si="211"/>
        <v>179</v>
      </c>
      <c r="X305" s="185">
        <f t="shared" si="211"/>
        <v>179</v>
      </c>
      <c r="Y305" s="185">
        <f t="shared" si="211"/>
        <v>179</v>
      </c>
      <c r="Z305" s="185">
        <f t="shared" si="211"/>
        <v>179</v>
      </c>
      <c r="AA305" s="185">
        <f t="shared" si="211"/>
        <v>179</v>
      </c>
      <c r="AB305" s="185">
        <f t="shared" si="211"/>
        <v>179</v>
      </c>
      <c r="AC305" s="185">
        <f t="shared" si="211"/>
        <v>179</v>
      </c>
      <c r="AD305" s="185">
        <f t="shared" si="211"/>
        <v>179</v>
      </c>
      <c r="AE305" s="185">
        <f t="shared" si="211"/>
        <v>179</v>
      </c>
    </row>
    <row r="306" spans="2:31" s="175" customFormat="1" ht="4.5" customHeight="1" thickBot="1" x14ac:dyDescent="0.4">
      <c r="B306" s="179"/>
      <c r="C306" s="179"/>
      <c r="D306" s="180"/>
      <c r="E306" s="180"/>
      <c r="K306" s="183"/>
      <c r="L306" s="183"/>
      <c r="M306" s="183"/>
      <c r="N306" s="183"/>
      <c r="O306" s="183"/>
      <c r="P306" s="183"/>
      <c r="Q306" s="183"/>
      <c r="R306" s="184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</row>
    <row r="307" spans="2:31" s="175" customFormat="1" ht="18" customHeight="1" x14ac:dyDescent="0.35">
      <c r="B307" s="179"/>
      <c r="C307" s="179"/>
      <c r="D307" s="180"/>
      <c r="E307" s="180"/>
      <c r="F307" s="163" t="s">
        <v>172</v>
      </c>
      <c r="K307" s="185">
        <f t="shared" ref="K307:R307" si="212">K58+K73+K125+K159</f>
        <v>271308306</v>
      </c>
      <c r="L307" s="185">
        <f t="shared" si="212"/>
        <v>313968651</v>
      </c>
      <c r="M307" s="185">
        <f t="shared" si="212"/>
        <v>307033209</v>
      </c>
      <c r="N307" s="185">
        <f t="shared" si="212"/>
        <v>153275677</v>
      </c>
      <c r="O307" s="185">
        <f t="shared" si="212"/>
        <v>76080000</v>
      </c>
      <c r="P307" s="185">
        <f t="shared" si="212"/>
        <v>68320000</v>
      </c>
      <c r="Q307" s="185">
        <f t="shared" si="212"/>
        <v>918677537</v>
      </c>
      <c r="R307" s="185">
        <f t="shared" si="212"/>
        <v>1196096316</v>
      </c>
      <c r="T307" s="185">
        <f t="shared" ref="T307:AE307" si="213">T58+T73+T125+T159</f>
        <v>0</v>
      </c>
      <c r="U307" s="185">
        <f t="shared" si="213"/>
        <v>0</v>
      </c>
      <c r="V307" s="185">
        <f t="shared" si="213"/>
        <v>0</v>
      </c>
      <c r="W307" s="185">
        <f t="shared" si="213"/>
        <v>0</v>
      </c>
      <c r="X307" s="185">
        <f t="shared" si="213"/>
        <v>0</v>
      </c>
      <c r="Y307" s="185">
        <f t="shared" si="213"/>
        <v>0</v>
      </c>
      <c r="Z307" s="185">
        <f t="shared" si="213"/>
        <v>0</v>
      </c>
      <c r="AA307" s="185">
        <f t="shared" si="213"/>
        <v>0</v>
      </c>
      <c r="AB307" s="185">
        <f t="shared" si="213"/>
        <v>0</v>
      </c>
      <c r="AC307" s="185">
        <f t="shared" si="213"/>
        <v>0</v>
      </c>
      <c r="AD307" s="185">
        <f t="shared" si="213"/>
        <v>0</v>
      </c>
      <c r="AE307" s="185">
        <f t="shared" si="213"/>
        <v>0</v>
      </c>
    </row>
    <row r="308" spans="2:31" x14ac:dyDescent="0.35">
      <c r="E308" s="1"/>
      <c r="R308" s="2"/>
      <c r="S308" s="2">
        <v>1</v>
      </c>
    </row>
    <row r="309" spans="2:31" x14ac:dyDescent="0.35">
      <c r="E309" s="1"/>
      <c r="K309" s="204"/>
      <c r="L309" s="204"/>
    </row>
    <row r="310" spans="2:31" x14ac:dyDescent="0.35">
      <c r="E310" s="1"/>
    </row>
    <row r="311" spans="2:31" x14ac:dyDescent="0.35">
      <c r="E311" s="1"/>
    </row>
    <row r="312" spans="2:31" x14ac:dyDescent="0.35">
      <c r="B312"/>
      <c r="C312"/>
      <c r="D312"/>
      <c r="E312" s="1"/>
      <c r="K312" s="204"/>
      <c r="N312" t="s">
        <v>32</v>
      </c>
      <c r="O312" t="s">
        <v>32</v>
      </c>
      <c r="P312" t="s">
        <v>32</v>
      </c>
      <c r="R312"/>
    </row>
    <row r="313" spans="2:31" x14ac:dyDescent="0.35">
      <c r="E313" s="1"/>
    </row>
    <row r="314" spans="2:31" x14ac:dyDescent="0.35">
      <c r="E314" s="1"/>
    </row>
    <row r="316" spans="2:31" x14ac:dyDescent="0.35">
      <c r="K316" t="s">
        <v>32</v>
      </c>
    </row>
    <row r="317" spans="2:31" x14ac:dyDescent="0.35">
      <c r="B317"/>
      <c r="C317"/>
      <c r="D317"/>
      <c r="F317" t="s">
        <v>94</v>
      </c>
      <c r="R317"/>
      <c r="AE317"/>
    </row>
  </sheetData>
  <mergeCells count="71">
    <mergeCell ref="AF211:AO211"/>
    <mergeCell ref="AF212:AO212"/>
    <mergeCell ref="AF41:AM41"/>
    <mergeCell ref="AF209:AO209"/>
    <mergeCell ref="AF210:AO210"/>
    <mergeCell ref="AF161:AM161"/>
    <mergeCell ref="AF162:AM162"/>
    <mergeCell ref="AF163:AM163"/>
    <mergeCell ref="AF164:AM164"/>
    <mergeCell ref="AF165:AM165"/>
    <mergeCell ref="AF141:AM141"/>
    <mergeCell ref="AF159:AM159"/>
    <mergeCell ref="AF160:AM160"/>
    <mergeCell ref="AF142:AM142"/>
    <mergeCell ref="AF143:AM143"/>
    <mergeCell ref="AF147:AM147"/>
    <mergeCell ref="AF135:AM135"/>
    <mergeCell ref="AF138:AM138"/>
    <mergeCell ref="AF139:AM139"/>
    <mergeCell ref="AF140:AM140"/>
    <mergeCell ref="AF130:AM130"/>
    <mergeCell ref="AF131:AM131"/>
    <mergeCell ref="AF132:AM132"/>
    <mergeCell ref="AF133:AM133"/>
    <mergeCell ref="AF134:AM134"/>
    <mergeCell ref="AF77:AP77"/>
    <mergeCell ref="AF91:AQ91"/>
    <mergeCell ref="AF96:AM96"/>
    <mergeCell ref="AF97:AM97"/>
    <mergeCell ref="AF129:AM129"/>
    <mergeCell ref="AF101:AM101"/>
    <mergeCell ref="AF121:AM121"/>
    <mergeCell ref="AF122:AM122"/>
    <mergeCell ref="AF123:AM123"/>
    <mergeCell ref="AF124:AM124"/>
    <mergeCell ref="AF125:AM125"/>
    <mergeCell ref="AF72:AM72"/>
    <mergeCell ref="AF73:AM73"/>
    <mergeCell ref="AF74:AM74"/>
    <mergeCell ref="AF75:AM75"/>
    <mergeCell ref="AF76:AM76"/>
    <mergeCell ref="AF71:AM71"/>
    <mergeCell ref="AF62:AM62"/>
    <mergeCell ref="AF63:AM63"/>
    <mergeCell ref="AF66:AM66"/>
    <mergeCell ref="AF67:AM67"/>
    <mergeCell ref="AF61:AM61"/>
    <mergeCell ref="AF51:AM51"/>
    <mergeCell ref="AF56:AM56"/>
    <mergeCell ref="AF68:AM68"/>
    <mergeCell ref="AF69:AM69"/>
    <mergeCell ref="AF50:AM50"/>
    <mergeCell ref="AF57:AM57"/>
    <mergeCell ref="AF58:AM58"/>
    <mergeCell ref="AF59:AM59"/>
    <mergeCell ref="AF60:AM60"/>
    <mergeCell ref="AF38:AM38"/>
    <mergeCell ref="AF40:AM40"/>
    <mergeCell ref="AF42:AM42"/>
    <mergeCell ref="AF48:AM48"/>
    <mergeCell ref="AF34:AM34"/>
    <mergeCell ref="B1:F2"/>
    <mergeCell ref="K3:R3"/>
    <mergeCell ref="T3:AE3"/>
    <mergeCell ref="AF4:AM4"/>
    <mergeCell ref="AF9:AM9"/>
    <mergeCell ref="AF19:AM19"/>
    <mergeCell ref="AF21:AM21"/>
    <mergeCell ref="AF25:AM25"/>
    <mergeCell ref="AF26:AM26"/>
    <mergeCell ref="AF32:AN32"/>
  </mergeCells>
  <pageMargins left="0.2" right="0.2" top="0.25" bottom="0.25" header="0" footer="0"/>
  <pageSetup paperSize="5" scale="47" orientation="landscape" r:id="rId1"/>
  <rowBreaks count="4" manualBreakCount="4">
    <brk id="58" max="17" man="1"/>
    <brk id="125" max="17" man="1"/>
    <brk id="161" max="17" man="1"/>
    <brk id="19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FY19-20 C.O. REC - DRAFT I</vt:lpstr>
      <vt:lpstr>'FY19-20 C.O. REC - DRAFT 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chris.herring</dc:creator>
  <cp:lastModifiedBy>Chris Herring</cp:lastModifiedBy>
  <cp:lastPrinted>2018-10-18T15:25:04Z</cp:lastPrinted>
  <dcterms:created xsi:type="dcterms:W3CDTF">2014-09-03T11:03:37Z</dcterms:created>
  <dcterms:modified xsi:type="dcterms:W3CDTF">2018-10-18T16:18:18Z</dcterms:modified>
</cp:coreProperties>
</file>